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3" documentId="8_{1337B5F6-1902-42F2-AC0E-B0992DEE7F1D}" xr6:coauthVersionLast="47" xr6:coauthVersionMax="47" xr10:uidLastSave="{F5D07580-B227-4EA4-B10E-9472D78E11C5}"/>
  <bookViews>
    <workbookView xWindow="28800" yWindow="-2730" windowWidth="25800" windowHeight="21000" firstSheet="34" activeTab="40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10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definedNames>
    <definedName name="_xlnm._FilterDatabase" localSheetId="42" hidden="1">Train!$A$10:$AF$184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44" l="1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D10" i="44"/>
  <c r="E153" i="2"/>
  <c r="E155" i="2" s="1"/>
  <c r="E156" i="2" s="1"/>
  <c r="E16" i="2"/>
  <c r="E17" i="2"/>
  <c r="E20" i="2"/>
  <c r="E21" i="2"/>
  <c r="E22" i="2"/>
  <c r="E23" i="2"/>
  <c r="E24" i="2"/>
  <c r="E13" i="2"/>
  <c r="E14" i="2"/>
  <c r="A1" i="34" a="1"/>
  <c r="A1" i="34" s="1"/>
  <c r="J14" i="10" l="1"/>
  <c r="B1" i="48"/>
  <c r="B2" i="45"/>
  <c r="B2" i="44"/>
  <c r="B2" i="43"/>
  <c r="B2" i="11"/>
  <c r="B2" i="39"/>
  <c r="B3" i="10"/>
  <c r="B2" i="40"/>
  <c r="B4" i="26"/>
  <c r="B4" i="56"/>
  <c r="B4" i="27"/>
  <c r="B4" i="28"/>
  <c r="B4" i="30"/>
  <c r="B4" i="25"/>
  <c r="B7" i="4" l="1"/>
  <c r="E148" i="2"/>
  <c r="E150" i="2"/>
  <c r="B1" i="19" a="1"/>
  <c r="B1" i="19" s="1"/>
  <c r="A1" i="19" a="1"/>
  <c r="A1" i="19" s="1"/>
  <c r="I379" i="9"/>
  <c r="K379" i="9" s="1"/>
  <c r="L379" i="9" s="1"/>
  <c r="I378" i="9"/>
  <c r="K378" i="9" s="1"/>
  <c r="L378" i="9" s="1"/>
  <c r="I377" i="9"/>
  <c r="I376" i="9"/>
  <c r="K376" i="9" s="1"/>
  <c r="L376" i="9" s="1"/>
  <c r="I375" i="9"/>
  <c r="K375" i="9" s="1"/>
  <c r="L375" i="9" s="1"/>
  <c r="I374" i="9"/>
  <c r="K374" i="9" s="1"/>
  <c r="L374" i="9" s="1"/>
  <c r="I373" i="9"/>
  <c r="K373" i="9" s="1"/>
  <c r="L373" i="9" s="1"/>
  <c r="I372" i="9"/>
  <c r="K372" i="9" s="1"/>
  <c r="L372" i="9" s="1"/>
  <c r="I371" i="9"/>
  <c r="K370" i="9"/>
  <c r="L370" i="9" s="1"/>
  <c r="I370" i="9"/>
  <c r="I369" i="9"/>
  <c r="K368" i="9"/>
  <c r="L368" i="9" s="1"/>
  <c r="I368" i="9"/>
  <c r="K367" i="9"/>
  <c r="L367" i="9" s="1"/>
  <c r="I367" i="9"/>
  <c r="I366" i="9"/>
  <c r="K366" i="9" s="1"/>
  <c r="L366" i="9" s="1"/>
  <c r="K365" i="9"/>
  <c r="L365" i="9" s="1"/>
  <c r="I365" i="9"/>
  <c r="I364" i="9"/>
  <c r="K364" i="9" s="1"/>
  <c r="L364" i="9" s="1"/>
  <c r="I363" i="9"/>
  <c r="K363" i="9" s="1"/>
  <c r="L363" i="9" s="1"/>
  <c r="I362" i="9"/>
  <c r="K362" i="9" s="1"/>
  <c r="L362" i="9" s="1"/>
  <c r="K361" i="9"/>
  <c r="L361" i="9" s="1"/>
  <c r="I361" i="9"/>
  <c r="I360" i="9"/>
  <c r="K360" i="9" s="1"/>
  <c r="L360" i="9" s="1"/>
  <c r="I359" i="9"/>
  <c r="I358" i="9"/>
  <c r="K358" i="9" s="1"/>
  <c r="L358" i="9" s="1"/>
  <c r="I357" i="9"/>
  <c r="K357" i="9" s="1"/>
  <c r="L357" i="9" s="1"/>
  <c r="I356" i="9"/>
  <c r="K356" i="9" s="1"/>
  <c r="L356" i="9" s="1"/>
  <c r="I355" i="9"/>
  <c r="K354" i="9"/>
  <c r="L354" i="9" s="1"/>
  <c r="I354" i="9"/>
  <c r="I353" i="9"/>
  <c r="K352" i="9"/>
  <c r="L352" i="9" s="1"/>
  <c r="I352" i="9"/>
  <c r="K351" i="9"/>
  <c r="L351" i="9" s="1"/>
  <c r="I351" i="9"/>
  <c r="I350" i="9"/>
  <c r="K350" i="9" s="1"/>
  <c r="L350" i="9" s="1"/>
  <c r="I349" i="9"/>
  <c r="I348" i="9"/>
  <c r="K348" i="9" s="1"/>
  <c r="L348" i="9" s="1"/>
  <c r="I347" i="9"/>
  <c r="K347" i="9" s="1"/>
  <c r="L347" i="9" s="1"/>
  <c r="I346" i="9"/>
  <c r="K346" i="9" s="1"/>
  <c r="L346" i="9" s="1"/>
  <c r="K345" i="9"/>
  <c r="L345" i="9" s="1"/>
  <c r="I345" i="9"/>
  <c r="I344" i="9"/>
  <c r="K344" i="9" s="1"/>
  <c r="L344" i="9" s="1"/>
  <c r="K343" i="9"/>
  <c r="L343" i="9" s="1"/>
  <c r="I343" i="9"/>
  <c r="I342" i="9"/>
  <c r="K342" i="9" s="1"/>
  <c r="L342" i="9" s="1"/>
  <c r="I341" i="9"/>
  <c r="K341" i="9" s="1"/>
  <c r="L341" i="9" s="1"/>
  <c r="I340" i="9"/>
  <c r="K340" i="9" s="1"/>
  <c r="L340" i="9" s="1"/>
  <c r="I339" i="9"/>
  <c r="K338" i="9"/>
  <c r="L338" i="9" s="1"/>
  <c r="I338" i="9"/>
  <c r="I337" i="9"/>
  <c r="K336" i="9"/>
  <c r="L336" i="9" s="1"/>
  <c r="I336" i="9"/>
  <c r="K335" i="9"/>
  <c r="L335" i="9" s="1"/>
  <c r="I335" i="9"/>
  <c r="I334" i="9"/>
  <c r="K334" i="9" s="1"/>
  <c r="L334" i="9" s="1"/>
  <c r="K333" i="9"/>
  <c r="L333" i="9" s="1"/>
  <c r="I333" i="9"/>
  <c r="I332" i="9"/>
  <c r="I331" i="9"/>
  <c r="K331" i="9" s="1"/>
  <c r="L331" i="9" s="1"/>
  <c r="I330" i="9"/>
  <c r="K330" i="9" s="1"/>
  <c r="L330" i="9" s="1"/>
  <c r="I329" i="9"/>
  <c r="I328" i="9"/>
  <c r="K328" i="9" s="1"/>
  <c r="L328" i="9" s="1"/>
  <c r="I327" i="9"/>
  <c r="K326" i="9"/>
  <c r="L326" i="9" s="1"/>
  <c r="I326" i="9"/>
  <c r="I325" i="9"/>
  <c r="K325" i="9" s="1"/>
  <c r="L325" i="9" s="1"/>
  <c r="I324" i="9"/>
  <c r="K324" i="9" s="1"/>
  <c r="L324" i="9" s="1"/>
  <c r="I323" i="9"/>
  <c r="K322" i="9"/>
  <c r="L322" i="9" s="1"/>
  <c r="I322" i="9"/>
  <c r="I321" i="9"/>
  <c r="K320" i="9"/>
  <c r="L320" i="9" s="1"/>
  <c r="I320" i="9"/>
  <c r="K319" i="9"/>
  <c r="L319" i="9" s="1"/>
  <c r="I319" i="9"/>
  <c r="I318" i="9"/>
  <c r="K318" i="9" s="1"/>
  <c r="L318" i="9" s="1"/>
  <c r="I317" i="9"/>
  <c r="K317" i="9" s="1"/>
  <c r="L317" i="9" s="1"/>
  <c r="I316" i="9"/>
  <c r="K316" i="9" s="1"/>
  <c r="L316" i="9" s="1"/>
  <c r="I315" i="9"/>
  <c r="K314" i="9"/>
  <c r="L314" i="9" s="1"/>
  <c r="I314" i="9"/>
  <c r="K313" i="9"/>
  <c r="L313" i="9" s="1"/>
  <c r="I313" i="9"/>
  <c r="I312" i="9"/>
  <c r="K312" i="9" s="1"/>
  <c r="L312" i="9" s="1"/>
  <c r="I311" i="9"/>
  <c r="K311" i="9" s="1"/>
  <c r="L311" i="9" s="1"/>
  <c r="K310" i="9"/>
  <c r="L310" i="9" s="1"/>
  <c r="I310" i="9"/>
  <c r="I309" i="9"/>
  <c r="K309" i="9" s="1"/>
  <c r="L309" i="9" s="1"/>
  <c r="K308" i="9"/>
  <c r="L308" i="9" s="1"/>
  <c r="I308" i="9"/>
  <c r="I307" i="9"/>
  <c r="K307" i="9" s="1"/>
  <c r="L307" i="9" s="1"/>
  <c r="K306" i="9"/>
  <c r="L306" i="9" s="1"/>
  <c r="I306" i="9"/>
  <c r="K305" i="9"/>
  <c r="L305" i="9" s="1"/>
  <c r="I305" i="9"/>
  <c r="K304" i="9"/>
  <c r="L304" i="9" s="1"/>
  <c r="I304" i="9"/>
  <c r="K303" i="9"/>
  <c r="L303" i="9" s="1"/>
  <c r="I303" i="9"/>
  <c r="I302" i="9"/>
  <c r="K302" i="9" s="1"/>
  <c r="L302" i="9" s="1"/>
  <c r="K301" i="9"/>
  <c r="L301" i="9" s="1"/>
  <c r="I301" i="9"/>
  <c r="I300" i="9"/>
  <c r="K300" i="9" s="1"/>
  <c r="L300" i="9" s="1"/>
  <c r="I299" i="9"/>
  <c r="I298" i="9"/>
  <c r="K297" i="9"/>
  <c r="L297" i="9" s="1"/>
  <c r="I297" i="9"/>
  <c r="I296" i="9"/>
  <c r="K296" i="9" s="1"/>
  <c r="L296" i="9" s="1"/>
  <c r="K295" i="9"/>
  <c r="L295" i="9" s="1"/>
  <c r="I295" i="9"/>
  <c r="K294" i="9"/>
  <c r="L294" i="9" s="1"/>
  <c r="I294" i="9"/>
  <c r="I293" i="9"/>
  <c r="K293" i="9" s="1"/>
  <c r="L293" i="9" s="1"/>
  <c r="K292" i="9"/>
  <c r="L292" i="9" s="1"/>
  <c r="I292" i="9"/>
  <c r="K291" i="9"/>
  <c r="L291" i="9" s="1"/>
  <c r="I291" i="9"/>
  <c r="K290" i="9"/>
  <c r="L290" i="9" s="1"/>
  <c r="I290" i="9"/>
  <c r="I289" i="9"/>
  <c r="K288" i="9"/>
  <c r="L288" i="9" s="1"/>
  <c r="I288" i="9"/>
  <c r="K287" i="9"/>
  <c r="L287" i="9" s="1"/>
  <c r="I287" i="9"/>
  <c r="I286" i="9"/>
  <c r="K286" i="9" s="1"/>
  <c r="L286" i="9" s="1"/>
  <c r="I285" i="9"/>
  <c r="K285" i="9" s="1"/>
  <c r="L285" i="9" s="1"/>
  <c r="I284" i="9"/>
  <c r="K284" i="9" s="1"/>
  <c r="L284" i="9" s="1"/>
  <c r="I283" i="9"/>
  <c r="I282" i="9"/>
  <c r="K282" i="9" s="1"/>
  <c r="L282" i="9" s="1"/>
  <c r="I281" i="9"/>
  <c r="I280" i="9"/>
  <c r="K280" i="9" s="1"/>
  <c r="L280" i="9" s="1"/>
  <c r="K279" i="9"/>
  <c r="L279" i="9" s="1"/>
  <c r="I279" i="9"/>
  <c r="K278" i="9"/>
  <c r="L278" i="9" s="1"/>
  <c r="I278" i="9"/>
  <c r="I277" i="9"/>
  <c r="K277" i="9" s="1"/>
  <c r="L277" i="9" s="1"/>
  <c r="I276" i="9"/>
  <c r="K275" i="9"/>
  <c r="L275" i="9" s="1"/>
  <c r="I275" i="9"/>
  <c r="K274" i="9"/>
  <c r="L274" i="9" s="1"/>
  <c r="I274" i="9"/>
  <c r="I273" i="9"/>
  <c r="K273" i="9" s="1"/>
  <c r="L273" i="9" s="1"/>
  <c r="K272" i="9"/>
  <c r="L272" i="9" s="1"/>
  <c r="I272" i="9"/>
  <c r="K271" i="9"/>
  <c r="L271" i="9" s="1"/>
  <c r="I271" i="9"/>
  <c r="I270" i="9"/>
  <c r="K270" i="9" s="1"/>
  <c r="L270" i="9" s="1"/>
  <c r="I269" i="9"/>
  <c r="K269" i="9" s="1"/>
  <c r="L269" i="9" s="1"/>
  <c r="I268" i="9"/>
  <c r="I267" i="9"/>
  <c r="I266" i="9"/>
  <c r="K266" i="9" s="1"/>
  <c r="L266" i="9" s="1"/>
  <c r="I265" i="9"/>
  <c r="K265" i="9" s="1"/>
  <c r="L265" i="9" s="1"/>
  <c r="I264" i="9"/>
  <c r="K264" i="9" s="1"/>
  <c r="L264" i="9" s="1"/>
  <c r="I263" i="9"/>
  <c r="K262" i="9"/>
  <c r="L262" i="9" s="1"/>
  <c r="I262" i="9"/>
  <c r="I261" i="9"/>
  <c r="K261" i="9" s="1"/>
  <c r="L261" i="9" s="1"/>
  <c r="I260" i="9"/>
  <c r="K260" i="9" s="1"/>
  <c r="L260" i="9" s="1"/>
  <c r="I259" i="9"/>
  <c r="K258" i="9"/>
  <c r="L258" i="9" s="1"/>
  <c r="I258" i="9"/>
  <c r="K257" i="9"/>
  <c r="L257" i="9" s="1"/>
  <c r="I257" i="9"/>
  <c r="K256" i="9"/>
  <c r="L256" i="9" s="1"/>
  <c r="I256" i="9"/>
  <c r="K255" i="9"/>
  <c r="L255" i="9" s="1"/>
  <c r="I255" i="9"/>
  <c r="I254" i="9"/>
  <c r="K254" i="9" s="1"/>
  <c r="L254" i="9" s="1"/>
  <c r="K253" i="9"/>
  <c r="L253" i="9" s="1"/>
  <c r="I253" i="9"/>
  <c r="I252" i="9"/>
  <c r="K252" i="9" s="1"/>
  <c r="L252" i="9" s="1"/>
  <c r="I251" i="9"/>
  <c r="I250" i="9"/>
  <c r="K250" i="9" s="1"/>
  <c r="L250" i="9" s="1"/>
  <c r="I249" i="9"/>
  <c r="I248" i="9"/>
  <c r="I247" i="9"/>
  <c r="K247" i="9" s="1"/>
  <c r="L247" i="9" s="1"/>
  <c r="K246" i="9"/>
  <c r="L246" i="9" s="1"/>
  <c r="I246" i="9"/>
  <c r="I245" i="9"/>
  <c r="K245" i="9" s="1"/>
  <c r="L245" i="9" s="1"/>
  <c r="I244" i="9"/>
  <c r="K244" i="9" s="1"/>
  <c r="L244" i="9" s="1"/>
  <c r="K243" i="9"/>
  <c r="L243" i="9" s="1"/>
  <c r="I243" i="9"/>
  <c r="K242" i="9"/>
  <c r="L242" i="9" s="1"/>
  <c r="I242" i="9"/>
  <c r="K241" i="9"/>
  <c r="L241" i="9" s="1"/>
  <c r="I241" i="9"/>
  <c r="K240" i="9"/>
  <c r="L240" i="9" s="1"/>
  <c r="I240" i="9"/>
  <c r="K239" i="9"/>
  <c r="L239" i="9" s="1"/>
  <c r="I239" i="9"/>
  <c r="I238" i="9"/>
  <c r="K238" i="9" s="1"/>
  <c r="L238" i="9" s="1"/>
  <c r="I237" i="9"/>
  <c r="I236" i="9"/>
  <c r="K236" i="9" s="1"/>
  <c r="L236" i="9" s="1"/>
  <c r="I235" i="9"/>
  <c r="K235" i="9" s="1"/>
  <c r="L235" i="9" s="1"/>
  <c r="I234" i="9"/>
  <c r="K234" i="9" s="1"/>
  <c r="L234" i="9" s="1"/>
  <c r="I233" i="9"/>
  <c r="I232" i="9"/>
  <c r="K231" i="9"/>
  <c r="L231" i="9" s="1"/>
  <c r="I231" i="9"/>
  <c r="J231" i="9" s="1"/>
  <c r="K230" i="9"/>
  <c r="L230" i="9" s="1"/>
  <c r="I230" i="9"/>
  <c r="K229" i="9"/>
  <c r="L229" i="9" s="1"/>
  <c r="I229" i="9"/>
  <c r="I228" i="9"/>
  <c r="K228" i="9" s="1"/>
  <c r="L228" i="9" s="1"/>
  <c r="K227" i="9"/>
  <c r="L227" i="9" s="1"/>
  <c r="I227" i="9"/>
  <c r="K226" i="9"/>
  <c r="L226" i="9" s="1"/>
  <c r="I226" i="9"/>
  <c r="I225" i="9"/>
  <c r="K224" i="9"/>
  <c r="L224" i="9" s="1"/>
  <c r="I224" i="9"/>
  <c r="K223" i="9"/>
  <c r="L223" i="9" s="1"/>
  <c r="I223" i="9"/>
  <c r="K222" i="9"/>
  <c r="L222" i="9" s="1"/>
  <c r="I222" i="9"/>
  <c r="I221" i="9"/>
  <c r="I220" i="9"/>
  <c r="K220" i="9" s="1"/>
  <c r="L220" i="9" s="1"/>
  <c r="I219" i="9"/>
  <c r="K219" i="9" s="1"/>
  <c r="L219" i="9" s="1"/>
  <c r="K218" i="9"/>
  <c r="L218" i="9" s="1"/>
  <c r="I218" i="9"/>
  <c r="I217" i="9"/>
  <c r="I216" i="9"/>
  <c r="I215" i="9"/>
  <c r="K215" i="9" s="1"/>
  <c r="L215" i="9" s="1"/>
  <c r="K214" i="9"/>
  <c r="L214" i="9" s="1"/>
  <c r="I214" i="9"/>
  <c r="K213" i="9"/>
  <c r="L213" i="9" s="1"/>
  <c r="I213" i="9"/>
  <c r="I212" i="9"/>
  <c r="I211" i="9"/>
  <c r="K211" i="9" s="1"/>
  <c r="L211" i="9" s="1"/>
  <c r="K210" i="9"/>
  <c r="L210" i="9" s="1"/>
  <c r="I210" i="9"/>
  <c r="K209" i="9"/>
  <c r="L209" i="9" s="1"/>
  <c r="I209" i="9"/>
  <c r="I208" i="9"/>
  <c r="K208" i="9" s="1"/>
  <c r="L208" i="9" s="1"/>
  <c r="K207" i="9"/>
  <c r="L207" i="9" s="1"/>
  <c r="I207" i="9"/>
  <c r="K206" i="9"/>
  <c r="L206" i="9" s="1"/>
  <c r="I206" i="9"/>
  <c r="I205" i="9"/>
  <c r="I204" i="9"/>
  <c r="K204" i="9" s="1"/>
  <c r="L204" i="9" s="1"/>
  <c r="I203" i="9"/>
  <c r="K203" i="9" s="1"/>
  <c r="L203" i="9" s="1"/>
  <c r="K202" i="9"/>
  <c r="L202" i="9" s="1"/>
  <c r="I202" i="9"/>
  <c r="K201" i="9"/>
  <c r="L201" i="9" s="1"/>
  <c r="I201" i="9"/>
  <c r="I200" i="9"/>
  <c r="K199" i="9"/>
  <c r="L199" i="9" s="1"/>
  <c r="I199" i="9"/>
  <c r="K198" i="9"/>
  <c r="L198" i="9" s="1"/>
  <c r="I198" i="9"/>
  <c r="K197" i="9"/>
  <c r="L197" i="9" s="1"/>
  <c r="I197" i="9"/>
  <c r="I196" i="9"/>
  <c r="K196" i="9" s="1"/>
  <c r="L196" i="9" s="1"/>
  <c r="K195" i="9"/>
  <c r="L195" i="9" s="1"/>
  <c r="I195" i="9"/>
  <c r="K194" i="9"/>
  <c r="L194" i="9" s="1"/>
  <c r="I194" i="9"/>
  <c r="I193" i="9"/>
  <c r="K192" i="9"/>
  <c r="L192" i="9" s="1"/>
  <c r="I192" i="9"/>
  <c r="K191" i="9"/>
  <c r="L191" i="9" s="1"/>
  <c r="I191" i="9"/>
  <c r="K190" i="9"/>
  <c r="L190" i="9" s="1"/>
  <c r="I190" i="9"/>
  <c r="I189" i="9"/>
  <c r="K189" i="9" s="1"/>
  <c r="L189" i="9" s="1"/>
  <c r="I188" i="9"/>
  <c r="K188" i="9" s="1"/>
  <c r="L188" i="9" s="1"/>
  <c r="I187" i="9"/>
  <c r="K187" i="9" s="1"/>
  <c r="L187" i="9" s="1"/>
  <c r="K186" i="9"/>
  <c r="L186" i="9" s="1"/>
  <c r="I186" i="9"/>
  <c r="I185" i="9"/>
  <c r="I184" i="9"/>
  <c r="K183" i="9"/>
  <c r="L183" i="9" s="1"/>
  <c r="I183" i="9"/>
  <c r="K182" i="9"/>
  <c r="L182" i="9" s="1"/>
  <c r="I182" i="9"/>
  <c r="K181" i="9"/>
  <c r="L181" i="9" s="1"/>
  <c r="I181" i="9"/>
  <c r="I180" i="9"/>
  <c r="K180" i="9" s="1"/>
  <c r="L180" i="9" s="1"/>
  <c r="K179" i="9"/>
  <c r="L179" i="9" s="1"/>
  <c r="I179" i="9"/>
  <c r="K178" i="9"/>
  <c r="L178" i="9" s="1"/>
  <c r="I178" i="9"/>
  <c r="I177" i="9"/>
  <c r="K177" i="9" s="1"/>
  <c r="L177" i="9" s="1"/>
  <c r="K176" i="9"/>
  <c r="L176" i="9" s="1"/>
  <c r="I176" i="9"/>
  <c r="J176" i="9" s="1"/>
  <c r="K175" i="9"/>
  <c r="L175" i="9" s="1"/>
  <c r="I175" i="9"/>
  <c r="K174" i="9"/>
  <c r="L174" i="9" s="1"/>
  <c r="I174" i="9"/>
  <c r="K173" i="9"/>
  <c r="L173" i="9" s="1"/>
  <c r="I173" i="9"/>
  <c r="I172" i="9"/>
  <c r="K172" i="9" s="1"/>
  <c r="L172" i="9" s="1"/>
  <c r="I171" i="9"/>
  <c r="K171" i="9" s="1"/>
  <c r="L171" i="9" s="1"/>
  <c r="K170" i="9"/>
  <c r="L170" i="9" s="1"/>
  <c r="I170" i="9"/>
  <c r="K169" i="9"/>
  <c r="L169" i="9" s="1"/>
  <c r="I169" i="9"/>
  <c r="I168" i="9"/>
  <c r="I167" i="9"/>
  <c r="K167" i="9" s="1"/>
  <c r="L167" i="9" s="1"/>
  <c r="K166" i="9"/>
  <c r="L166" i="9" s="1"/>
  <c r="I166" i="9"/>
  <c r="K165" i="9"/>
  <c r="L165" i="9" s="1"/>
  <c r="I165" i="9"/>
  <c r="I164" i="9"/>
  <c r="K164" i="9" s="1"/>
  <c r="L164" i="9" s="1"/>
  <c r="K163" i="9"/>
  <c r="L163" i="9" s="1"/>
  <c r="I163" i="9"/>
  <c r="K162" i="9"/>
  <c r="L162" i="9" s="1"/>
  <c r="I162" i="9"/>
  <c r="K161" i="9"/>
  <c r="L161" i="9" s="1"/>
  <c r="I161" i="9"/>
  <c r="K160" i="9"/>
  <c r="L160" i="9" s="1"/>
  <c r="I160" i="9"/>
  <c r="J160" i="9" s="1"/>
  <c r="K159" i="9"/>
  <c r="L159" i="9" s="1"/>
  <c r="I159" i="9"/>
  <c r="I158" i="9"/>
  <c r="K158" i="9" s="1"/>
  <c r="L158" i="9" s="1"/>
  <c r="I157" i="9"/>
  <c r="I156" i="9"/>
  <c r="K156" i="9" s="1"/>
  <c r="L156" i="9" s="1"/>
  <c r="I155" i="9"/>
  <c r="K155" i="9" s="1"/>
  <c r="L155" i="9" s="1"/>
  <c r="I154" i="9"/>
  <c r="K154" i="9" s="1"/>
  <c r="L154" i="9" s="1"/>
  <c r="K153" i="9"/>
  <c r="L153" i="9" s="1"/>
  <c r="I153" i="9"/>
  <c r="I152" i="9"/>
  <c r="I151" i="9"/>
  <c r="K151" i="9" s="1"/>
  <c r="L151" i="9" s="1"/>
  <c r="K150" i="9"/>
  <c r="L150" i="9" s="1"/>
  <c r="I150" i="9"/>
  <c r="K149" i="9"/>
  <c r="L149" i="9" s="1"/>
  <c r="I149" i="9"/>
  <c r="I148" i="9"/>
  <c r="J148" i="9" s="1"/>
  <c r="K147" i="9"/>
  <c r="L147" i="9" s="1"/>
  <c r="I147" i="9"/>
  <c r="K146" i="9"/>
  <c r="L146" i="9" s="1"/>
  <c r="I146" i="9"/>
  <c r="I145" i="9"/>
  <c r="K145" i="9" s="1"/>
  <c r="L145" i="9" s="1"/>
  <c r="I144" i="9"/>
  <c r="J144" i="9" s="1"/>
  <c r="I143" i="9"/>
  <c r="K143" i="9" s="1"/>
  <c r="L143" i="9" s="1"/>
  <c r="I142" i="9"/>
  <c r="K142" i="9" s="1"/>
  <c r="L142" i="9" s="1"/>
  <c r="K141" i="9"/>
  <c r="L141" i="9" s="1"/>
  <c r="I141" i="9"/>
  <c r="I140" i="9"/>
  <c r="K140" i="9" s="1"/>
  <c r="L140" i="9" s="1"/>
  <c r="I139" i="9"/>
  <c r="K139" i="9" s="1"/>
  <c r="L139" i="9" s="1"/>
  <c r="K138" i="9"/>
  <c r="L138" i="9" s="1"/>
  <c r="I138" i="9"/>
  <c r="K137" i="9"/>
  <c r="L137" i="9" s="1"/>
  <c r="I137" i="9"/>
  <c r="I136" i="9"/>
  <c r="I135" i="9"/>
  <c r="K135" i="9" s="1"/>
  <c r="L135" i="9" s="1"/>
  <c r="K134" i="9"/>
  <c r="L134" i="9" s="1"/>
  <c r="I134" i="9"/>
  <c r="K133" i="9"/>
  <c r="L133" i="9" s="1"/>
  <c r="I133" i="9"/>
  <c r="K132" i="9"/>
  <c r="L132" i="9" s="1"/>
  <c r="I132" i="9"/>
  <c r="I131" i="9"/>
  <c r="K131" i="9" s="1"/>
  <c r="L131" i="9" s="1"/>
  <c r="K130" i="9"/>
  <c r="L130" i="9" s="1"/>
  <c r="I130" i="9"/>
  <c r="I129" i="9"/>
  <c r="K129" i="9" s="1"/>
  <c r="L129" i="9" s="1"/>
  <c r="I128" i="9"/>
  <c r="K128" i="9" s="1"/>
  <c r="L128" i="9" s="1"/>
  <c r="K127" i="9"/>
  <c r="L127" i="9" s="1"/>
  <c r="I127" i="9"/>
  <c r="K126" i="9"/>
  <c r="L126" i="9" s="1"/>
  <c r="I126" i="9"/>
  <c r="J126" i="9" s="1"/>
  <c r="I125" i="9"/>
  <c r="K125" i="9" s="1"/>
  <c r="L125" i="9" s="1"/>
  <c r="I124" i="9"/>
  <c r="K124" i="9" s="1"/>
  <c r="L124" i="9" s="1"/>
  <c r="I123" i="9"/>
  <c r="K123" i="9" s="1"/>
  <c r="L123" i="9" s="1"/>
  <c r="I122" i="9"/>
  <c r="J122" i="9" s="1"/>
  <c r="I121" i="9"/>
  <c r="I120" i="9"/>
  <c r="K119" i="9"/>
  <c r="L119" i="9" s="1"/>
  <c r="I119" i="9"/>
  <c r="K118" i="9"/>
  <c r="L118" i="9" s="1"/>
  <c r="I118" i="9"/>
  <c r="K117" i="9"/>
  <c r="L117" i="9" s="1"/>
  <c r="I117" i="9"/>
  <c r="I116" i="9"/>
  <c r="I115" i="9"/>
  <c r="J115" i="9" s="1"/>
  <c r="K114" i="9"/>
  <c r="L114" i="9" s="1"/>
  <c r="I114" i="9"/>
  <c r="I113" i="9"/>
  <c r="K113" i="9" s="1"/>
  <c r="L113" i="9" s="1"/>
  <c r="K112" i="9"/>
  <c r="L112" i="9" s="1"/>
  <c r="I112" i="9"/>
  <c r="K111" i="9"/>
  <c r="L111" i="9" s="1"/>
  <c r="I111" i="9"/>
  <c r="I110" i="9"/>
  <c r="K110" i="9" s="1"/>
  <c r="L110" i="9" s="1"/>
  <c r="I109" i="9"/>
  <c r="K109" i="9" s="1"/>
  <c r="L109" i="9" s="1"/>
  <c r="I108" i="9"/>
  <c r="K108" i="9" s="1"/>
  <c r="L108" i="9" s="1"/>
  <c r="I107" i="9"/>
  <c r="K107" i="9" s="1"/>
  <c r="L107" i="9" s="1"/>
  <c r="K106" i="9"/>
  <c r="L106" i="9" s="1"/>
  <c r="I106" i="9"/>
  <c r="I105" i="9"/>
  <c r="K105" i="9" s="1"/>
  <c r="L105" i="9" s="1"/>
  <c r="K104" i="9"/>
  <c r="L104" i="9" s="1"/>
  <c r="I104" i="9"/>
  <c r="I103" i="9"/>
  <c r="K103" i="9" s="1"/>
  <c r="L103" i="9" s="1"/>
  <c r="K102" i="9"/>
  <c r="L102" i="9" s="1"/>
  <c r="I102" i="9"/>
  <c r="K101" i="9"/>
  <c r="L101" i="9" s="1"/>
  <c r="I101" i="9"/>
  <c r="I100" i="9"/>
  <c r="K100" i="9" s="1"/>
  <c r="L100" i="9" s="1"/>
  <c r="K99" i="9"/>
  <c r="L99" i="9" s="1"/>
  <c r="I99" i="9"/>
  <c r="K98" i="9"/>
  <c r="L98" i="9" s="1"/>
  <c r="I98" i="9"/>
  <c r="I97" i="9"/>
  <c r="K96" i="9"/>
  <c r="L96" i="9" s="1"/>
  <c r="I96" i="9"/>
  <c r="K95" i="9"/>
  <c r="L95" i="9" s="1"/>
  <c r="I95" i="9"/>
  <c r="I94" i="9"/>
  <c r="I93" i="9"/>
  <c r="K93" i="9" s="1"/>
  <c r="L93" i="9" s="1"/>
  <c r="I92" i="9"/>
  <c r="K92" i="9" s="1"/>
  <c r="L92" i="9" s="1"/>
  <c r="I91" i="9"/>
  <c r="K91" i="9" s="1"/>
  <c r="L91" i="9" s="1"/>
  <c r="K90" i="9"/>
  <c r="L90" i="9" s="1"/>
  <c r="I90" i="9"/>
  <c r="I89" i="9"/>
  <c r="I88" i="9"/>
  <c r="K87" i="9"/>
  <c r="L87" i="9" s="1"/>
  <c r="I87" i="9"/>
  <c r="K86" i="9"/>
  <c r="L86" i="9" s="1"/>
  <c r="I86" i="9"/>
  <c r="K85" i="9"/>
  <c r="L85" i="9" s="1"/>
  <c r="I85" i="9"/>
  <c r="I84" i="9"/>
  <c r="K84" i="9" s="1"/>
  <c r="L84" i="9" s="1"/>
  <c r="K83" i="9"/>
  <c r="L83" i="9" s="1"/>
  <c r="I83" i="9"/>
  <c r="I82" i="9"/>
  <c r="K82" i="9" s="1"/>
  <c r="L82" i="9" s="1"/>
  <c r="K81" i="9"/>
  <c r="L81" i="9" s="1"/>
  <c r="I81" i="9"/>
  <c r="I80" i="9"/>
  <c r="K80" i="9" s="1"/>
  <c r="L80" i="9" s="1"/>
  <c r="I79" i="9"/>
  <c r="K79" i="9" s="1"/>
  <c r="L79" i="9" s="1"/>
  <c r="K78" i="9"/>
  <c r="L78" i="9" s="1"/>
  <c r="I78" i="9"/>
  <c r="K77" i="9"/>
  <c r="L77" i="9" s="1"/>
  <c r="I77" i="9"/>
  <c r="I76" i="9"/>
  <c r="K76" i="9" s="1"/>
  <c r="L76" i="9" s="1"/>
  <c r="I75" i="9"/>
  <c r="K75" i="9" s="1"/>
  <c r="L75" i="9" s="1"/>
  <c r="I74" i="9"/>
  <c r="K74" i="9" s="1"/>
  <c r="L74" i="9" s="1"/>
  <c r="K73" i="9"/>
  <c r="L73" i="9" s="1"/>
  <c r="I73" i="9"/>
  <c r="K72" i="9"/>
  <c r="L72" i="9" s="1"/>
  <c r="I72" i="9"/>
  <c r="K71" i="9"/>
  <c r="L71" i="9" s="1"/>
  <c r="I71" i="9"/>
  <c r="I70" i="9"/>
  <c r="K69" i="9"/>
  <c r="L69" i="9" s="1"/>
  <c r="I69" i="9"/>
  <c r="I68" i="9"/>
  <c r="K68" i="9" s="1"/>
  <c r="L68" i="9" s="1"/>
  <c r="K67" i="9"/>
  <c r="L67" i="9" s="1"/>
  <c r="I67" i="9"/>
  <c r="I66" i="9"/>
  <c r="K66" i="9" s="1"/>
  <c r="L66" i="9" s="1"/>
  <c r="I65" i="9"/>
  <c r="J65" i="9" s="1"/>
  <c r="I64" i="9"/>
  <c r="K64" i="9" s="1"/>
  <c r="L64" i="9" s="1"/>
  <c r="K63" i="9"/>
  <c r="L63" i="9" s="1"/>
  <c r="I63" i="9"/>
  <c r="I62" i="9"/>
  <c r="K62" i="9" s="1"/>
  <c r="L62" i="9" s="1"/>
  <c r="K61" i="9"/>
  <c r="L61" i="9" s="1"/>
  <c r="I61" i="9"/>
  <c r="I60" i="9"/>
  <c r="J292" i="9" s="1"/>
  <c r="I59" i="9"/>
  <c r="K59" i="9" s="1"/>
  <c r="L59" i="9" s="1"/>
  <c r="I58" i="9"/>
  <c r="K58" i="9" s="1"/>
  <c r="L58" i="9" s="1"/>
  <c r="I57" i="9"/>
  <c r="K57" i="9" s="1"/>
  <c r="L57" i="9" s="1"/>
  <c r="K56" i="9"/>
  <c r="L56" i="9" s="1"/>
  <c r="I56" i="9"/>
  <c r="K55" i="9"/>
  <c r="L55" i="9" s="1"/>
  <c r="I55" i="9"/>
  <c r="J55" i="9" s="1"/>
  <c r="K54" i="9"/>
  <c r="L54" i="9" s="1"/>
  <c r="I54" i="9"/>
  <c r="K53" i="9"/>
  <c r="L53" i="9" s="1"/>
  <c r="I53" i="9"/>
  <c r="I52" i="9"/>
  <c r="K52" i="9" s="1"/>
  <c r="L52" i="9" s="1"/>
  <c r="K51" i="9"/>
  <c r="L51" i="9" s="1"/>
  <c r="I51" i="9"/>
  <c r="I50" i="9"/>
  <c r="I49" i="9"/>
  <c r="K49" i="9" s="1"/>
  <c r="L49" i="9" s="1"/>
  <c r="I48" i="9"/>
  <c r="K48" i="9" s="1"/>
  <c r="L48" i="9" s="1"/>
  <c r="I47" i="9"/>
  <c r="K47" i="9" s="1"/>
  <c r="L47" i="9" s="1"/>
  <c r="K46" i="9"/>
  <c r="L46" i="9" s="1"/>
  <c r="J46" i="9"/>
  <c r="I46" i="9"/>
  <c r="I45" i="9"/>
  <c r="K45" i="9" s="1"/>
  <c r="L45" i="9" s="1"/>
  <c r="K44" i="9"/>
  <c r="L44" i="9" s="1"/>
  <c r="I44" i="9"/>
  <c r="I43" i="9"/>
  <c r="I42" i="9"/>
  <c r="K42" i="9" s="1"/>
  <c r="L42" i="9" s="1"/>
  <c r="K41" i="9"/>
  <c r="L41" i="9" s="1"/>
  <c r="I41" i="9"/>
  <c r="J41" i="9" s="1"/>
  <c r="K40" i="9"/>
  <c r="L40" i="9" s="1"/>
  <c r="I40" i="9"/>
  <c r="I39" i="9"/>
  <c r="K39" i="9" s="1"/>
  <c r="L39" i="9" s="1"/>
  <c r="I38" i="9"/>
  <c r="K38" i="9" s="1"/>
  <c r="L38" i="9" s="1"/>
  <c r="I37" i="9"/>
  <c r="K37" i="9" s="1"/>
  <c r="L37" i="9" s="1"/>
  <c r="I36" i="9"/>
  <c r="I35" i="9"/>
  <c r="K35" i="9" s="1"/>
  <c r="L35" i="9" s="1"/>
  <c r="K34" i="9"/>
  <c r="L34" i="9" s="1"/>
  <c r="I34" i="9"/>
  <c r="K33" i="9"/>
  <c r="L33" i="9" s="1"/>
  <c r="I33" i="9"/>
  <c r="I32" i="9"/>
  <c r="K32" i="9" s="1"/>
  <c r="L32" i="9" s="1"/>
  <c r="K31" i="9"/>
  <c r="L31" i="9" s="1"/>
  <c r="I31" i="9"/>
  <c r="I30" i="9"/>
  <c r="K30" i="9" s="1"/>
  <c r="L30" i="9" s="1"/>
  <c r="I29" i="9"/>
  <c r="J33" i="9" s="1"/>
  <c r="K28" i="9"/>
  <c r="L28" i="9" s="1"/>
  <c r="I28" i="9"/>
  <c r="I27" i="9"/>
  <c r="I26" i="9"/>
  <c r="K26" i="9" s="1"/>
  <c r="L26" i="9" s="1"/>
  <c r="I25" i="9"/>
  <c r="J224" i="9" s="1"/>
  <c r="K24" i="9"/>
  <c r="L24" i="9" s="1"/>
  <c r="I24" i="9"/>
  <c r="I23" i="9"/>
  <c r="J326" i="9" s="1"/>
  <c r="D14" i="2"/>
  <c r="D12" i="2"/>
  <c r="D11" i="2"/>
  <c r="D10" i="2"/>
  <c r="D9" i="2"/>
  <c r="D7" i="2"/>
  <c r="B13" i="2"/>
  <c r="J235" i="9" l="1"/>
  <c r="J321" i="9"/>
  <c r="K321" i="9"/>
  <c r="L321" i="9" s="1"/>
  <c r="J339" i="9"/>
  <c r="K339" i="9"/>
  <c r="L339" i="9" s="1"/>
  <c r="J29" i="9"/>
  <c r="J38" i="9"/>
  <c r="J42" i="9"/>
  <c r="J61" i="9"/>
  <c r="K65" i="9"/>
  <c r="L65" i="9" s="1"/>
  <c r="J79" i="9"/>
  <c r="J93" i="9"/>
  <c r="J112" i="9"/>
  <c r="K122" i="9"/>
  <c r="L122" i="9" s="1"/>
  <c r="J138" i="9"/>
  <c r="K144" i="9"/>
  <c r="L144" i="9" s="1"/>
  <c r="K148" i="9"/>
  <c r="L148" i="9" s="1"/>
  <c r="J167" i="9"/>
  <c r="J187" i="9"/>
  <c r="K193" i="9"/>
  <c r="L193" i="9" s="1"/>
  <c r="J193" i="9"/>
  <c r="J198" i="9"/>
  <c r="K225" i="9"/>
  <c r="L225" i="9" s="1"/>
  <c r="J225" i="9"/>
  <c r="J241" i="9"/>
  <c r="J258" i="9"/>
  <c r="J314" i="9"/>
  <c r="J172" i="9"/>
  <c r="J208" i="9"/>
  <c r="J52" i="9"/>
  <c r="J266" i="9"/>
  <c r="J89" i="9"/>
  <c r="J85" i="9"/>
  <c r="K89" i="9"/>
  <c r="L89" i="9" s="1"/>
  <c r="K94" i="9"/>
  <c r="L94" i="9" s="1"/>
  <c r="J94" i="9"/>
  <c r="J103" i="9"/>
  <c r="J123" i="9"/>
  <c r="J129" i="9"/>
  <c r="J204" i="9"/>
  <c r="J237" i="9"/>
  <c r="J247" i="9"/>
  <c r="J301" i="9"/>
  <c r="J333" i="9"/>
  <c r="J127" i="9"/>
  <c r="K25" i="9"/>
  <c r="L25" i="9" s="1"/>
  <c r="J214" i="9"/>
  <c r="J145" i="9"/>
  <c r="J164" i="9"/>
  <c r="K168" i="9"/>
  <c r="L168" i="9" s="1"/>
  <c r="J168" i="9"/>
  <c r="J174" i="9"/>
  <c r="J179" i="9"/>
  <c r="J183" i="9"/>
  <c r="J220" i="9"/>
  <c r="J227" i="9"/>
  <c r="K237" i="9"/>
  <c r="L237" i="9" s="1"/>
  <c r="J288" i="9"/>
  <c r="J308" i="9"/>
  <c r="J316" i="9"/>
  <c r="J177" i="9"/>
  <c r="K29" i="9"/>
  <c r="L29" i="9" s="1"/>
  <c r="K70" i="9"/>
  <c r="L70" i="9" s="1"/>
  <c r="J70" i="9"/>
  <c r="J236" i="9"/>
  <c r="J80" i="9"/>
  <c r="J108" i="9"/>
  <c r="J140" i="9"/>
  <c r="J39" i="9"/>
  <c r="J53" i="9"/>
  <c r="J62" i="9"/>
  <c r="J114" i="9"/>
  <c r="J169" i="9"/>
  <c r="J189" i="9"/>
  <c r="J195" i="9"/>
  <c r="J199" i="9"/>
  <c r="K205" i="9"/>
  <c r="L205" i="9" s="1"/>
  <c r="J205" i="9"/>
  <c r="K221" i="9"/>
  <c r="L221" i="9" s="1"/>
  <c r="J221" i="9"/>
  <c r="J275" i="9"/>
  <c r="J285" i="9"/>
  <c r="J279" i="9"/>
  <c r="J364" i="9"/>
  <c r="J69" i="9"/>
  <c r="J252" i="9"/>
  <c r="J99" i="9"/>
  <c r="J48" i="9"/>
  <c r="J211" i="9"/>
  <c r="J254" i="9"/>
  <c r="K268" i="9"/>
  <c r="L268" i="9" s="1"/>
  <c r="J268" i="9"/>
  <c r="J281" i="9"/>
  <c r="K281" i="9"/>
  <c r="L281" i="9" s="1"/>
  <c r="J58" i="9"/>
  <c r="J72" i="9"/>
  <c r="J90" i="9"/>
  <c r="J100" i="9"/>
  <c r="J119" i="9"/>
  <c r="J130" i="9"/>
  <c r="J146" i="9"/>
  <c r="J155" i="9"/>
  <c r="J170" i="9"/>
  <c r="J175" i="9"/>
  <c r="J206" i="9"/>
  <c r="J215" i="9"/>
  <c r="J239" i="9"/>
  <c r="K248" i="9"/>
  <c r="L248" i="9" s="1"/>
  <c r="J248" i="9"/>
  <c r="J302" i="9"/>
  <c r="J310" i="9"/>
  <c r="K152" i="9"/>
  <c r="L152" i="9" s="1"/>
  <c r="J152" i="9"/>
  <c r="J163" i="9"/>
  <c r="J159" i="9"/>
  <c r="J188" i="9"/>
  <c r="K136" i="9"/>
  <c r="L136" i="9" s="1"/>
  <c r="J136" i="9"/>
  <c r="K200" i="9"/>
  <c r="L200" i="9" s="1"/>
  <c r="J200" i="9"/>
  <c r="J45" i="9"/>
  <c r="J63" i="9"/>
  <c r="J110" i="9"/>
  <c r="J156" i="9"/>
  <c r="J191" i="9"/>
  <c r="J228" i="9"/>
  <c r="J244" i="9"/>
  <c r="J262" i="9"/>
  <c r="K283" i="9"/>
  <c r="L283" i="9" s="1"/>
  <c r="J283" i="9"/>
  <c r="K60" i="9"/>
  <c r="L60" i="9" s="1"/>
  <c r="J60" i="9"/>
  <c r="J25" i="9"/>
  <c r="J203" i="9"/>
  <c r="J253" i="9"/>
  <c r="J219" i="9"/>
  <c r="K315" i="9"/>
  <c r="L315" i="9" s="1"/>
  <c r="J315" i="9"/>
  <c r="J66" i="9"/>
  <c r="J30" i="9"/>
  <c r="J76" i="9"/>
  <c r="J86" i="9"/>
  <c r="K289" i="9"/>
  <c r="L289" i="9" s="1"/>
  <c r="J289" i="9"/>
  <c r="K276" i="9"/>
  <c r="L276" i="9" s="1"/>
  <c r="J276" i="9"/>
  <c r="J32" i="9"/>
  <c r="K115" i="9"/>
  <c r="L115" i="9" s="1"/>
  <c r="J88" i="9"/>
  <c r="J257" i="9"/>
  <c r="K88" i="9"/>
  <c r="L88" i="9" s="1"/>
  <c r="K332" i="9"/>
  <c r="L332" i="9" s="1"/>
  <c r="J332" i="9"/>
  <c r="K43" i="9"/>
  <c r="L43" i="9" s="1"/>
  <c r="J43" i="9"/>
  <c r="J26" i="9"/>
  <c r="J49" i="9"/>
  <c r="J96" i="9"/>
  <c r="J141" i="9"/>
  <c r="K27" i="9"/>
  <c r="L27" i="9" s="1"/>
  <c r="J27" i="9"/>
  <c r="J68" i="9"/>
  <c r="J82" i="9"/>
  <c r="J180" i="9"/>
  <c r="J223" i="9"/>
  <c r="J249" i="9"/>
  <c r="K249" i="9"/>
  <c r="L249" i="9" s="1"/>
  <c r="J210" i="9"/>
  <c r="J194" i="9"/>
  <c r="J178" i="9"/>
  <c r="J162" i="9"/>
  <c r="J309" i="9"/>
  <c r="J293" i="9"/>
  <c r="J277" i="9"/>
  <c r="J261" i="9"/>
  <c r="J245" i="9"/>
  <c r="J229" i="9"/>
  <c r="J213" i="9"/>
  <c r="J197" i="9"/>
  <c r="J181" i="9"/>
  <c r="J165" i="9"/>
  <c r="J149" i="9"/>
  <c r="J133" i="9"/>
  <c r="J117" i="9"/>
  <c r="J366" i="9"/>
  <c r="J350" i="9"/>
  <c r="J334" i="9"/>
  <c r="J372" i="9"/>
  <c r="J378" i="9"/>
  <c r="J368" i="9"/>
  <c r="J272" i="9"/>
  <c r="J134" i="9"/>
  <c r="K23" i="9"/>
  <c r="J294" i="9"/>
  <c r="J351" i="9"/>
  <c r="J356" i="9"/>
  <c r="J303" i="9"/>
  <c r="J362" i="9"/>
  <c r="J342" i="9"/>
  <c r="J336" i="9"/>
  <c r="J330" i="9"/>
  <c r="J320" i="9"/>
  <c r="J374" i="9"/>
  <c r="J367" i="9"/>
  <c r="J348" i="9"/>
  <c r="J324" i="9"/>
  <c r="J256" i="9"/>
  <c r="J230" i="9"/>
  <c r="J222" i="9"/>
  <c r="J190" i="9"/>
  <c r="J186" i="9"/>
  <c r="J182" i="9"/>
  <c r="J132" i="9"/>
  <c r="J102" i="9"/>
  <c r="J95" i="9"/>
  <c r="J81" i="9"/>
  <c r="J54" i="9"/>
  <c r="J44" i="9"/>
  <c r="J31" i="9"/>
  <c r="J77" i="9"/>
  <c r="J40" i="9"/>
  <c r="J24" i="9"/>
  <c r="J335" i="9"/>
  <c r="J319" i="9"/>
  <c r="J278" i="9"/>
  <c r="J166" i="9"/>
  <c r="J67" i="9"/>
  <c r="J340" i="9"/>
  <c r="J287" i="9"/>
  <c r="J98" i="9"/>
  <c r="J87" i="9"/>
  <c r="J346" i="9"/>
  <c r="J318" i="9"/>
  <c r="J300" i="9"/>
  <c r="J295" i="9"/>
  <c r="J246" i="9"/>
  <c r="J209" i="9"/>
  <c r="J150" i="9"/>
  <c r="J358" i="9"/>
  <c r="J352" i="9"/>
  <c r="J255" i="9"/>
  <c r="J304" i="9"/>
  <c r="J36" i="9"/>
  <c r="K50" i="9"/>
  <c r="L50" i="9" s="1"/>
  <c r="J50" i="9"/>
  <c r="J121" i="9"/>
  <c r="J131" i="9"/>
  <c r="J147" i="9"/>
  <c r="J151" i="9"/>
  <c r="J161" i="9"/>
  <c r="J185" i="9"/>
  <c r="K185" i="9"/>
  <c r="L185" i="9" s="1"/>
  <c r="J196" i="9"/>
  <c r="J207" i="9"/>
  <c r="J212" i="9"/>
  <c r="K216" i="9"/>
  <c r="L216" i="9" s="1"/>
  <c r="J216" i="9"/>
  <c r="J270" i="9"/>
  <c r="J23" i="9"/>
  <c r="J28" i="9"/>
  <c r="K36" i="9"/>
  <c r="L36" i="9" s="1"/>
  <c r="J101" i="9"/>
  <c r="K121" i="9"/>
  <c r="L121" i="9" s="1"/>
  <c r="J137" i="9"/>
  <c r="K212" i="9"/>
  <c r="L212" i="9" s="1"/>
  <c r="J240" i="9"/>
  <c r="J284" i="9"/>
  <c r="J297" i="9"/>
  <c r="K298" i="9"/>
  <c r="L298" i="9" s="1"/>
  <c r="J298" i="9"/>
  <c r="J107" i="9"/>
  <c r="J307" i="9"/>
  <c r="J75" i="9"/>
  <c r="J118" i="9"/>
  <c r="J173" i="9"/>
  <c r="J51" i="9"/>
  <c r="J59" i="9"/>
  <c r="J73" i="9"/>
  <c r="J78" i="9"/>
  <c r="J92" i="9"/>
  <c r="J97" i="9"/>
  <c r="J106" i="9"/>
  <c r="J111" i="9"/>
  <c r="K116" i="9"/>
  <c r="L116" i="9" s="1"/>
  <c r="J116" i="9"/>
  <c r="J142" i="9"/>
  <c r="J157" i="9"/>
  <c r="J171" i="9"/>
  <c r="J202" i="9"/>
  <c r="K263" i="9"/>
  <c r="L263" i="9" s="1"/>
  <c r="J263" i="9"/>
  <c r="J271" i="9"/>
  <c r="J311" i="9"/>
  <c r="J327" i="9"/>
  <c r="K327" i="9"/>
  <c r="L327" i="9" s="1"/>
  <c r="K337" i="9"/>
  <c r="L337" i="9" s="1"/>
  <c r="J337" i="9"/>
  <c r="J265" i="9"/>
  <c r="J34" i="9"/>
  <c r="J259" i="9"/>
  <c r="K259" i="9"/>
  <c r="L259" i="9" s="1"/>
  <c r="J71" i="9"/>
  <c r="J35" i="9"/>
  <c r="J125" i="9"/>
  <c r="J83" i="9"/>
  <c r="K97" i="9"/>
  <c r="L97" i="9" s="1"/>
  <c r="K157" i="9"/>
  <c r="L157" i="9" s="1"/>
  <c r="J192" i="9"/>
  <c r="J218" i="9"/>
  <c r="J305" i="9"/>
  <c r="J233" i="9"/>
  <c r="K299" i="9"/>
  <c r="L299" i="9" s="1"/>
  <c r="J299" i="9"/>
  <c r="J323" i="9"/>
  <c r="K371" i="9"/>
  <c r="L371" i="9" s="1"/>
  <c r="J371" i="9"/>
  <c r="J201" i="9"/>
  <c r="K233" i="9"/>
  <c r="L233" i="9" s="1"/>
  <c r="J250" i="9"/>
  <c r="J286" i="9"/>
  <c r="J291" i="9"/>
  <c r="J313" i="9"/>
  <c r="K323" i="9"/>
  <c r="L323" i="9" s="1"/>
  <c r="J365" i="9"/>
  <c r="J217" i="9"/>
  <c r="J242" i="9"/>
  <c r="J47" i="9"/>
  <c r="J84" i="9"/>
  <c r="J109" i="9"/>
  <c r="K120" i="9"/>
  <c r="L120" i="9" s="1"/>
  <c r="J120" i="9"/>
  <c r="J124" i="9"/>
  <c r="J128" i="9"/>
  <c r="J135" i="9"/>
  <c r="J143" i="9"/>
  <c r="J154" i="9"/>
  <c r="J158" i="9"/>
  <c r="K217" i="9"/>
  <c r="L217" i="9" s="1"/>
  <c r="J238" i="9"/>
  <c r="J269" i="9"/>
  <c r="J273" i="9"/>
  <c r="J282" i="9"/>
  <c r="J359" i="9"/>
  <c r="J105" i="9"/>
  <c r="J37" i="9"/>
  <c r="J57" i="9"/>
  <c r="J64" i="9"/>
  <c r="J74" i="9"/>
  <c r="J91" i="9"/>
  <c r="J113" i="9"/>
  <c r="J139" i="9"/>
  <c r="J226" i="9"/>
  <c r="J234" i="9"/>
  <c r="J260" i="9"/>
  <c r="J329" i="9"/>
  <c r="K353" i="9"/>
  <c r="L353" i="9" s="1"/>
  <c r="J353" i="9"/>
  <c r="K359" i="9"/>
  <c r="L359" i="9" s="1"/>
  <c r="J243" i="9"/>
  <c r="K251" i="9"/>
  <c r="L251" i="9" s="1"/>
  <c r="J251" i="9"/>
  <c r="J274" i="9"/>
  <c r="K329" i="9"/>
  <c r="L329" i="9" s="1"/>
  <c r="J354" i="9"/>
  <c r="J306" i="9"/>
  <c r="J361" i="9"/>
  <c r="J349" i="9"/>
  <c r="J355" i="9"/>
  <c r="K349" i="9"/>
  <c r="L349" i="9" s="1"/>
  <c r="K355" i="9"/>
  <c r="L355" i="9" s="1"/>
  <c r="J343" i="9"/>
  <c r="J377" i="9"/>
  <c r="J338" i="9"/>
  <c r="K369" i="9"/>
  <c r="L369" i="9" s="1"/>
  <c r="J369" i="9"/>
  <c r="K377" i="9"/>
  <c r="L377" i="9" s="1"/>
  <c r="J317" i="9"/>
  <c r="J322" i="9"/>
  <c r="J370" i="9"/>
  <c r="J56" i="9"/>
  <c r="J104" i="9"/>
  <c r="J153" i="9"/>
  <c r="K184" i="9"/>
  <c r="L184" i="9" s="1"/>
  <c r="J184" i="9"/>
  <c r="K232" i="9"/>
  <c r="L232" i="9" s="1"/>
  <c r="J232" i="9"/>
  <c r="K267" i="9"/>
  <c r="L267" i="9" s="1"/>
  <c r="J267" i="9"/>
  <c r="J290" i="9"/>
  <c r="J345" i="9"/>
  <c r="J375" i="9"/>
  <c r="J331" i="9"/>
  <c r="J347" i="9"/>
  <c r="J363" i="9"/>
  <c r="J379" i="9"/>
  <c r="J264" i="9"/>
  <c r="J280" i="9"/>
  <c r="J296" i="9"/>
  <c r="J312" i="9"/>
  <c r="J328" i="9"/>
  <c r="J344" i="9"/>
  <c r="J360" i="9"/>
  <c r="J376" i="9"/>
  <c r="J325" i="9"/>
  <c r="J341" i="9"/>
  <c r="J357" i="9"/>
  <c r="J373" i="9"/>
  <c r="J10" i="56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A1" i="55" a="1"/>
  <c r="A1" i="55" s="1"/>
  <c r="B3" i="11"/>
  <c r="L23" i="9" l="1"/>
  <c r="B12" i="9"/>
  <c r="B9" i="9"/>
  <c r="B2" i="48"/>
  <c r="B4" i="48" s="1"/>
  <c r="R142" i="48" s="1"/>
  <c r="B3" i="45"/>
  <c r="B5" i="45" s="1"/>
  <c r="B3" i="44"/>
  <c r="B5" i="44" s="1"/>
  <c r="B3" i="43"/>
  <c r="B5" i="43" s="1"/>
  <c r="B3" i="39"/>
  <c r="B4" i="10"/>
  <c r="B7" i="10" l="1"/>
  <c r="B14" i="9"/>
  <c r="F18" i="43"/>
  <c r="F12" i="43"/>
  <c r="F19" i="43"/>
  <c r="F20" i="43"/>
  <c r="F13" i="43"/>
  <c r="F16" i="43"/>
  <c r="F17" i="43"/>
  <c r="F11" i="43"/>
  <c r="F14" i="43"/>
  <c r="F15" i="43"/>
  <c r="I16" i="45"/>
  <c r="I140" i="45"/>
  <c r="I198" i="45"/>
  <c r="I340" i="45"/>
  <c r="I302" i="45"/>
  <c r="I189" i="45"/>
  <c r="I160" i="45"/>
  <c r="I331" i="45"/>
  <c r="I272" i="45"/>
  <c r="I218" i="45"/>
  <c r="I158" i="45"/>
  <c r="I30" i="45"/>
  <c r="I413" i="45"/>
  <c r="I384" i="45"/>
  <c r="I357" i="45"/>
  <c r="I330" i="45"/>
  <c r="I300" i="45"/>
  <c r="I270" i="45"/>
  <c r="I244" i="45"/>
  <c r="I214" i="45"/>
  <c r="I187" i="45"/>
  <c r="I157" i="45"/>
  <c r="I125" i="45"/>
  <c r="I93" i="45"/>
  <c r="I61" i="45"/>
  <c r="I29" i="45"/>
  <c r="I412" i="45"/>
  <c r="I382" i="45"/>
  <c r="I356" i="45"/>
  <c r="I326" i="45"/>
  <c r="I299" i="45"/>
  <c r="I269" i="45"/>
  <c r="I240" i="45"/>
  <c r="I213" i="45"/>
  <c r="I186" i="45"/>
  <c r="I156" i="45"/>
  <c r="I124" i="45"/>
  <c r="I92" i="45"/>
  <c r="I60" i="45"/>
  <c r="I28" i="45"/>
  <c r="I368" i="45"/>
  <c r="I254" i="45"/>
  <c r="I108" i="45"/>
  <c r="I396" i="45"/>
  <c r="I389" i="45"/>
  <c r="I332" i="45"/>
  <c r="I276" i="45"/>
  <c r="I96" i="45"/>
  <c r="I358" i="45"/>
  <c r="I94" i="45"/>
  <c r="I411" i="45"/>
  <c r="I325" i="45"/>
  <c r="I238" i="45"/>
  <c r="I182" i="45"/>
  <c r="I59" i="45"/>
  <c r="I410" i="45"/>
  <c r="I350" i="45"/>
  <c r="I294" i="45"/>
  <c r="I237" i="45"/>
  <c r="I181" i="45"/>
  <c r="I118" i="45"/>
  <c r="I22" i="45"/>
  <c r="I406" i="45"/>
  <c r="I349" i="45"/>
  <c r="I293" i="45"/>
  <c r="I236" i="45"/>
  <c r="I180" i="45"/>
  <c r="I117" i="45"/>
  <c r="I21" i="45"/>
  <c r="I405" i="45"/>
  <c r="I378" i="45"/>
  <c r="I348" i="45"/>
  <c r="I318" i="45"/>
  <c r="I292" i="45"/>
  <c r="I262" i="45"/>
  <c r="I235" i="45"/>
  <c r="I205" i="45"/>
  <c r="I176" i="45"/>
  <c r="I148" i="45"/>
  <c r="I116" i="45"/>
  <c r="I84" i="45"/>
  <c r="I52" i="45"/>
  <c r="I20" i="45"/>
  <c r="I314" i="45"/>
  <c r="I44" i="45"/>
  <c r="I362" i="45"/>
  <c r="I246" i="45"/>
  <c r="I64" i="45"/>
  <c r="I414" i="45"/>
  <c r="I62" i="45"/>
  <c r="I352" i="45"/>
  <c r="I298" i="45"/>
  <c r="I212" i="45"/>
  <c r="I155" i="45"/>
  <c r="I91" i="45"/>
  <c r="I380" i="45"/>
  <c r="I324" i="45"/>
  <c r="I267" i="45"/>
  <c r="I208" i="45"/>
  <c r="I150" i="45"/>
  <c r="I86" i="45"/>
  <c r="I54" i="45"/>
  <c r="I379" i="45"/>
  <c r="I320" i="45"/>
  <c r="I266" i="45"/>
  <c r="I206" i="45"/>
  <c r="I149" i="45"/>
  <c r="I85" i="45"/>
  <c r="I53" i="45"/>
  <c r="I404" i="45"/>
  <c r="I374" i="45"/>
  <c r="I347" i="45"/>
  <c r="I317" i="45"/>
  <c r="I288" i="45"/>
  <c r="I261" i="45"/>
  <c r="I234" i="45"/>
  <c r="I204" i="45"/>
  <c r="I174" i="45"/>
  <c r="I144" i="45"/>
  <c r="I112" i="45"/>
  <c r="I80" i="45"/>
  <c r="I48" i="45"/>
  <c r="I23" i="45"/>
  <c r="I39" i="45"/>
  <c r="I55" i="45"/>
  <c r="I71" i="45"/>
  <c r="I87" i="45"/>
  <c r="I103" i="45"/>
  <c r="I119" i="45"/>
  <c r="I135" i="45"/>
  <c r="I151" i="45"/>
  <c r="I167" i="45"/>
  <c r="I183" i="45"/>
  <c r="I199" i="45"/>
  <c r="I215" i="45"/>
  <c r="I231" i="45"/>
  <c r="I247" i="45"/>
  <c r="I263" i="45"/>
  <c r="I279" i="45"/>
  <c r="I295" i="45"/>
  <c r="I311" i="45"/>
  <c r="I327" i="45"/>
  <c r="I343" i="45"/>
  <c r="I359" i="45"/>
  <c r="I375" i="45"/>
  <c r="I391" i="45"/>
  <c r="I407" i="45"/>
  <c r="I24" i="45"/>
  <c r="I40" i="45"/>
  <c r="I56" i="45"/>
  <c r="I72" i="45"/>
  <c r="I88" i="45"/>
  <c r="I104" i="45"/>
  <c r="I120" i="45"/>
  <c r="I136" i="45"/>
  <c r="I152" i="45"/>
  <c r="I168" i="45"/>
  <c r="I184" i="45"/>
  <c r="I200" i="45"/>
  <c r="I216" i="45"/>
  <c r="I232" i="45"/>
  <c r="I248" i="45"/>
  <c r="I264" i="45"/>
  <c r="I280" i="45"/>
  <c r="I296" i="45"/>
  <c r="I312" i="45"/>
  <c r="I328" i="45"/>
  <c r="I344" i="45"/>
  <c r="I360" i="45"/>
  <c r="I376" i="45"/>
  <c r="I392" i="45"/>
  <c r="I408" i="45"/>
  <c r="I25" i="45"/>
  <c r="I41" i="45"/>
  <c r="I57" i="45"/>
  <c r="I73" i="45"/>
  <c r="I89" i="45"/>
  <c r="I105" i="45"/>
  <c r="I121" i="45"/>
  <c r="I137" i="45"/>
  <c r="I153" i="45"/>
  <c r="I169" i="45"/>
  <c r="I185" i="45"/>
  <c r="I201" i="45"/>
  <c r="I217" i="45"/>
  <c r="I233" i="45"/>
  <c r="I249" i="45"/>
  <c r="I265" i="45"/>
  <c r="I281" i="45"/>
  <c r="I297" i="45"/>
  <c r="I313" i="45"/>
  <c r="I329" i="45"/>
  <c r="I345" i="45"/>
  <c r="I361" i="45"/>
  <c r="I377" i="45"/>
  <c r="I393" i="45"/>
  <c r="I409" i="45"/>
  <c r="I26" i="45"/>
  <c r="I42" i="45"/>
  <c r="I58" i="45"/>
  <c r="I74" i="45"/>
  <c r="I90" i="45"/>
  <c r="I106" i="45"/>
  <c r="I122" i="45"/>
  <c r="I138" i="45"/>
  <c r="I154" i="45"/>
  <c r="I15" i="45"/>
  <c r="I31" i="45"/>
  <c r="I47" i="45"/>
  <c r="I63" i="45"/>
  <c r="I79" i="45"/>
  <c r="I95" i="45"/>
  <c r="I111" i="45"/>
  <c r="I127" i="45"/>
  <c r="I143" i="45"/>
  <c r="I159" i="45"/>
  <c r="I175" i="45"/>
  <c r="I191" i="45"/>
  <c r="I207" i="45"/>
  <c r="I223" i="45"/>
  <c r="I239" i="45"/>
  <c r="I255" i="45"/>
  <c r="I271" i="45"/>
  <c r="I287" i="45"/>
  <c r="I303" i="45"/>
  <c r="I319" i="45"/>
  <c r="I335" i="45"/>
  <c r="I351" i="45"/>
  <c r="I367" i="45"/>
  <c r="I383" i="45"/>
  <c r="I399" i="45"/>
  <c r="I415" i="45"/>
  <c r="I17" i="45"/>
  <c r="I33" i="45"/>
  <c r="I49" i="45"/>
  <c r="I65" i="45"/>
  <c r="I81" i="45"/>
  <c r="I97" i="45"/>
  <c r="I113" i="45"/>
  <c r="I129" i="45"/>
  <c r="I145" i="45"/>
  <c r="I161" i="45"/>
  <c r="I177" i="45"/>
  <c r="I193" i="45"/>
  <c r="I209" i="45"/>
  <c r="I225" i="45"/>
  <c r="I241" i="45"/>
  <c r="I257" i="45"/>
  <c r="I273" i="45"/>
  <c r="I289" i="45"/>
  <c r="I305" i="45"/>
  <c r="I321" i="45"/>
  <c r="I337" i="45"/>
  <c r="I353" i="45"/>
  <c r="I369" i="45"/>
  <c r="I385" i="45"/>
  <c r="I401" i="45"/>
  <c r="I18" i="45"/>
  <c r="I34" i="45"/>
  <c r="I50" i="45"/>
  <c r="I66" i="45"/>
  <c r="I82" i="45"/>
  <c r="I98" i="45"/>
  <c r="I114" i="45"/>
  <c r="I130" i="45"/>
  <c r="I146" i="45"/>
  <c r="I162" i="45"/>
  <c r="I178" i="45"/>
  <c r="I194" i="45"/>
  <c r="I210" i="45"/>
  <c r="I226" i="45"/>
  <c r="I242" i="45"/>
  <c r="I258" i="45"/>
  <c r="I274" i="45"/>
  <c r="I290" i="45"/>
  <c r="I306" i="45"/>
  <c r="I322" i="45"/>
  <c r="I338" i="45"/>
  <c r="I354" i="45"/>
  <c r="I370" i="45"/>
  <c r="I386" i="45"/>
  <c r="I402" i="45"/>
  <c r="I19" i="45"/>
  <c r="I35" i="45"/>
  <c r="I51" i="45"/>
  <c r="I67" i="45"/>
  <c r="I83" i="45"/>
  <c r="I99" i="45"/>
  <c r="I115" i="45"/>
  <c r="I131" i="45"/>
  <c r="I147" i="45"/>
  <c r="I163" i="45"/>
  <c r="I179" i="45"/>
  <c r="I195" i="45"/>
  <c r="I211" i="45"/>
  <c r="I227" i="45"/>
  <c r="I243" i="45"/>
  <c r="I259" i="45"/>
  <c r="I275" i="45"/>
  <c r="I291" i="45"/>
  <c r="I307" i="45"/>
  <c r="I323" i="45"/>
  <c r="I339" i="45"/>
  <c r="I355" i="45"/>
  <c r="I371" i="45"/>
  <c r="I387" i="45"/>
  <c r="I403" i="45"/>
  <c r="I219" i="45"/>
  <c r="I32" i="45"/>
  <c r="I388" i="45"/>
  <c r="I301" i="45"/>
  <c r="I245" i="45"/>
  <c r="I188" i="45"/>
  <c r="I126" i="45"/>
  <c r="I381" i="45"/>
  <c r="I268" i="45"/>
  <c r="I123" i="45"/>
  <c r="I27" i="45"/>
  <c r="I400" i="45"/>
  <c r="I373" i="45"/>
  <c r="I346" i="45"/>
  <c r="I316" i="45"/>
  <c r="I286" i="45"/>
  <c r="I260" i="45"/>
  <c r="I230" i="45"/>
  <c r="I203" i="45"/>
  <c r="I173" i="45"/>
  <c r="I142" i="45"/>
  <c r="I110" i="45"/>
  <c r="I78" i="45"/>
  <c r="I46" i="45"/>
  <c r="I13" i="45"/>
  <c r="I398" i="45"/>
  <c r="I372" i="45"/>
  <c r="I342" i="45"/>
  <c r="I315" i="45"/>
  <c r="I285" i="45"/>
  <c r="I256" i="45"/>
  <c r="I229" i="45"/>
  <c r="I202" i="45"/>
  <c r="I172" i="45"/>
  <c r="I141" i="45"/>
  <c r="I109" i="45"/>
  <c r="I77" i="45"/>
  <c r="I45" i="45"/>
  <c r="I43" i="45"/>
  <c r="I397" i="45"/>
  <c r="I341" i="45"/>
  <c r="I284" i="45"/>
  <c r="I228" i="45"/>
  <c r="I171" i="45"/>
  <c r="I76" i="45"/>
  <c r="I366" i="45"/>
  <c r="I310" i="45"/>
  <c r="I283" i="45"/>
  <c r="I253" i="45"/>
  <c r="I224" i="45"/>
  <c r="I197" i="45"/>
  <c r="I170" i="45"/>
  <c r="I139" i="45"/>
  <c r="I107" i="45"/>
  <c r="I75" i="45"/>
  <c r="I395" i="45"/>
  <c r="I365" i="45"/>
  <c r="I336" i="45"/>
  <c r="I309" i="45"/>
  <c r="I282" i="45"/>
  <c r="I252" i="45"/>
  <c r="I222" i="45"/>
  <c r="I196" i="45"/>
  <c r="I166" i="45"/>
  <c r="I134" i="45"/>
  <c r="I102" i="45"/>
  <c r="I70" i="45"/>
  <c r="I38" i="45"/>
  <c r="I394" i="45"/>
  <c r="I364" i="45"/>
  <c r="I334" i="45"/>
  <c r="I308" i="45"/>
  <c r="I278" i="45"/>
  <c r="I251" i="45"/>
  <c r="I221" i="45"/>
  <c r="I192" i="45"/>
  <c r="I165" i="45"/>
  <c r="I133" i="45"/>
  <c r="I101" i="45"/>
  <c r="I69" i="45"/>
  <c r="I37" i="45"/>
  <c r="I390" i="45"/>
  <c r="I363" i="45"/>
  <c r="I333" i="45"/>
  <c r="I304" i="45"/>
  <c r="I277" i="45"/>
  <c r="I250" i="45"/>
  <c r="I220" i="45"/>
  <c r="I190" i="45"/>
  <c r="I164" i="45"/>
  <c r="I132" i="45"/>
  <c r="I100" i="45"/>
  <c r="I68" i="45"/>
  <c r="I36" i="45"/>
  <c r="I128" i="45"/>
  <c r="D8" i="2"/>
  <c r="D27" i="2"/>
  <c r="E72" i="2"/>
  <c r="D6" i="2"/>
  <c r="B3" i="40"/>
  <c r="B5" i="26"/>
  <c r="A1" i="57" a="1"/>
  <c r="A1" i="57" s="1"/>
  <c r="B1" i="56"/>
  <c r="B2" i="56" s="1"/>
  <c r="B5" i="56"/>
  <c r="I13" i="56"/>
  <c r="I12" i="56"/>
  <c r="I11" i="56"/>
  <c r="I10" i="56"/>
  <c r="D36" i="2" l="1"/>
  <c r="D32" i="2" s="1"/>
  <c r="E7" i="2"/>
  <c r="E8" i="2"/>
  <c r="E6" i="2"/>
  <c r="E10" i="2"/>
  <c r="E11" i="2"/>
  <c r="E12" i="2"/>
  <c r="E9" i="2"/>
  <c r="D39" i="2"/>
  <c r="B6" i="43"/>
  <c r="B1" i="52" a="1"/>
  <c r="B1" i="52" s="1"/>
  <c r="B6" i="45"/>
  <c r="J13" i="56"/>
  <c r="J11" i="56"/>
  <c r="K11" i="56" s="1"/>
  <c r="J12" i="56"/>
  <c r="K12" i="56" s="1"/>
  <c r="K13" i="56"/>
  <c r="K10" i="56"/>
  <c r="B6" i="56" s="1"/>
  <c r="B11" i="2" s="1"/>
  <c r="C1" i="57" l="1" a="1"/>
  <c r="C1" i="57" s="1"/>
  <c r="B1" i="26" l="1"/>
  <c r="B2" i="26" s="1"/>
  <c r="A1" i="33" a="1"/>
  <c r="A1" i="33" s="1"/>
  <c r="B5" i="27"/>
  <c r="B2" i="27"/>
  <c r="B1" i="27"/>
  <c r="B5" i="28"/>
  <c r="B1" i="28"/>
  <c r="B2" i="28" s="1"/>
  <c r="B5" i="30"/>
  <c r="B1" i="30"/>
  <c r="B2" i="30" s="1"/>
  <c r="B5" i="25"/>
  <c r="B1" i="25"/>
  <c r="B6" i="7"/>
  <c r="K15" i="7" s="1"/>
  <c r="B2" i="24"/>
  <c r="B1" i="24"/>
  <c r="B4" i="24"/>
  <c r="B5" i="24" s="1"/>
  <c r="B5" i="9"/>
  <c r="D15" i="4"/>
  <c r="B10" i="4"/>
  <c r="E19" i="4" s="1"/>
  <c r="A1" i="17" a="1"/>
  <c r="A1" i="17" s="1"/>
  <c r="A1" i="16" a="1"/>
  <c r="A1" i="16" s="1"/>
  <c r="G106" i="2"/>
  <c r="G110" i="2" s="1"/>
  <c r="F106" i="2"/>
  <c r="F110" i="2" s="1"/>
  <c r="E106" i="2"/>
  <c r="E110" i="2" s="1"/>
  <c r="D106" i="2"/>
  <c r="D110" i="2" s="1"/>
  <c r="C106" i="2"/>
  <c r="C110" i="2" s="1"/>
  <c r="B106" i="2"/>
  <c r="B110" i="2" s="1"/>
  <c r="E397" i="4" l="1"/>
  <c r="E333" i="4"/>
  <c r="E285" i="4"/>
  <c r="E237" i="4"/>
  <c r="E189" i="4"/>
  <c r="E141" i="4"/>
  <c r="E93" i="4"/>
  <c r="E77" i="4"/>
  <c r="E61" i="4"/>
  <c r="E45" i="4"/>
  <c r="E29" i="4"/>
  <c r="E412" i="4"/>
  <c r="E396" i="4"/>
  <c r="E380" i="4"/>
  <c r="E364" i="4"/>
  <c r="E348" i="4"/>
  <c r="E332" i="4"/>
  <c r="E316" i="4"/>
  <c r="E300" i="4"/>
  <c r="E284" i="4"/>
  <c r="E268" i="4"/>
  <c r="E252" i="4"/>
  <c r="E236" i="4"/>
  <c r="E220" i="4"/>
  <c r="E204" i="4"/>
  <c r="E188" i="4"/>
  <c r="E172" i="4"/>
  <c r="E156" i="4"/>
  <c r="E140" i="4"/>
  <c r="E124" i="4"/>
  <c r="E108" i="4"/>
  <c r="E92" i="4"/>
  <c r="E76" i="4"/>
  <c r="E60" i="4"/>
  <c r="E44" i="4"/>
  <c r="E28" i="4"/>
  <c r="B11" i="4"/>
  <c r="E301" i="4"/>
  <c r="E173" i="4"/>
  <c r="E411" i="4"/>
  <c r="E315" i="4"/>
  <c r="E235" i="4"/>
  <c r="E171" i="4"/>
  <c r="E107" i="4"/>
  <c r="E27" i="4"/>
  <c r="E410" i="4"/>
  <c r="E362" i="4"/>
  <c r="E330" i="4"/>
  <c r="E298" i="4"/>
  <c r="E282" i="4"/>
  <c r="E250" i="4"/>
  <c r="E234" i="4"/>
  <c r="E218" i="4"/>
  <c r="E202" i="4"/>
  <c r="E186" i="4"/>
  <c r="E170" i="4"/>
  <c r="E154" i="4"/>
  <c r="E138" i="4"/>
  <c r="E122" i="4"/>
  <c r="E106" i="4"/>
  <c r="E90" i="4"/>
  <c r="E74" i="4"/>
  <c r="E58" i="4"/>
  <c r="E42" i="4"/>
  <c r="E26" i="4"/>
  <c r="E157" i="4"/>
  <c r="E363" i="4"/>
  <c r="E283" i="4"/>
  <c r="E219" i="4"/>
  <c r="E155" i="4"/>
  <c r="E91" i="4"/>
  <c r="E394" i="4"/>
  <c r="E378" i="4"/>
  <c r="E346" i="4"/>
  <c r="E314" i="4"/>
  <c r="E266" i="4"/>
  <c r="E409" i="4"/>
  <c r="E393" i="4"/>
  <c r="E377" i="4"/>
  <c r="E361" i="4"/>
  <c r="E345" i="4"/>
  <c r="E329" i="4"/>
  <c r="E313" i="4"/>
  <c r="E297" i="4"/>
  <c r="E281" i="4"/>
  <c r="E265" i="4"/>
  <c r="E249" i="4"/>
  <c r="E233" i="4"/>
  <c r="E217" i="4"/>
  <c r="E201" i="4"/>
  <c r="E185" i="4"/>
  <c r="E169" i="4"/>
  <c r="E153" i="4"/>
  <c r="E137" i="4"/>
  <c r="E121" i="4"/>
  <c r="E105" i="4"/>
  <c r="E89" i="4"/>
  <c r="E73" i="4"/>
  <c r="E57" i="4"/>
  <c r="E41" i="4"/>
  <c r="E25" i="4"/>
  <c r="E221" i="4"/>
  <c r="E379" i="4"/>
  <c r="E267" i="4"/>
  <c r="E187" i="4"/>
  <c r="E59" i="4"/>
  <c r="E376" i="4"/>
  <c r="E328" i="4"/>
  <c r="E296" i="4"/>
  <c r="E264" i="4"/>
  <c r="E248" i="4"/>
  <c r="E232" i="4"/>
  <c r="E216" i="4"/>
  <c r="E184" i="4"/>
  <c r="E168" i="4"/>
  <c r="E152" i="4"/>
  <c r="E136" i="4"/>
  <c r="E120" i="4"/>
  <c r="E104" i="4"/>
  <c r="E88" i="4"/>
  <c r="E72" i="4"/>
  <c r="E56" i="4"/>
  <c r="E40" i="4"/>
  <c r="E24" i="4"/>
  <c r="E349" i="4"/>
  <c r="E125" i="4"/>
  <c r="E331" i="4"/>
  <c r="E251" i="4"/>
  <c r="E203" i="4"/>
  <c r="E139" i="4"/>
  <c r="E123" i="4"/>
  <c r="E75" i="4"/>
  <c r="E43" i="4"/>
  <c r="E408" i="4"/>
  <c r="E392" i="4"/>
  <c r="E360" i="4"/>
  <c r="E344" i="4"/>
  <c r="E312" i="4"/>
  <c r="E280" i="4"/>
  <c r="E200" i="4"/>
  <c r="E407" i="4"/>
  <c r="E391" i="4"/>
  <c r="E375" i="4"/>
  <c r="E359" i="4"/>
  <c r="E343" i="4"/>
  <c r="E327" i="4"/>
  <c r="E311" i="4"/>
  <c r="E295" i="4"/>
  <c r="E279" i="4"/>
  <c r="E263" i="4"/>
  <c r="E247" i="4"/>
  <c r="E231" i="4"/>
  <c r="E215" i="4"/>
  <c r="E199" i="4"/>
  <c r="E183" i="4"/>
  <c r="E167" i="4"/>
  <c r="E151" i="4"/>
  <c r="E135" i="4"/>
  <c r="E119" i="4"/>
  <c r="E103" i="4"/>
  <c r="E87" i="4"/>
  <c r="E71" i="4"/>
  <c r="E55" i="4"/>
  <c r="E39" i="4"/>
  <c r="E23" i="4"/>
  <c r="E413" i="4"/>
  <c r="E381" i="4"/>
  <c r="E317" i="4"/>
  <c r="E269" i="4"/>
  <c r="E205" i="4"/>
  <c r="E299" i="4"/>
  <c r="E390" i="4"/>
  <c r="E358" i="4"/>
  <c r="E326" i="4"/>
  <c r="E310" i="4"/>
  <c r="E278" i="4"/>
  <c r="E262" i="4"/>
  <c r="E246" i="4"/>
  <c r="E230" i="4"/>
  <c r="E214" i="4"/>
  <c r="E182" i="4"/>
  <c r="E166" i="4"/>
  <c r="E150" i="4"/>
  <c r="E134" i="4"/>
  <c r="E118" i="4"/>
  <c r="E102" i="4"/>
  <c r="E86" i="4"/>
  <c r="E70" i="4"/>
  <c r="E54" i="4"/>
  <c r="E38" i="4"/>
  <c r="E22" i="4"/>
  <c r="E405" i="4"/>
  <c r="E389" i="4"/>
  <c r="E373" i="4"/>
  <c r="E357" i="4"/>
  <c r="E341" i="4"/>
  <c r="E325" i="4"/>
  <c r="E309" i="4"/>
  <c r="E293" i="4"/>
  <c r="E277" i="4"/>
  <c r="E261" i="4"/>
  <c r="E245" i="4"/>
  <c r="E229" i="4"/>
  <c r="E213" i="4"/>
  <c r="E197" i="4"/>
  <c r="E181" i="4"/>
  <c r="E165" i="4"/>
  <c r="E149" i="4"/>
  <c r="E133" i="4"/>
  <c r="E117" i="4"/>
  <c r="E101" i="4"/>
  <c r="E85" i="4"/>
  <c r="E69" i="4"/>
  <c r="E53" i="4"/>
  <c r="E37" i="4"/>
  <c r="E21" i="4"/>
  <c r="E365" i="4"/>
  <c r="E253" i="4"/>
  <c r="E109" i="4"/>
  <c r="E395" i="4"/>
  <c r="E347" i="4"/>
  <c r="E406" i="4"/>
  <c r="E374" i="4"/>
  <c r="E342" i="4"/>
  <c r="E294" i="4"/>
  <c r="E198" i="4"/>
  <c r="E404" i="4"/>
  <c r="E388" i="4"/>
  <c r="E372" i="4"/>
  <c r="E356" i="4"/>
  <c r="E340" i="4"/>
  <c r="E324" i="4"/>
  <c r="E308" i="4"/>
  <c r="E292" i="4"/>
  <c r="E276" i="4"/>
  <c r="E260" i="4"/>
  <c r="E244" i="4"/>
  <c r="E228" i="4"/>
  <c r="E212" i="4"/>
  <c r="E196" i="4"/>
  <c r="E180" i="4"/>
  <c r="E164" i="4"/>
  <c r="E148" i="4"/>
  <c r="E132" i="4"/>
  <c r="E116" i="4"/>
  <c r="E100" i="4"/>
  <c r="E84" i="4"/>
  <c r="E68" i="4"/>
  <c r="E52" i="4"/>
  <c r="E36" i="4"/>
  <c r="E20" i="4"/>
  <c r="E403" i="4"/>
  <c r="E387" i="4"/>
  <c r="E371" i="4"/>
  <c r="E355" i="4"/>
  <c r="E339" i="4"/>
  <c r="E323" i="4"/>
  <c r="E307" i="4"/>
  <c r="E291" i="4"/>
  <c r="E275" i="4"/>
  <c r="E259" i="4"/>
  <c r="E243" i="4"/>
  <c r="E227" i="4"/>
  <c r="E211" i="4"/>
  <c r="E195" i="4"/>
  <c r="E179" i="4"/>
  <c r="E163" i="4"/>
  <c r="E147" i="4"/>
  <c r="E131" i="4"/>
  <c r="E115" i="4"/>
  <c r="E99" i="4"/>
  <c r="E83" i="4"/>
  <c r="E67" i="4"/>
  <c r="E51" i="4"/>
  <c r="E35" i="4"/>
  <c r="E402" i="4"/>
  <c r="E386" i="4"/>
  <c r="E370" i="4"/>
  <c r="E354" i="4"/>
  <c r="E322" i="4"/>
  <c r="E306" i="4"/>
  <c r="E274" i="4"/>
  <c r="E242" i="4"/>
  <c r="E210" i="4"/>
  <c r="E178" i="4"/>
  <c r="E146" i="4"/>
  <c r="E98" i="4"/>
  <c r="E66" i="4"/>
  <c r="E401" i="4"/>
  <c r="E385" i="4"/>
  <c r="E369" i="4"/>
  <c r="E353" i="4"/>
  <c r="E337" i="4"/>
  <c r="E321" i="4"/>
  <c r="E305" i="4"/>
  <c r="E289" i="4"/>
  <c r="E273" i="4"/>
  <c r="E257" i="4"/>
  <c r="E241" i="4"/>
  <c r="E225" i="4"/>
  <c r="E209" i="4"/>
  <c r="E193" i="4"/>
  <c r="E177" i="4"/>
  <c r="E161" i="4"/>
  <c r="E145" i="4"/>
  <c r="E129" i="4"/>
  <c r="E113" i="4"/>
  <c r="E97" i="4"/>
  <c r="E81" i="4"/>
  <c r="E65" i="4"/>
  <c r="E49" i="4"/>
  <c r="E33" i="4"/>
  <c r="E17" i="4"/>
  <c r="E416" i="4"/>
  <c r="E400" i="4"/>
  <c r="E384" i="4"/>
  <c r="E368" i="4"/>
  <c r="E352" i="4"/>
  <c r="E336" i="4"/>
  <c r="E320" i="4"/>
  <c r="E304" i="4"/>
  <c r="E288" i="4"/>
  <c r="E272" i="4"/>
  <c r="E256" i="4"/>
  <c r="E240" i="4"/>
  <c r="E224" i="4"/>
  <c r="E208" i="4"/>
  <c r="E192" i="4"/>
  <c r="E176" i="4"/>
  <c r="E160" i="4"/>
  <c r="E144" i="4"/>
  <c r="E128" i="4"/>
  <c r="E112" i="4"/>
  <c r="E96" i="4"/>
  <c r="E80" i="4"/>
  <c r="E64" i="4"/>
  <c r="E48" i="4"/>
  <c r="E32" i="4"/>
  <c r="E16" i="4"/>
  <c r="E338" i="4"/>
  <c r="E290" i="4"/>
  <c r="E258" i="4"/>
  <c r="E226" i="4"/>
  <c r="E194" i="4"/>
  <c r="E162" i="4"/>
  <c r="E130" i="4"/>
  <c r="E114" i="4"/>
  <c r="E82" i="4"/>
  <c r="E50" i="4"/>
  <c r="E34" i="4"/>
  <c r="E18" i="4"/>
  <c r="E415" i="4"/>
  <c r="E399" i="4"/>
  <c r="E383" i="4"/>
  <c r="E367" i="4"/>
  <c r="E351" i="4"/>
  <c r="E335" i="4"/>
  <c r="E319" i="4"/>
  <c r="E303" i="4"/>
  <c r="E287" i="4"/>
  <c r="E271" i="4"/>
  <c r="E255" i="4"/>
  <c r="E239" i="4"/>
  <c r="E223" i="4"/>
  <c r="E207" i="4"/>
  <c r="E191" i="4"/>
  <c r="E175" i="4"/>
  <c r="E159" i="4"/>
  <c r="E143" i="4"/>
  <c r="E127" i="4"/>
  <c r="E111" i="4"/>
  <c r="E95" i="4"/>
  <c r="E79" i="4"/>
  <c r="E63" i="4"/>
  <c r="E47" i="4"/>
  <c r="E31" i="4"/>
  <c r="E15" i="4"/>
  <c r="B5" i="4" s="1"/>
  <c r="E414" i="4"/>
  <c r="E398" i="4"/>
  <c r="E382" i="4"/>
  <c r="E366" i="4"/>
  <c r="E350" i="4"/>
  <c r="E334" i="4"/>
  <c r="E318" i="4"/>
  <c r="E302" i="4"/>
  <c r="E286" i="4"/>
  <c r="E270" i="4"/>
  <c r="E254" i="4"/>
  <c r="E238" i="4"/>
  <c r="E222" i="4"/>
  <c r="E206" i="4"/>
  <c r="E190" i="4"/>
  <c r="E174" i="4"/>
  <c r="E158" i="4"/>
  <c r="E142" i="4"/>
  <c r="E126" i="4"/>
  <c r="E110" i="4"/>
  <c r="E94" i="4"/>
  <c r="E78" i="4"/>
  <c r="E62" i="4"/>
  <c r="E46" i="4"/>
  <c r="E30" i="4"/>
  <c r="K19" i="30"/>
  <c r="K35" i="30"/>
  <c r="K51" i="30"/>
  <c r="K20" i="30"/>
  <c r="K36" i="30"/>
  <c r="K50" i="30"/>
  <c r="K21" i="30"/>
  <c r="K37" i="30"/>
  <c r="K22" i="30"/>
  <c r="K23" i="30"/>
  <c r="K39" i="30"/>
  <c r="K24" i="30"/>
  <c r="K40" i="30"/>
  <c r="K46" i="30"/>
  <c r="K31" i="30"/>
  <c r="K38" i="30"/>
  <c r="K25" i="30"/>
  <c r="K41" i="30"/>
  <c r="K26" i="30"/>
  <c r="K42" i="30"/>
  <c r="K27" i="30"/>
  <c r="K44" i="30"/>
  <c r="K13" i="30"/>
  <c r="K15" i="30"/>
  <c r="K43" i="30"/>
  <c r="K28" i="30"/>
  <c r="K29" i="30"/>
  <c r="K14" i="30"/>
  <c r="K32" i="30"/>
  <c r="K33" i="30"/>
  <c r="K45" i="30"/>
  <c r="K30" i="30"/>
  <c r="K47" i="30"/>
  <c r="K48" i="30"/>
  <c r="K49" i="30"/>
  <c r="K18" i="30"/>
  <c r="K16" i="30"/>
  <c r="K34" i="30"/>
  <c r="K17" i="30"/>
  <c r="I52" i="30"/>
  <c r="K270" i="7"/>
  <c r="K153" i="7"/>
  <c r="K269" i="7"/>
  <c r="K124" i="7"/>
  <c r="K268" i="7"/>
  <c r="K121" i="7"/>
  <c r="K380" i="7"/>
  <c r="K254" i="7"/>
  <c r="K110" i="7"/>
  <c r="K377" i="7"/>
  <c r="K253" i="7"/>
  <c r="K109" i="7"/>
  <c r="K372" i="7"/>
  <c r="K222" i="7"/>
  <c r="K94" i="7"/>
  <c r="K366" i="7"/>
  <c r="K221" i="7"/>
  <c r="K93" i="7"/>
  <c r="K361" i="7"/>
  <c r="K220" i="7"/>
  <c r="K60" i="7"/>
  <c r="K356" i="7"/>
  <c r="K57" i="7"/>
  <c r="K329" i="7"/>
  <c r="K205" i="7"/>
  <c r="K46" i="7"/>
  <c r="K217" i="7"/>
  <c r="K324" i="7"/>
  <c r="K204" i="7"/>
  <c r="K45" i="7"/>
  <c r="K318" i="7"/>
  <c r="K173" i="7"/>
  <c r="K30" i="7"/>
  <c r="K317" i="7"/>
  <c r="K172" i="7"/>
  <c r="K308" i="7"/>
  <c r="K169" i="7"/>
  <c r="K302" i="7"/>
  <c r="K164" i="7"/>
  <c r="K276" i="7"/>
  <c r="K156" i="7"/>
  <c r="K365" i="7"/>
  <c r="K316" i="7"/>
  <c r="K265" i="7"/>
  <c r="K212" i="7"/>
  <c r="K158" i="7"/>
  <c r="K108" i="7"/>
  <c r="K44" i="7"/>
  <c r="K364" i="7"/>
  <c r="K313" i="7"/>
  <c r="K260" i="7"/>
  <c r="K206" i="7"/>
  <c r="K157" i="7"/>
  <c r="K105" i="7"/>
  <c r="K41" i="7"/>
  <c r="K29" i="7"/>
  <c r="K350" i="7"/>
  <c r="K301" i="7"/>
  <c r="K252" i="7"/>
  <c r="K201" i="7"/>
  <c r="K148" i="7"/>
  <c r="K92" i="7"/>
  <c r="K28" i="7"/>
  <c r="K349" i="7"/>
  <c r="K300" i="7"/>
  <c r="K249" i="7"/>
  <c r="K196" i="7"/>
  <c r="K142" i="7"/>
  <c r="K89" i="7"/>
  <c r="K25" i="7"/>
  <c r="K348" i="7"/>
  <c r="K297" i="7"/>
  <c r="K244" i="7"/>
  <c r="K190" i="7"/>
  <c r="K141" i="7"/>
  <c r="K78" i="7"/>
  <c r="K14" i="7"/>
  <c r="K345" i="7"/>
  <c r="K292" i="7"/>
  <c r="K238" i="7"/>
  <c r="K189" i="7"/>
  <c r="K140" i="7"/>
  <c r="K77" i="7"/>
  <c r="B7" i="7"/>
  <c r="K340" i="7"/>
  <c r="K286" i="7"/>
  <c r="K237" i="7"/>
  <c r="K188" i="7"/>
  <c r="K137" i="7"/>
  <c r="K76" i="7"/>
  <c r="K334" i="7"/>
  <c r="K285" i="7"/>
  <c r="K185" i="7"/>
  <c r="K132" i="7"/>
  <c r="K73" i="7"/>
  <c r="K382" i="7"/>
  <c r="K333" i="7"/>
  <c r="K284" i="7"/>
  <c r="K233" i="7"/>
  <c r="K180" i="7"/>
  <c r="K126" i="7"/>
  <c r="K62" i="7"/>
  <c r="K236" i="7"/>
  <c r="K381" i="7"/>
  <c r="K332" i="7"/>
  <c r="K281" i="7"/>
  <c r="K228" i="7"/>
  <c r="K174" i="7"/>
  <c r="K125" i="7"/>
  <c r="K61" i="7"/>
  <c r="K379" i="7"/>
  <c r="K363" i="7"/>
  <c r="K347" i="7"/>
  <c r="K331" i="7"/>
  <c r="K315" i="7"/>
  <c r="K299" i="7"/>
  <c r="K283" i="7"/>
  <c r="K267" i="7"/>
  <c r="K251" i="7"/>
  <c r="K235" i="7"/>
  <c r="K219" i="7"/>
  <c r="K203" i="7"/>
  <c r="K187" i="7"/>
  <c r="K171" i="7"/>
  <c r="K155" i="7"/>
  <c r="K139" i="7"/>
  <c r="K123" i="7"/>
  <c r="K107" i="7"/>
  <c r="K91" i="7"/>
  <c r="K75" i="7"/>
  <c r="K59" i="7"/>
  <c r="K43" i="7"/>
  <c r="K27" i="7"/>
  <c r="K378" i="7"/>
  <c r="K362" i="7"/>
  <c r="K346" i="7"/>
  <c r="K330" i="7"/>
  <c r="K314" i="7"/>
  <c r="K298" i="7"/>
  <c r="K282" i="7"/>
  <c r="K266" i="7"/>
  <c r="K250" i="7"/>
  <c r="K234" i="7"/>
  <c r="K218" i="7"/>
  <c r="K202" i="7"/>
  <c r="K186" i="7"/>
  <c r="K170" i="7"/>
  <c r="K154" i="7"/>
  <c r="K138" i="7"/>
  <c r="K122" i="7"/>
  <c r="K106" i="7"/>
  <c r="K90" i="7"/>
  <c r="K74" i="7"/>
  <c r="K58" i="7"/>
  <c r="K42" i="7"/>
  <c r="K26" i="7"/>
  <c r="K376" i="7"/>
  <c r="K360" i="7"/>
  <c r="K344" i="7"/>
  <c r="K328" i="7"/>
  <c r="K312" i="7"/>
  <c r="K296" i="7"/>
  <c r="K280" i="7"/>
  <c r="K264" i="7"/>
  <c r="K248" i="7"/>
  <c r="K232" i="7"/>
  <c r="K216" i="7"/>
  <c r="K200" i="7"/>
  <c r="K184" i="7"/>
  <c r="K168" i="7"/>
  <c r="K152" i="7"/>
  <c r="K136" i="7"/>
  <c r="K120" i="7"/>
  <c r="K104" i="7"/>
  <c r="K88" i="7"/>
  <c r="K72" i="7"/>
  <c r="K56" i="7"/>
  <c r="K40" i="7"/>
  <c r="K24" i="7"/>
  <c r="K375" i="7"/>
  <c r="K359" i="7"/>
  <c r="K343" i="7"/>
  <c r="K327" i="7"/>
  <c r="K311" i="7"/>
  <c r="K295" i="7"/>
  <c r="K279" i="7"/>
  <c r="K263" i="7"/>
  <c r="K247" i="7"/>
  <c r="K231" i="7"/>
  <c r="K215" i="7"/>
  <c r="K199" i="7"/>
  <c r="K183" i="7"/>
  <c r="K167" i="7"/>
  <c r="K151" i="7"/>
  <c r="K135" i="7"/>
  <c r="K119" i="7"/>
  <c r="K103" i="7"/>
  <c r="K87" i="7"/>
  <c r="K71" i="7"/>
  <c r="K55" i="7"/>
  <c r="K39" i="7"/>
  <c r="K23" i="7"/>
  <c r="K374" i="7"/>
  <c r="K358" i="7"/>
  <c r="K342" i="7"/>
  <c r="K326" i="7"/>
  <c r="K310" i="7"/>
  <c r="K294" i="7"/>
  <c r="K278" i="7"/>
  <c r="K262" i="7"/>
  <c r="K246" i="7"/>
  <c r="K230" i="7"/>
  <c r="K214" i="7"/>
  <c r="K198" i="7"/>
  <c r="K182" i="7"/>
  <c r="K166" i="7"/>
  <c r="K150" i="7"/>
  <c r="K134" i="7"/>
  <c r="K118" i="7"/>
  <c r="K102" i="7"/>
  <c r="K86" i="7"/>
  <c r="K70" i="7"/>
  <c r="K54" i="7"/>
  <c r="K38" i="7"/>
  <c r="K22" i="7"/>
  <c r="K373" i="7"/>
  <c r="K357" i="7"/>
  <c r="K341" i="7"/>
  <c r="K325" i="7"/>
  <c r="K309" i="7"/>
  <c r="K293" i="7"/>
  <c r="K277" i="7"/>
  <c r="K261" i="7"/>
  <c r="K245" i="7"/>
  <c r="K229" i="7"/>
  <c r="K213" i="7"/>
  <c r="K197" i="7"/>
  <c r="K181" i="7"/>
  <c r="K165" i="7"/>
  <c r="K149" i="7"/>
  <c r="K133" i="7"/>
  <c r="K117" i="7"/>
  <c r="K101" i="7"/>
  <c r="K85" i="7"/>
  <c r="K69" i="7"/>
  <c r="K53" i="7"/>
  <c r="K37" i="7"/>
  <c r="K21" i="7"/>
  <c r="K116" i="7"/>
  <c r="K100" i="7"/>
  <c r="K84" i="7"/>
  <c r="K68" i="7"/>
  <c r="K52" i="7"/>
  <c r="K36" i="7"/>
  <c r="K20" i="7"/>
  <c r="K371" i="7"/>
  <c r="K355" i="7"/>
  <c r="K339" i="7"/>
  <c r="K323" i="7"/>
  <c r="K307" i="7"/>
  <c r="K291" i="7"/>
  <c r="K275" i="7"/>
  <c r="K259" i="7"/>
  <c r="K243" i="7"/>
  <c r="K227" i="7"/>
  <c r="K211" i="7"/>
  <c r="K195" i="7"/>
  <c r="K179" i="7"/>
  <c r="K163" i="7"/>
  <c r="K147" i="7"/>
  <c r="K131" i="7"/>
  <c r="K115" i="7"/>
  <c r="K99" i="7"/>
  <c r="K83" i="7"/>
  <c r="K67" i="7"/>
  <c r="K51" i="7"/>
  <c r="K35" i="7"/>
  <c r="K19" i="7"/>
  <c r="K370" i="7"/>
  <c r="K354" i="7"/>
  <c r="K338" i="7"/>
  <c r="K322" i="7"/>
  <c r="K306" i="7"/>
  <c r="K290" i="7"/>
  <c r="K274" i="7"/>
  <c r="K258" i="7"/>
  <c r="K242" i="7"/>
  <c r="K226" i="7"/>
  <c r="K210" i="7"/>
  <c r="K194" i="7"/>
  <c r="K178" i="7"/>
  <c r="K162" i="7"/>
  <c r="K146" i="7"/>
  <c r="K130" i="7"/>
  <c r="K114" i="7"/>
  <c r="K98" i="7"/>
  <c r="K82" i="7"/>
  <c r="K66" i="7"/>
  <c r="K50" i="7"/>
  <c r="K34" i="7"/>
  <c r="K18" i="7"/>
  <c r="K385" i="7"/>
  <c r="K369" i="7"/>
  <c r="K353" i="7"/>
  <c r="K337" i="7"/>
  <c r="K321" i="7"/>
  <c r="K305" i="7"/>
  <c r="K289" i="7"/>
  <c r="K273" i="7"/>
  <c r="K257" i="7"/>
  <c r="K241" i="7"/>
  <c r="K225" i="7"/>
  <c r="K209" i="7"/>
  <c r="K193" i="7"/>
  <c r="K177" i="7"/>
  <c r="K161" i="7"/>
  <c r="K145" i="7"/>
  <c r="K129" i="7"/>
  <c r="K113" i="7"/>
  <c r="K97" i="7"/>
  <c r="K81" i="7"/>
  <c r="K65" i="7"/>
  <c r="K49" i="7"/>
  <c r="K33" i="7"/>
  <c r="K17" i="7"/>
  <c r="K384" i="7"/>
  <c r="K368" i="7"/>
  <c r="K352" i="7"/>
  <c r="K336" i="7"/>
  <c r="K320" i="7"/>
  <c r="K304" i="7"/>
  <c r="K288" i="7"/>
  <c r="K272" i="7"/>
  <c r="K256" i="7"/>
  <c r="K240" i="7"/>
  <c r="K224" i="7"/>
  <c r="K208" i="7"/>
  <c r="K192" i="7"/>
  <c r="K176" i="7"/>
  <c r="K160" i="7"/>
  <c r="K144" i="7"/>
  <c r="K128" i="7"/>
  <c r="K112" i="7"/>
  <c r="K96" i="7"/>
  <c r="K80" i="7"/>
  <c r="K64" i="7"/>
  <c r="K48" i="7"/>
  <c r="K32" i="7"/>
  <c r="K16" i="7"/>
  <c r="K383" i="7"/>
  <c r="K367" i="7"/>
  <c r="K351" i="7"/>
  <c r="K335" i="7"/>
  <c r="K319" i="7"/>
  <c r="K303" i="7"/>
  <c r="K287" i="7"/>
  <c r="K271" i="7"/>
  <c r="K255" i="7"/>
  <c r="K239" i="7"/>
  <c r="K223" i="7"/>
  <c r="K207" i="7"/>
  <c r="K191" i="7"/>
  <c r="K175" i="7"/>
  <c r="K159" i="7"/>
  <c r="K143" i="7"/>
  <c r="K127" i="7"/>
  <c r="K111" i="7"/>
  <c r="K95" i="7"/>
  <c r="K79" i="7"/>
  <c r="K63" i="7"/>
  <c r="K47" i="7"/>
  <c r="K31" i="7"/>
  <c r="B6" i="30" l="1"/>
  <c r="B8" i="2" s="1"/>
  <c r="B8" i="7"/>
  <c r="C1" i="33" a="1"/>
  <c r="C1" i="33" s="1"/>
  <c r="J52" i="30"/>
  <c r="A1" i="54" l="1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G14" i="45"/>
  <c r="F14" i="45"/>
  <c r="E14" i="45"/>
  <c r="D14" i="45"/>
  <c r="E10" i="44"/>
  <c r="E13" i="44"/>
  <c r="E14" i="44"/>
  <c r="E18" i="44"/>
  <c r="E19" i="44"/>
  <c r="E21" i="44"/>
  <c r="E23" i="44"/>
  <c r="E24" i="44"/>
  <c r="E26" i="44"/>
  <c r="E27" i="44"/>
  <c r="E29" i="44"/>
  <c r="E30" i="44"/>
  <c r="E34" i="44"/>
  <c r="E35" i="44"/>
  <c r="E37" i="44"/>
  <c r="E39" i="44"/>
  <c r="E40" i="44"/>
  <c r="E41" i="44"/>
  <c r="E42" i="44"/>
  <c r="E43" i="44"/>
  <c r="E45" i="44"/>
  <c r="E46" i="44"/>
  <c r="E50" i="44"/>
  <c r="E51" i="44"/>
  <c r="E53" i="44"/>
  <c r="E55" i="44"/>
  <c r="E56" i="44"/>
  <c r="E57" i="44"/>
  <c r="E58" i="44"/>
  <c r="E59" i="44"/>
  <c r="E61" i="44"/>
  <c r="E62" i="44"/>
  <c r="E66" i="44"/>
  <c r="E67" i="44"/>
  <c r="E69" i="44"/>
  <c r="E71" i="44"/>
  <c r="E72" i="44"/>
  <c r="E73" i="44"/>
  <c r="E74" i="44"/>
  <c r="E75" i="44"/>
  <c r="E77" i="44"/>
  <c r="E78" i="44"/>
  <c r="E82" i="44"/>
  <c r="E83" i="44"/>
  <c r="E85" i="44"/>
  <c r="E87" i="44"/>
  <c r="E88" i="44"/>
  <c r="E89" i="44"/>
  <c r="E90" i="44"/>
  <c r="E91" i="44"/>
  <c r="E93" i="44"/>
  <c r="E94" i="44"/>
  <c r="E98" i="44"/>
  <c r="E99" i="44"/>
  <c r="E101" i="44"/>
  <c r="E103" i="44"/>
  <c r="E104" i="44"/>
  <c r="E105" i="44"/>
  <c r="E106" i="44"/>
  <c r="E107" i="44"/>
  <c r="E109" i="44"/>
  <c r="E110" i="44"/>
  <c r="E114" i="44"/>
  <c r="E115" i="44"/>
  <c r="E117" i="44"/>
  <c r="E119" i="44"/>
  <c r="E120" i="44"/>
  <c r="E121" i="44"/>
  <c r="E122" i="44"/>
  <c r="E123" i="44"/>
  <c r="E125" i="44"/>
  <c r="E126" i="44"/>
  <c r="E130" i="44"/>
  <c r="E131" i="44"/>
  <c r="E133" i="44"/>
  <c r="E135" i="44"/>
  <c r="E136" i="44"/>
  <c r="E137" i="44"/>
  <c r="E138" i="44"/>
  <c r="E139" i="44"/>
  <c r="E141" i="44"/>
  <c r="E142" i="44"/>
  <c r="E146" i="44"/>
  <c r="E147" i="44"/>
  <c r="E149" i="44"/>
  <c r="E25" i="44"/>
  <c r="E11" i="43"/>
  <c r="E13" i="43"/>
  <c r="D21" i="43"/>
  <c r="E20" i="43" s="1"/>
  <c r="B6" i="11"/>
  <c r="C413" i="11"/>
  <c r="D406" i="11" s="1"/>
  <c r="D378" i="11"/>
  <c r="D353" i="11"/>
  <c r="D147" i="11"/>
  <c r="D33" i="11"/>
  <c r="D17" i="11"/>
  <c r="B6" i="39"/>
  <c r="B13" i="9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M311" i="9" l="1"/>
  <c r="M239" i="9"/>
  <c r="M228" i="9"/>
  <c r="M112" i="9"/>
  <c r="M223" i="9"/>
  <c r="M91" i="9"/>
  <c r="M147" i="9"/>
  <c r="M51" i="9"/>
  <c r="M179" i="9"/>
  <c r="M241" i="9"/>
  <c r="M231" i="9"/>
  <c r="M234" i="9"/>
  <c r="M182" i="9"/>
  <c r="M139" i="9"/>
  <c r="M164" i="9"/>
  <c r="M243" i="9"/>
  <c r="M215" i="9"/>
  <c r="M33" i="9"/>
  <c r="M352" i="9"/>
  <c r="M278" i="9"/>
  <c r="M129" i="9"/>
  <c r="M250" i="9"/>
  <c r="M274" i="9"/>
  <c r="M134" i="9"/>
  <c r="M372" i="9"/>
  <c r="M113" i="9"/>
  <c r="M178" i="9"/>
  <c r="M161" i="9"/>
  <c r="M190" i="9"/>
  <c r="M264" i="9"/>
  <c r="M255" i="9"/>
  <c r="M245" i="9"/>
  <c r="M202" i="9"/>
  <c r="M291" i="9"/>
  <c r="M174" i="9"/>
  <c r="M335" i="9"/>
  <c r="M226" i="9"/>
  <c r="M45" i="9"/>
  <c r="M365" i="9"/>
  <c r="M199" i="9"/>
  <c r="M30" i="9"/>
  <c r="M286" i="9"/>
  <c r="M306" i="9"/>
  <c r="M158" i="9"/>
  <c r="M236" i="9"/>
  <c r="M135" i="9"/>
  <c r="M308" i="9"/>
  <c r="M48" i="9"/>
  <c r="M242" i="9"/>
  <c r="M38" i="9"/>
  <c r="M290" i="9"/>
  <c r="M280" i="9"/>
  <c r="M224" i="9"/>
  <c r="M76" i="9"/>
  <c r="M194" i="9"/>
  <c r="M181" i="9"/>
  <c r="M272" i="9"/>
  <c r="M67" i="9"/>
  <c r="M295" i="9"/>
  <c r="M177" i="9"/>
  <c r="M35" i="9"/>
  <c r="M188" i="9"/>
  <c r="M344" i="9"/>
  <c r="M92" i="9"/>
  <c r="M266" i="9"/>
  <c r="M93" i="9"/>
  <c r="M324" i="9"/>
  <c r="M235" i="9"/>
  <c r="M141" i="9"/>
  <c r="M204" i="9"/>
  <c r="M302" i="9"/>
  <c r="M284" i="9"/>
  <c r="M99" i="9"/>
  <c r="M261" i="9"/>
  <c r="M31" i="9"/>
  <c r="M318" i="9"/>
  <c r="M310" i="9"/>
  <c r="M270" i="9"/>
  <c r="M117" i="9"/>
  <c r="M203" i="9"/>
  <c r="M317" i="9"/>
  <c r="M330" i="9"/>
  <c r="M197" i="9"/>
  <c r="M57" i="9"/>
  <c r="M208" i="9"/>
  <c r="M26" i="9"/>
  <c r="M198" i="9"/>
  <c r="M300" i="9"/>
  <c r="M230" i="9"/>
  <c r="M346" i="9"/>
  <c r="M336" i="9"/>
  <c r="M257" i="9"/>
  <c r="M246" i="9"/>
  <c r="M214" i="9"/>
  <c r="M106" i="9"/>
  <c r="M294" i="9"/>
  <c r="M155" i="9"/>
  <c r="M366" i="9"/>
  <c r="M240" i="9"/>
  <c r="M114" i="9"/>
  <c r="M72" i="9"/>
  <c r="M373" i="9"/>
  <c r="M303" i="9"/>
  <c r="M258" i="9"/>
  <c r="M131" i="9"/>
  <c r="M175" i="9"/>
  <c r="M73" i="9"/>
  <c r="M213" i="9"/>
  <c r="M68" i="9"/>
  <c r="M341" i="9"/>
  <c r="M342" i="9"/>
  <c r="M218" i="9"/>
  <c r="M69" i="9"/>
  <c r="M219" i="9"/>
  <c r="M82" i="9"/>
  <c r="M288" i="9"/>
  <c r="M334" i="9"/>
  <c r="M61" i="9"/>
  <c r="M370" i="9"/>
  <c r="M361" i="9"/>
  <c r="M292" i="9"/>
  <c r="M293" i="9"/>
  <c r="M247" i="9"/>
  <c r="M86" i="9"/>
  <c r="M28" i="9"/>
  <c r="M165" i="9"/>
  <c r="M78" i="9"/>
  <c r="M95" i="9"/>
  <c r="M90" i="9"/>
  <c r="M229" i="9"/>
  <c r="M368" i="9"/>
  <c r="M345" i="9"/>
  <c r="M312" i="9"/>
  <c r="M363" i="9"/>
  <c r="M211" i="9"/>
  <c r="M253" i="9"/>
  <c r="M74" i="9"/>
  <c r="M100" i="9"/>
  <c r="M379" i="9"/>
  <c r="M191" i="9"/>
  <c r="M252" i="9"/>
  <c r="M124" i="9"/>
  <c r="M275" i="9"/>
  <c r="M209" i="9"/>
  <c r="M49" i="9"/>
  <c r="M358" i="9"/>
  <c r="M83" i="9"/>
  <c r="M138" i="9"/>
  <c r="M42" i="9"/>
  <c r="M313" i="9"/>
  <c r="M32" i="9"/>
  <c r="M304" i="9"/>
  <c r="M271" i="9"/>
  <c r="M347" i="9"/>
  <c r="M195" i="9"/>
  <c r="M111" i="9"/>
  <c r="M172" i="9"/>
  <c r="M167" i="9"/>
  <c r="M254" i="9"/>
  <c r="M40" i="9"/>
  <c r="M53" i="9"/>
  <c r="M54" i="9"/>
  <c r="M44" i="9"/>
  <c r="M260" i="9"/>
  <c r="M34" i="9"/>
  <c r="M262" i="9"/>
  <c r="M297" i="9"/>
  <c r="M71" i="9"/>
  <c r="M104" i="9"/>
  <c r="M201" i="9"/>
  <c r="M325" i="9"/>
  <c r="M314" i="9"/>
  <c r="M150" i="9"/>
  <c r="M356" i="9"/>
  <c r="M133" i="9"/>
  <c r="M56" i="9"/>
  <c r="M269" i="9"/>
  <c r="M287" i="9"/>
  <c r="M187" i="9"/>
  <c r="M319" i="9"/>
  <c r="M265" i="9"/>
  <c r="M103" i="9"/>
  <c r="M128" i="9"/>
  <c r="M127" i="9"/>
  <c r="M279" i="9"/>
  <c r="M64" i="9"/>
  <c r="M350" i="9"/>
  <c r="M66" i="9"/>
  <c r="M326" i="9"/>
  <c r="M77" i="9"/>
  <c r="M244" i="9"/>
  <c r="M273" i="9"/>
  <c r="M227" i="9"/>
  <c r="M84" i="9"/>
  <c r="M146" i="9"/>
  <c r="M55" i="9"/>
  <c r="M145" i="9"/>
  <c r="M79" i="9"/>
  <c r="M41" i="9"/>
  <c r="M307" i="9"/>
  <c r="M207" i="9"/>
  <c r="M343" i="9"/>
  <c r="M277" i="9"/>
  <c r="M126" i="9"/>
  <c r="M37" i="9"/>
  <c r="M149" i="9"/>
  <c r="M96" i="9"/>
  <c r="M75" i="9"/>
  <c r="M362" i="9"/>
  <c r="M98" i="9"/>
  <c r="M338" i="9"/>
  <c r="M87" i="9"/>
  <c r="M348" i="9"/>
  <c r="M285" i="9"/>
  <c r="M58" i="9"/>
  <c r="M102" i="9"/>
  <c r="M160" i="9"/>
  <c r="M222" i="9"/>
  <c r="M153" i="9"/>
  <c r="M340" i="9"/>
  <c r="M296" i="9"/>
  <c r="M378" i="9"/>
  <c r="M156" i="9"/>
  <c r="M123" i="9"/>
  <c r="M108" i="9"/>
  <c r="M331" i="9"/>
  <c r="M354" i="9"/>
  <c r="M360" i="9"/>
  <c r="M309" i="9"/>
  <c r="M169" i="9"/>
  <c r="M81" i="9"/>
  <c r="M170" i="9"/>
  <c r="M140" i="9"/>
  <c r="M107" i="9"/>
  <c r="M374" i="9"/>
  <c r="M109" i="9"/>
  <c r="M351" i="9"/>
  <c r="M110" i="9"/>
  <c r="M85" i="9"/>
  <c r="M305" i="9"/>
  <c r="M186" i="9"/>
  <c r="M173" i="9"/>
  <c r="M125" i="9"/>
  <c r="M183" i="9"/>
  <c r="M196" i="9"/>
  <c r="M166" i="9"/>
  <c r="M46" i="9"/>
  <c r="M367" i="9"/>
  <c r="M24" i="9"/>
  <c r="M52" i="9"/>
  <c r="M320" i="9"/>
  <c r="M39" i="9"/>
  <c r="M159" i="9"/>
  <c r="M180" i="9"/>
  <c r="M151" i="9"/>
  <c r="M118" i="9"/>
  <c r="M62" i="9"/>
  <c r="M119" i="9"/>
  <c r="M364" i="9"/>
  <c r="M132" i="9"/>
  <c r="M163" i="9"/>
  <c r="M316" i="9"/>
  <c r="M101" i="9"/>
  <c r="M357" i="9"/>
  <c r="M192" i="9"/>
  <c r="M154" i="9"/>
  <c r="M63" i="9"/>
  <c r="M238" i="9"/>
  <c r="M206" i="9"/>
  <c r="M176" i="9"/>
  <c r="M80" i="9"/>
  <c r="M105" i="9"/>
  <c r="M47" i="9"/>
  <c r="M59" i="9"/>
  <c r="M333" i="9"/>
  <c r="M137" i="9"/>
  <c r="M189" i="9"/>
  <c r="M210" i="9"/>
  <c r="M162" i="9"/>
  <c r="M130" i="9"/>
  <c r="M171" i="9"/>
  <c r="M142" i="9"/>
  <c r="M376" i="9"/>
  <c r="M143" i="9"/>
  <c r="M282" i="9"/>
  <c r="M328" i="9"/>
  <c r="M322" i="9"/>
  <c r="M220" i="9"/>
  <c r="M301" i="9"/>
  <c r="M375" i="9"/>
  <c r="M256" i="9"/>
  <c r="M152" i="9"/>
  <c r="M237" i="9"/>
  <c r="M353" i="9"/>
  <c r="M97" i="9"/>
  <c r="M122" i="9"/>
  <c r="M298" i="9"/>
  <c r="M50" i="9"/>
  <c r="M185" i="9"/>
  <c r="M377" i="9"/>
  <c r="M115" i="9"/>
  <c r="M89" i="9"/>
  <c r="M248" i="9"/>
  <c r="M251" i="9"/>
  <c r="M193" i="9"/>
  <c r="M281" i="9"/>
  <c r="M263" i="9"/>
  <c r="M232" i="9"/>
  <c r="M259" i="9"/>
  <c r="M299" i="9"/>
  <c r="M121" i="9"/>
  <c r="M349" i="9"/>
  <c r="M329" i="9"/>
  <c r="M337" i="9"/>
  <c r="M339" i="9"/>
  <c r="M276" i="9"/>
  <c r="M371" i="9"/>
  <c r="M332" i="9"/>
  <c r="M267" i="9"/>
  <c r="M283" i="9"/>
  <c r="M268" i="9"/>
  <c r="M27" i="9"/>
  <c r="M323" i="9"/>
  <c r="M148" i="9"/>
  <c r="M120" i="9"/>
  <c r="M157" i="9"/>
  <c r="M216" i="9"/>
  <c r="M43" i="9"/>
  <c r="M88" i="9"/>
  <c r="M60" i="9"/>
  <c r="M225" i="9"/>
  <c r="M289" i="9"/>
  <c r="M321" i="9"/>
  <c r="M221" i="9"/>
  <c r="M205" i="9"/>
  <c r="M70" i="9"/>
  <c r="M212" i="9"/>
  <c r="M29" i="9"/>
  <c r="M249" i="9"/>
  <c r="M184" i="9"/>
  <c r="M94" i="9"/>
  <c r="M233" i="9"/>
  <c r="M168" i="9"/>
  <c r="M116" i="9"/>
  <c r="M327" i="9"/>
  <c r="M315" i="9"/>
  <c r="M65" i="9"/>
  <c r="M144" i="9"/>
  <c r="M355" i="9"/>
  <c r="M136" i="9"/>
  <c r="M25" i="9"/>
  <c r="M369" i="9"/>
  <c r="M359" i="9"/>
  <c r="M200" i="9"/>
  <c r="M36" i="9"/>
  <c r="M217" i="9"/>
  <c r="M23" i="9"/>
  <c r="B5" i="48"/>
  <c r="B1" i="54" a="1"/>
  <c r="B1" i="54" s="1"/>
  <c r="C1" i="50" a="1"/>
  <c r="C1" i="50" s="1"/>
  <c r="D35" i="11"/>
  <c r="E35" i="11" s="1"/>
  <c r="D403" i="11"/>
  <c r="D53" i="11"/>
  <c r="D72" i="11"/>
  <c r="D90" i="11"/>
  <c r="D108" i="11"/>
  <c r="D126" i="11"/>
  <c r="D172" i="11"/>
  <c r="E172" i="11" s="1"/>
  <c r="D197" i="11"/>
  <c r="E197" i="11" s="1"/>
  <c r="D225" i="11"/>
  <c r="E225" i="11" s="1"/>
  <c r="D250" i="11"/>
  <c r="E250" i="11" s="1"/>
  <c r="D275" i="11"/>
  <c r="D300" i="11"/>
  <c r="E300" i="11" s="1"/>
  <c r="D14" i="11"/>
  <c r="E14" i="11" s="1"/>
  <c r="D325" i="11"/>
  <c r="E325" i="11" s="1"/>
  <c r="E164" i="11"/>
  <c r="E180" i="11"/>
  <c r="E53" i="11"/>
  <c r="E357" i="11"/>
  <c r="E406" i="11"/>
  <c r="E72" i="11"/>
  <c r="E140" i="11"/>
  <c r="E90" i="11"/>
  <c r="E346" i="11"/>
  <c r="E378" i="11"/>
  <c r="E123" i="11"/>
  <c r="E139" i="11"/>
  <c r="E284" i="11"/>
  <c r="E108" i="11"/>
  <c r="E126" i="11"/>
  <c r="E207" i="11"/>
  <c r="E371" i="11"/>
  <c r="E17" i="11"/>
  <c r="E33" i="11"/>
  <c r="E321" i="11"/>
  <c r="E353" i="11"/>
  <c r="E34" i="11"/>
  <c r="E50" i="11"/>
  <c r="E82" i="11"/>
  <c r="E147" i="11"/>
  <c r="E275" i="11"/>
  <c r="E403" i="11"/>
  <c r="E205" i="11"/>
  <c r="E93" i="11"/>
  <c r="E189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D371" i="1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D205" i="1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E166" i="39" s="1"/>
  <c r="D86" i="39"/>
  <c r="E86" i="39" s="1"/>
  <c r="D278" i="39"/>
  <c r="D354" i="39"/>
  <c r="E354" i="39" s="1"/>
  <c r="D277" i="39"/>
  <c r="E277" i="39" s="1"/>
  <c r="D165" i="39"/>
  <c r="E165" i="39" s="1"/>
  <c r="D85" i="39"/>
  <c r="E85" i="39" s="1"/>
  <c r="D11" i="39"/>
  <c r="D355" i="39"/>
  <c r="E355" i="39" s="1"/>
  <c r="D342" i="39"/>
  <c r="D276" i="39"/>
  <c r="D164" i="39"/>
  <c r="D54" i="39"/>
  <c r="D341" i="39"/>
  <c r="D275" i="39"/>
  <c r="D163" i="39"/>
  <c r="D53" i="39"/>
  <c r="E53" i="39" s="1"/>
  <c r="D340" i="39"/>
  <c r="E340" i="39" s="1"/>
  <c r="D244" i="39"/>
  <c r="D150" i="39"/>
  <c r="E150" i="39" s="1"/>
  <c r="D52" i="39"/>
  <c r="E52" i="39" s="1"/>
  <c r="D404" i="39"/>
  <c r="E404" i="39" s="1"/>
  <c r="D339" i="39"/>
  <c r="E339" i="39" s="1"/>
  <c r="D243" i="39"/>
  <c r="E243" i="39" s="1"/>
  <c r="D149" i="39"/>
  <c r="E149" i="39" s="1"/>
  <c r="D51" i="39"/>
  <c r="D403" i="39"/>
  <c r="D338" i="39"/>
  <c r="D230" i="39"/>
  <c r="D148" i="39"/>
  <c r="D50" i="39"/>
  <c r="D402" i="39"/>
  <c r="D326" i="39"/>
  <c r="D229" i="39"/>
  <c r="D147" i="39"/>
  <c r="D38" i="39"/>
  <c r="E38" i="39" s="1"/>
  <c r="D390" i="39"/>
  <c r="E390" i="39" s="1"/>
  <c r="D325" i="39"/>
  <c r="E325" i="39" s="1"/>
  <c r="D228" i="39"/>
  <c r="E228" i="39" s="1"/>
  <c r="D117" i="39"/>
  <c r="E117" i="39" s="1"/>
  <c r="D37" i="39"/>
  <c r="E37" i="39" s="1"/>
  <c r="D389" i="39"/>
  <c r="D324" i="39"/>
  <c r="D227" i="39"/>
  <c r="D116" i="39"/>
  <c r="D36" i="39"/>
  <c r="D373" i="39"/>
  <c r="D388" i="39"/>
  <c r="E388" i="39" s="1"/>
  <c r="D306" i="39"/>
  <c r="D214" i="39"/>
  <c r="D115" i="39"/>
  <c r="E115" i="39" s="1"/>
  <c r="D35" i="39"/>
  <c r="E35" i="39" s="1"/>
  <c r="D387" i="39"/>
  <c r="E387" i="39" s="1"/>
  <c r="D294" i="39"/>
  <c r="D213" i="39"/>
  <c r="E213" i="39" s="1"/>
  <c r="D114" i="39"/>
  <c r="E114" i="39" s="1"/>
  <c r="D22" i="39"/>
  <c r="E22" i="39" s="1"/>
  <c r="D386" i="39"/>
  <c r="D293" i="39"/>
  <c r="E293" i="39" s="1"/>
  <c r="D212" i="39"/>
  <c r="D102" i="39"/>
  <c r="D374" i="39"/>
  <c r="D292" i="39"/>
  <c r="D211" i="39"/>
  <c r="D101" i="39"/>
  <c r="E23" i="39"/>
  <c r="E374" i="39"/>
  <c r="E342" i="39"/>
  <c r="E326" i="39"/>
  <c r="E294" i="39"/>
  <c r="E278" i="39"/>
  <c r="E230" i="39"/>
  <c r="E214" i="39"/>
  <c r="E102" i="39"/>
  <c r="E54" i="39"/>
  <c r="E389" i="39"/>
  <c r="E373" i="39"/>
  <c r="E341" i="39"/>
  <c r="E229" i="39"/>
  <c r="E101" i="39"/>
  <c r="E372" i="39"/>
  <c r="E324" i="39"/>
  <c r="E292" i="39"/>
  <c r="E276" i="39"/>
  <c r="E244" i="39"/>
  <c r="E212" i="39"/>
  <c r="E180" i="39"/>
  <c r="E164" i="39"/>
  <c r="E148" i="39"/>
  <c r="E116" i="39"/>
  <c r="E100" i="39"/>
  <c r="E36" i="39"/>
  <c r="E403" i="39"/>
  <c r="E291" i="39"/>
  <c r="E275" i="39"/>
  <c r="E227" i="39"/>
  <c r="E211" i="39"/>
  <c r="E179" i="39"/>
  <c r="E163" i="39"/>
  <c r="E147" i="39"/>
  <c r="E99" i="39"/>
  <c r="E51" i="39"/>
  <c r="E402" i="39"/>
  <c r="E386" i="39"/>
  <c r="E338" i="39"/>
  <c r="E306" i="39"/>
  <c r="E290" i="39"/>
  <c r="E50" i="39"/>
  <c r="E134" i="44"/>
  <c r="E118" i="44"/>
  <c r="E102" i="44"/>
  <c r="E86" i="44"/>
  <c r="E70" i="44"/>
  <c r="E54" i="44"/>
  <c r="E38" i="44"/>
  <c r="E22" i="44"/>
  <c r="E148" i="44"/>
  <c r="E132" i="44"/>
  <c r="E116" i="44"/>
  <c r="E100" i="44"/>
  <c r="E84" i="44"/>
  <c r="E68" i="44"/>
  <c r="E52" i="44"/>
  <c r="E36" i="44"/>
  <c r="E20" i="44"/>
  <c r="E145" i="44"/>
  <c r="E129" i="44"/>
  <c r="E113" i="44"/>
  <c r="E97" i="44"/>
  <c r="E81" i="44"/>
  <c r="E65" i="44"/>
  <c r="E49" i="44"/>
  <c r="E33" i="44"/>
  <c r="E17" i="44"/>
  <c r="E144" i="44"/>
  <c r="E128" i="44"/>
  <c r="E112" i="44"/>
  <c r="E96" i="44"/>
  <c r="E80" i="44"/>
  <c r="E64" i="44"/>
  <c r="E48" i="44"/>
  <c r="E32" i="44"/>
  <c r="E16" i="44"/>
  <c r="E143" i="44"/>
  <c r="E127" i="44"/>
  <c r="E111" i="44"/>
  <c r="E95" i="44"/>
  <c r="E79" i="44"/>
  <c r="E63" i="44"/>
  <c r="E47" i="44"/>
  <c r="E31" i="44"/>
  <c r="E15" i="44"/>
  <c r="E140" i="44"/>
  <c r="E124" i="44"/>
  <c r="E108" i="44"/>
  <c r="E92" i="44"/>
  <c r="E76" i="44"/>
  <c r="E60" i="44"/>
  <c r="E44" i="44"/>
  <c r="E28" i="44"/>
  <c r="E12" i="44"/>
  <c r="E11" i="44"/>
  <c r="E19" i="43"/>
  <c r="E18" i="43"/>
  <c r="E17" i="43"/>
  <c r="E16" i="43"/>
  <c r="E15" i="43"/>
  <c r="E14" i="43"/>
  <c r="E12" i="43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D211" i="40"/>
  <c r="E211" i="40" s="1"/>
  <c r="D123" i="40"/>
  <c r="E123" i="40" s="1"/>
  <c r="E33" i="40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57" i="40"/>
  <c r="E189" i="40"/>
  <c r="E253" i="40"/>
  <c r="E365" i="40"/>
  <c r="E381" i="40"/>
  <c r="E397" i="40"/>
  <c r="E113" i="40"/>
  <c r="E177" i="40"/>
  <c r="E114" i="40"/>
  <c r="E226" i="40"/>
  <c r="E258" i="40"/>
  <c r="E322" i="40"/>
  <c r="E370" i="40"/>
  <c r="E35" i="40"/>
  <c r="E83" i="40"/>
  <c r="E115" i="40"/>
  <c r="E179" i="40"/>
  <c r="E227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E289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E323" i="39" s="1"/>
  <c r="D262" i="39"/>
  <c r="E262" i="39" s="1"/>
  <c r="D198" i="39"/>
  <c r="E198" i="39" s="1"/>
  <c r="D134" i="39"/>
  <c r="E134" i="39" s="1"/>
  <c r="D84" i="39"/>
  <c r="E84" i="39" s="1"/>
  <c r="D21" i="39"/>
  <c r="E21" i="39" s="1"/>
  <c r="D371" i="39"/>
  <c r="E371" i="39" s="1"/>
  <c r="D322" i="39"/>
  <c r="E322" i="39" s="1"/>
  <c r="D261" i="39"/>
  <c r="E261" i="39" s="1"/>
  <c r="D197" i="39"/>
  <c r="E197" i="39" s="1"/>
  <c r="D133" i="39"/>
  <c r="E133" i="39" s="1"/>
  <c r="D83" i="39"/>
  <c r="E83" i="39" s="1"/>
  <c r="D20" i="39"/>
  <c r="E20" i="39" s="1"/>
  <c r="D370" i="39"/>
  <c r="E370" i="39" s="1"/>
  <c r="D310" i="39"/>
  <c r="E310" i="39" s="1"/>
  <c r="D260" i="39"/>
  <c r="E260" i="39" s="1"/>
  <c r="D196" i="39"/>
  <c r="E196" i="39" s="1"/>
  <c r="D132" i="39"/>
  <c r="E132" i="39" s="1"/>
  <c r="D70" i="39"/>
  <c r="E70" i="39" s="1"/>
  <c r="D19" i="39"/>
  <c r="E19" i="39" s="1"/>
  <c r="D131" i="39"/>
  <c r="E131" i="39" s="1"/>
  <c r="D358" i="39"/>
  <c r="E358" i="39" s="1"/>
  <c r="D309" i="39"/>
  <c r="E309" i="39" s="1"/>
  <c r="D259" i="39"/>
  <c r="E259" i="39" s="1"/>
  <c r="D195" i="39"/>
  <c r="E195" i="39" s="1"/>
  <c r="D69" i="39"/>
  <c r="E69" i="39" s="1"/>
  <c r="D406" i="39"/>
  <c r="E406" i="39" s="1"/>
  <c r="D357" i="39"/>
  <c r="E357" i="39" s="1"/>
  <c r="D308" i="39"/>
  <c r="E308" i="39" s="1"/>
  <c r="D246" i="39"/>
  <c r="E246" i="39" s="1"/>
  <c r="D182" i="39"/>
  <c r="E182" i="39" s="1"/>
  <c r="D130" i="39"/>
  <c r="E130" i="39" s="1"/>
  <c r="D68" i="39"/>
  <c r="E68" i="39" s="1"/>
  <c r="D405" i="39"/>
  <c r="E405" i="39" s="1"/>
  <c r="D356" i="39"/>
  <c r="E356" i="39" s="1"/>
  <c r="D307" i="39"/>
  <c r="E307" i="39" s="1"/>
  <c r="D245" i="39"/>
  <c r="E245" i="39" s="1"/>
  <c r="D181" i="39"/>
  <c r="E181" i="39" s="1"/>
  <c r="D118" i="39"/>
  <c r="E118" i="39" s="1"/>
  <c r="D67" i="39"/>
  <c r="E67" i="39" s="1"/>
  <c r="D194" i="39"/>
  <c r="E194" i="39" s="1"/>
  <c r="D82" i="39"/>
  <c r="E82" i="39" s="1"/>
  <c r="D385" i="39"/>
  <c r="E385" i="39" s="1"/>
  <c r="D321" i="39"/>
  <c r="E321" i="39" s="1"/>
  <c r="D289" i="39"/>
  <c r="E289" i="39" s="1"/>
  <c r="D273" i="39"/>
  <c r="E273" i="39" s="1"/>
  <c r="D241" i="39"/>
  <c r="E241" i="39" s="1"/>
  <c r="D225" i="39"/>
  <c r="E225" i="39" s="1"/>
  <c r="D209" i="39"/>
  <c r="E209" i="39" s="1"/>
  <c r="D193" i="39"/>
  <c r="E193" i="39" s="1"/>
  <c r="D161" i="39"/>
  <c r="E161" i="39" s="1"/>
  <c r="D145" i="39"/>
  <c r="E145" i="39" s="1"/>
  <c r="D129" i="39"/>
  <c r="E129" i="39" s="1"/>
  <c r="D113" i="39"/>
  <c r="E113" i="39" s="1"/>
  <c r="D97" i="39"/>
  <c r="E97" i="39" s="1"/>
  <c r="D81" i="39"/>
  <c r="E81" i="39" s="1"/>
  <c r="D65" i="39"/>
  <c r="E65" i="39" s="1"/>
  <c r="D49" i="39"/>
  <c r="E49" i="39" s="1"/>
  <c r="D33" i="39"/>
  <c r="E33" i="39" s="1"/>
  <c r="D17" i="39"/>
  <c r="E17" i="39" s="1"/>
  <c r="D400" i="39"/>
  <c r="E400" i="39" s="1"/>
  <c r="D384" i="39"/>
  <c r="E384" i="39" s="1"/>
  <c r="D368" i="39"/>
  <c r="E368" i="39" s="1"/>
  <c r="D352" i="39"/>
  <c r="E352" i="39" s="1"/>
  <c r="D336" i="39"/>
  <c r="E336" i="39" s="1"/>
  <c r="D320" i="39"/>
  <c r="E320" i="39" s="1"/>
  <c r="D304" i="39"/>
  <c r="E304" i="39" s="1"/>
  <c r="D288" i="39"/>
  <c r="E288" i="39" s="1"/>
  <c r="D272" i="39"/>
  <c r="E272" i="39" s="1"/>
  <c r="D256" i="39"/>
  <c r="E256" i="39" s="1"/>
  <c r="D240" i="39"/>
  <c r="E240" i="39" s="1"/>
  <c r="D224" i="39"/>
  <c r="E224" i="39" s="1"/>
  <c r="D208" i="39"/>
  <c r="E208" i="39" s="1"/>
  <c r="D192" i="39"/>
  <c r="E192" i="39" s="1"/>
  <c r="D176" i="39"/>
  <c r="E176" i="39" s="1"/>
  <c r="D160" i="39"/>
  <c r="E160" i="39" s="1"/>
  <c r="D144" i="39"/>
  <c r="E144" i="39" s="1"/>
  <c r="D128" i="39"/>
  <c r="E128" i="39" s="1"/>
  <c r="D112" i="39"/>
  <c r="E112" i="39" s="1"/>
  <c r="D96" i="39"/>
  <c r="E96" i="39" s="1"/>
  <c r="D80" i="39"/>
  <c r="E80" i="39" s="1"/>
  <c r="D64" i="39"/>
  <c r="E64" i="39" s="1"/>
  <c r="D48" i="39"/>
  <c r="E48" i="39" s="1"/>
  <c r="D32" i="39"/>
  <c r="E32" i="39" s="1"/>
  <c r="D16" i="39"/>
  <c r="E16" i="39" s="1"/>
  <c r="D401" i="39"/>
  <c r="E401" i="39" s="1"/>
  <c r="D369" i="39"/>
  <c r="E369" i="39" s="1"/>
  <c r="D353" i="39"/>
  <c r="E353" i="39" s="1"/>
  <c r="D337" i="39"/>
  <c r="E337" i="39" s="1"/>
  <c r="D305" i="39"/>
  <c r="E305" i="39" s="1"/>
  <c r="D257" i="39"/>
  <c r="E257" i="39" s="1"/>
  <c r="D177" i="39"/>
  <c r="E177" i="39" s="1"/>
  <c r="D399" i="39"/>
  <c r="E399" i="39" s="1"/>
  <c r="D383" i="39"/>
  <c r="E383" i="39" s="1"/>
  <c r="D367" i="39"/>
  <c r="E367" i="39" s="1"/>
  <c r="D351" i="39"/>
  <c r="E351" i="39" s="1"/>
  <c r="D335" i="39"/>
  <c r="E335" i="39" s="1"/>
  <c r="D319" i="39"/>
  <c r="E319" i="39" s="1"/>
  <c r="D303" i="39"/>
  <c r="E303" i="39" s="1"/>
  <c r="D287" i="39"/>
  <c r="E287" i="39" s="1"/>
  <c r="D271" i="39"/>
  <c r="E271" i="39" s="1"/>
  <c r="D255" i="39"/>
  <c r="E255" i="39" s="1"/>
  <c r="D239" i="39"/>
  <c r="E239" i="39" s="1"/>
  <c r="D223" i="39"/>
  <c r="E223" i="39" s="1"/>
  <c r="D207" i="39"/>
  <c r="E207" i="39" s="1"/>
  <c r="D191" i="39"/>
  <c r="E191" i="39" s="1"/>
  <c r="D175" i="39"/>
  <c r="E175" i="39" s="1"/>
  <c r="D159" i="39"/>
  <c r="E159" i="39" s="1"/>
  <c r="D143" i="39"/>
  <c r="E143" i="39" s="1"/>
  <c r="D127" i="39"/>
  <c r="E127" i="39" s="1"/>
  <c r="D111" i="39"/>
  <c r="E111" i="39" s="1"/>
  <c r="D95" i="39"/>
  <c r="E95" i="39" s="1"/>
  <c r="D79" i="39"/>
  <c r="E79" i="39" s="1"/>
  <c r="D63" i="39"/>
  <c r="E63" i="39" s="1"/>
  <c r="D47" i="39"/>
  <c r="E47" i="39" s="1"/>
  <c r="D31" i="39"/>
  <c r="E31" i="39" s="1"/>
  <c r="D15" i="39"/>
  <c r="E15" i="39" s="1"/>
  <c r="D242" i="39"/>
  <c r="E242" i="39" s="1"/>
  <c r="D146" i="39"/>
  <c r="E146" i="39" s="1"/>
  <c r="D18" i="39"/>
  <c r="E18" i="39" s="1"/>
  <c r="D398" i="39"/>
  <c r="E398" i="39" s="1"/>
  <c r="D382" i="39"/>
  <c r="E382" i="39" s="1"/>
  <c r="D366" i="39"/>
  <c r="E366" i="39" s="1"/>
  <c r="D350" i="39"/>
  <c r="E350" i="39" s="1"/>
  <c r="D334" i="39"/>
  <c r="E334" i="39" s="1"/>
  <c r="D318" i="39"/>
  <c r="E318" i="39" s="1"/>
  <c r="D302" i="39"/>
  <c r="E302" i="39" s="1"/>
  <c r="D286" i="39"/>
  <c r="E286" i="39" s="1"/>
  <c r="D270" i="39"/>
  <c r="E270" i="39" s="1"/>
  <c r="D254" i="39"/>
  <c r="E254" i="39" s="1"/>
  <c r="D238" i="39"/>
  <c r="E238" i="39" s="1"/>
  <c r="D222" i="39"/>
  <c r="E222" i="39" s="1"/>
  <c r="D206" i="39"/>
  <c r="E206" i="39" s="1"/>
  <c r="D190" i="39"/>
  <c r="E190" i="39" s="1"/>
  <c r="D174" i="39"/>
  <c r="E174" i="39" s="1"/>
  <c r="D158" i="39"/>
  <c r="E158" i="39" s="1"/>
  <c r="D142" i="39"/>
  <c r="E142" i="39" s="1"/>
  <c r="D126" i="39"/>
  <c r="E126" i="39" s="1"/>
  <c r="D110" i="39"/>
  <c r="E110" i="39" s="1"/>
  <c r="D94" i="39"/>
  <c r="E94" i="39" s="1"/>
  <c r="D78" i="39"/>
  <c r="E78" i="39" s="1"/>
  <c r="D62" i="39"/>
  <c r="E62" i="39" s="1"/>
  <c r="D46" i="39"/>
  <c r="E46" i="39" s="1"/>
  <c r="D30" i="39"/>
  <c r="E30" i="39" s="1"/>
  <c r="D14" i="39"/>
  <c r="E14" i="39" s="1"/>
  <c r="D274" i="39"/>
  <c r="E274" i="39" s="1"/>
  <c r="D226" i="39"/>
  <c r="E226" i="39" s="1"/>
  <c r="D162" i="39"/>
  <c r="E162" i="39" s="1"/>
  <c r="D98" i="39"/>
  <c r="E98" i="39" s="1"/>
  <c r="D301" i="39"/>
  <c r="E301" i="39" s="1"/>
  <c r="D285" i="39"/>
  <c r="E285" i="39" s="1"/>
  <c r="D269" i="39"/>
  <c r="E269" i="39" s="1"/>
  <c r="D253" i="39"/>
  <c r="E253" i="39" s="1"/>
  <c r="D237" i="39"/>
  <c r="E237" i="39" s="1"/>
  <c r="D221" i="39"/>
  <c r="E221" i="39" s="1"/>
  <c r="D205" i="39"/>
  <c r="E205" i="39" s="1"/>
  <c r="D189" i="39"/>
  <c r="E189" i="39" s="1"/>
  <c r="D173" i="39"/>
  <c r="E173" i="39" s="1"/>
  <c r="D157" i="39"/>
  <c r="E157" i="39" s="1"/>
  <c r="D141" i="39"/>
  <c r="E141" i="39" s="1"/>
  <c r="D125" i="39"/>
  <c r="E125" i="39" s="1"/>
  <c r="D109" i="39"/>
  <c r="E109" i="39" s="1"/>
  <c r="D93" i="39"/>
  <c r="E93" i="39" s="1"/>
  <c r="D77" i="39"/>
  <c r="E77" i="39" s="1"/>
  <c r="D61" i="39"/>
  <c r="E61" i="39" s="1"/>
  <c r="D45" i="39"/>
  <c r="E45" i="39" s="1"/>
  <c r="D29" i="39"/>
  <c r="E29" i="39" s="1"/>
  <c r="D13" i="39"/>
  <c r="E13" i="39" s="1"/>
  <c r="D396" i="39"/>
  <c r="E396" i="39" s="1"/>
  <c r="D380" i="39"/>
  <c r="E380" i="39" s="1"/>
  <c r="D364" i="39"/>
  <c r="E364" i="39" s="1"/>
  <c r="D348" i="39"/>
  <c r="E348" i="39" s="1"/>
  <c r="D332" i="39"/>
  <c r="E332" i="39" s="1"/>
  <c r="D316" i="39"/>
  <c r="E316" i="39" s="1"/>
  <c r="D300" i="39"/>
  <c r="E300" i="39" s="1"/>
  <c r="D284" i="39"/>
  <c r="E284" i="39" s="1"/>
  <c r="D268" i="39"/>
  <c r="E268" i="39" s="1"/>
  <c r="D252" i="39"/>
  <c r="E252" i="39" s="1"/>
  <c r="D236" i="39"/>
  <c r="E236" i="39" s="1"/>
  <c r="D220" i="39"/>
  <c r="E220" i="39" s="1"/>
  <c r="D204" i="39"/>
  <c r="E204" i="39" s="1"/>
  <c r="D188" i="39"/>
  <c r="E188" i="39" s="1"/>
  <c r="D172" i="39"/>
  <c r="E172" i="39" s="1"/>
  <c r="D156" i="39"/>
  <c r="E156" i="39" s="1"/>
  <c r="D140" i="39"/>
  <c r="E140" i="39" s="1"/>
  <c r="D124" i="39"/>
  <c r="E124" i="39" s="1"/>
  <c r="D108" i="39"/>
  <c r="E108" i="39" s="1"/>
  <c r="D92" i="39"/>
  <c r="E92" i="39" s="1"/>
  <c r="D76" i="39"/>
  <c r="E76" i="39" s="1"/>
  <c r="D60" i="39"/>
  <c r="E60" i="39" s="1"/>
  <c r="D44" i="39"/>
  <c r="E44" i="39" s="1"/>
  <c r="D28" i="39"/>
  <c r="E28" i="39" s="1"/>
  <c r="D12" i="39"/>
  <c r="E12" i="39" s="1"/>
  <c r="D258" i="39"/>
  <c r="E258" i="39" s="1"/>
  <c r="D178" i="39"/>
  <c r="E178" i="39" s="1"/>
  <c r="D34" i="39"/>
  <c r="E34" i="39" s="1"/>
  <c r="D381" i="39"/>
  <c r="E381" i="39" s="1"/>
  <c r="D333" i="39"/>
  <c r="E333" i="39" s="1"/>
  <c r="D411" i="39"/>
  <c r="E411" i="39" s="1"/>
  <c r="D347" i="39"/>
  <c r="E347" i="39" s="1"/>
  <c r="D283" i="39"/>
  <c r="E283" i="39" s="1"/>
  <c r="D267" i="39"/>
  <c r="E267" i="39" s="1"/>
  <c r="D251" i="39"/>
  <c r="E251" i="39" s="1"/>
  <c r="D235" i="39"/>
  <c r="E235" i="39" s="1"/>
  <c r="D219" i="39"/>
  <c r="E219" i="39" s="1"/>
  <c r="D203" i="39"/>
  <c r="E203" i="39" s="1"/>
  <c r="D187" i="39"/>
  <c r="E187" i="39" s="1"/>
  <c r="D171" i="39"/>
  <c r="E171" i="39" s="1"/>
  <c r="D155" i="39"/>
  <c r="E155" i="39" s="1"/>
  <c r="D139" i="39"/>
  <c r="E139" i="39" s="1"/>
  <c r="D123" i="39"/>
  <c r="E123" i="39" s="1"/>
  <c r="D107" i="39"/>
  <c r="E107" i="39" s="1"/>
  <c r="D91" i="39"/>
  <c r="E91" i="39" s="1"/>
  <c r="D75" i="39"/>
  <c r="E75" i="39" s="1"/>
  <c r="D59" i="39"/>
  <c r="E59" i="39" s="1"/>
  <c r="D43" i="39"/>
  <c r="E43" i="39" s="1"/>
  <c r="D27" i="39"/>
  <c r="E27" i="39" s="1"/>
  <c r="D317" i="39"/>
  <c r="E317" i="39" s="1"/>
  <c r="D363" i="39"/>
  <c r="E363" i="39" s="1"/>
  <c r="D331" i="39"/>
  <c r="E331" i="39" s="1"/>
  <c r="D410" i="39"/>
  <c r="E410" i="39" s="1"/>
  <c r="D394" i="39"/>
  <c r="E394" i="39" s="1"/>
  <c r="D378" i="39"/>
  <c r="E378" i="39" s="1"/>
  <c r="D362" i="39"/>
  <c r="E362" i="39" s="1"/>
  <c r="D346" i="39"/>
  <c r="E346" i="39" s="1"/>
  <c r="D330" i="39"/>
  <c r="E330" i="39" s="1"/>
  <c r="D314" i="39"/>
  <c r="E314" i="39" s="1"/>
  <c r="D298" i="39"/>
  <c r="E298" i="39" s="1"/>
  <c r="D282" i="39"/>
  <c r="E282" i="39" s="1"/>
  <c r="D266" i="39"/>
  <c r="E266" i="39" s="1"/>
  <c r="D250" i="39"/>
  <c r="E250" i="39" s="1"/>
  <c r="D234" i="39"/>
  <c r="E234" i="39" s="1"/>
  <c r="D218" i="39"/>
  <c r="E218" i="39" s="1"/>
  <c r="D202" i="39"/>
  <c r="E202" i="39" s="1"/>
  <c r="D186" i="39"/>
  <c r="E186" i="39" s="1"/>
  <c r="D170" i="39"/>
  <c r="E170" i="39" s="1"/>
  <c r="D154" i="39"/>
  <c r="E154" i="39" s="1"/>
  <c r="D138" i="39"/>
  <c r="E138" i="39" s="1"/>
  <c r="D122" i="39"/>
  <c r="E122" i="39" s="1"/>
  <c r="D106" i="39"/>
  <c r="E106" i="39" s="1"/>
  <c r="D90" i="39"/>
  <c r="E90" i="39" s="1"/>
  <c r="D74" i="39"/>
  <c r="E74" i="39" s="1"/>
  <c r="D58" i="39"/>
  <c r="E58" i="39" s="1"/>
  <c r="D42" i="39"/>
  <c r="E42" i="39" s="1"/>
  <c r="D26" i="39"/>
  <c r="E26" i="39" s="1"/>
  <c r="D349" i="39"/>
  <c r="E349" i="39" s="1"/>
  <c r="D379" i="39"/>
  <c r="E379" i="39" s="1"/>
  <c r="D299" i="39"/>
  <c r="E299" i="39" s="1"/>
  <c r="D409" i="39"/>
  <c r="E409" i="39" s="1"/>
  <c r="D377" i="39"/>
  <c r="E377" i="39" s="1"/>
  <c r="D361" i="39"/>
  <c r="E361" i="39" s="1"/>
  <c r="D329" i="39"/>
  <c r="E329" i="39" s="1"/>
  <c r="D313" i="39"/>
  <c r="E313" i="39" s="1"/>
  <c r="D297" i="39"/>
  <c r="E297" i="39" s="1"/>
  <c r="D281" i="39"/>
  <c r="E281" i="39" s="1"/>
  <c r="D265" i="39"/>
  <c r="E265" i="39" s="1"/>
  <c r="D249" i="39"/>
  <c r="E249" i="39" s="1"/>
  <c r="D233" i="39"/>
  <c r="E233" i="39" s="1"/>
  <c r="D217" i="39"/>
  <c r="E217" i="39" s="1"/>
  <c r="D201" i="39"/>
  <c r="E201" i="39" s="1"/>
  <c r="D185" i="39"/>
  <c r="E185" i="39" s="1"/>
  <c r="D169" i="39"/>
  <c r="E169" i="39" s="1"/>
  <c r="D153" i="39"/>
  <c r="E153" i="39" s="1"/>
  <c r="D137" i="39"/>
  <c r="E137" i="39" s="1"/>
  <c r="D121" i="39"/>
  <c r="E121" i="39" s="1"/>
  <c r="D105" i="39"/>
  <c r="E105" i="39" s="1"/>
  <c r="D89" i="39"/>
  <c r="E89" i="39" s="1"/>
  <c r="D73" i="39"/>
  <c r="E73" i="39" s="1"/>
  <c r="D57" i="39"/>
  <c r="E57" i="39" s="1"/>
  <c r="D41" i="39"/>
  <c r="E41" i="39" s="1"/>
  <c r="D25" i="39"/>
  <c r="E25" i="39" s="1"/>
  <c r="D210" i="39"/>
  <c r="E210" i="39" s="1"/>
  <c r="D66" i="39"/>
  <c r="E66" i="39" s="1"/>
  <c r="D397" i="39"/>
  <c r="E397" i="39" s="1"/>
  <c r="D365" i="39"/>
  <c r="E365" i="39" s="1"/>
  <c r="D395" i="39"/>
  <c r="E395" i="39" s="1"/>
  <c r="D315" i="39"/>
  <c r="E315" i="39" s="1"/>
  <c r="D393" i="39"/>
  <c r="E393" i="39" s="1"/>
  <c r="D345" i="39"/>
  <c r="E345" i="39" s="1"/>
  <c r="D408" i="39"/>
  <c r="E408" i="39" s="1"/>
  <c r="D392" i="39"/>
  <c r="E392" i="39" s="1"/>
  <c r="D376" i="39"/>
  <c r="E376" i="39" s="1"/>
  <c r="D360" i="39"/>
  <c r="E360" i="39" s="1"/>
  <c r="D344" i="39"/>
  <c r="E344" i="39" s="1"/>
  <c r="D328" i="39"/>
  <c r="E328" i="39" s="1"/>
  <c r="D312" i="39"/>
  <c r="E312" i="39" s="1"/>
  <c r="D296" i="39"/>
  <c r="E296" i="39" s="1"/>
  <c r="D280" i="39"/>
  <c r="E280" i="39" s="1"/>
  <c r="D264" i="39"/>
  <c r="E264" i="39" s="1"/>
  <c r="D248" i="39"/>
  <c r="E248" i="39" s="1"/>
  <c r="D232" i="39"/>
  <c r="E232" i="39" s="1"/>
  <c r="D216" i="39"/>
  <c r="E216" i="39" s="1"/>
  <c r="D200" i="39"/>
  <c r="E200" i="39" s="1"/>
  <c r="D184" i="39"/>
  <c r="E184" i="39" s="1"/>
  <c r="D168" i="39"/>
  <c r="E168" i="39" s="1"/>
  <c r="D152" i="39"/>
  <c r="E152" i="39" s="1"/>
  <c r="D136" i="39"/>
  <c r="E136" i="39" s="1"/>
  <c r="D120" i="39"/>
  <c r="E120" i="39" s="1"/>
  <c r="D104" i="39"/>
  <c r="E104" i="39" s="1"/>
  <c r="D88" i="39"/>
  <c r="E88" i="39" s="1"/>
  <c r="D72" i="39"/>
  <c r="E72" i="39" s="1"/>
  <c r="D56" i="39"/>
  <c r="E56" i="39" s="1"/>
  <c r="D40" i="39"/>
  <c r="E40" i="39" s="1"/>
  <c r="D24" i="39"/>
  <c r="E24" i="39" s="1"/>
  <c r="D407" i="39"/>
  <c r="E407" i="39" s="1"/>
  <c r="D391" i="39"/>
  <c r="E391" i="39" s="1"/>
  <c r="D375" i="39"/>
  <c r="E375" i="39" s="1"/>
  <c r="D359" i="39"/>
  <c r="E359" i="39" s="1"/>
  <c r="D343" i="39"/>
  <c r="E343" i="39" s="1"/>
  <c r="D327" i="39"/>
  <c r="E327" i="39" s="1"/>
  <c r="D311" i="39"/>
  <c r="E311" i="39" s="1"/>
  <c r="D295" i="39"/>
  <c r="E295" i="39" s="1"/>
  <c r="D279" i="39"/>
  <c r="E279" i="39" s="1"/>
  <c r="D263" i="39"/>
  <c r="E263" i="39" s="1"/>
  <c r="D247" i="39"/>
  <c r="E247" i="39" s="1"/>
  <c r="D231" i="39"/>
  <c r="E231" i="39" s="1"/>
  <c r="D215" i="39"/>
  <c r="E215" i="39" s="1"/>
  <c r="D199" i="39"/>
  <c r="E199" i="39" s="1"/>
  <c r="D183" i="39"/>
  <c r="E183" i="39" s="1"/>
  <c r="D167" i="39"/>
  <c r="E167" i="39" s="1"/>
  <c r="D151" i="39"/>
  <c r="E151" i="39" s="1"/>
  <c r="D135" i="39"/>
  <c r="E135" i="39" s="1"/>
  <c r="D119" i="39"/>
  <c r="E119" i="39" s="1"/>
  <c r="D103" i="39"/>
  <c r="E103" i="39" s="1"/>
  <c r="D87" i="39"/>
  <c r="E87" i="39" s="1"/>
  <c r="D71" i="39"/>
  <c r="E71" i="39" s="1"/>
  <c r="D55" i="39"/>
  <c r="E55" i="39" s="1"/>
  <c r="D39" i="39"/>
  <c r="E39" i="39" s="1"/>
  <c r="X10" i="38"/>
  <c r="X57" i="38" s="1"/>
  <c r="R15" i="38"/>
  <c r="U57" i="38"/>
  <c r="B6" i="44" l="1"/>
  <c r="C1" i="51" a="1"/>
  <c r="C1" i="51" s="1"/>
  <c r="E150" i="44"/>
  <c r="C1" i="19" a="1"/>
  <c r="C1" i="19" s="1"/>
  <c r="B15" i="9"/>
  <c r="B7" i="11"/>
  <c r="B1" i="49" a="1"/>
  <c r="B1" i="49" s="1"/>
  <c r="E11" i="39"/>
  <c r="B7" i="39" s="1"/>
  <c r="D412" i="39"/>
  <c r="B4" i="40"/>
  <c r="E413" i="11"/>
  <c r="D413" i="11"/>
  <c r="B1" i="41" a="1"/>
  <c r="B1" i="41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B6" i="10"/>
  <c r="A1" i="37" a="1"/>
  <c r="A1" i="37" s="1"/>
  <c r="A1" i="35" a="1"/>
  <c r="A1" i="35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J42" i="26" s="1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J23" i="27" s="1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J39" i="27" s="1"/>
  <c r="I40" i="27"/>
  <c r="I41" i="27"/>
  <c r="J41" i="27" s="1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57" i="27" s="1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J87" i="27" s="1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AD6" i="13"/>
  <c r="AD4" i="13"/>
  <c r="AB468" i="13" s="1"/>
  <c r="AB52" i="13"/>
  <c r="AB98" i="13"/>
  <c r="AB99" i="13"/>
  <c r="AB227" i="13"/>
  <c r="AB292" i="13"/>
  <c r="AB354" i="13"/>
  <c r="AB435" i="13"/>
  <c r="AB436" i="13"/>
  <c r="AB483" i="13"/>
  <c r="AB484" i="13"/>
  <c r="AB531" i="13"/>
  <c r="AB643" i="13"/>
  <c r="AB692" i="13"/>
  <c r="AB756" i="13"/>
  <c r="AB802" i="13"/>
  <c r="AB803" i="13"/>
  <c r="AB835" i="13"/>
  <c r="AB883" i="13"/>
  <c r="AB899" i="13"/>
  <c r="AB946" i="13"/>
  <c r="AB997" i="13"/>
  <c r="AB1017" i="13"/>
  <c r="AB1033" i="13"/>
  <c r="AB1045" i="13"/>
  <c r="AB1081" i="13"/>
  <c r="AB1085" i="13"/>
  <c r="AB1104" i="13"/>
  <c r="AB1138" i="13"/>
  <c r="AB1170" i="13"/>
  <c r="AB1181" i="13"/>
  <c r="AB1209" i="13"/>
  <c r="AB1225" i="13"/>
  <c r="AB1236" i="13"/>
  <c r="AB1237" i="13"/>
  <c r="AB1241" i="13"/>
  <c r="AB1273" i="13"/>
  <c r="AB1285" i="13"/>
  <c r="AB1303" i="13"/>
  <c r="AB1314" i="13"/>
  <c r="AB1326" i="13"/>
  <c r="AB1328" i="13"/>
  <c r="AB1333" i="13"/>
  <c r="AB1347" i="13"/>
  <c r="AB1365" i="13"/>
  <c r="AB1383" i="13"/>
  <c r="AB1391" i="13"/>
  <c r="AB1398" i="13"/>
  <c r="AB1399" i="13"/>
  <c r="AB1412" i="13"/>
  <c r="AB1418" i="13"/>
  <c r="AB1421" i="13"/>
  <c r="AB1434" i="13"/>
  <c r="AB1447" i="13"/>
  <c r="AB1455" i="13"/>
  <c r="AB1462" i="13"/>
  <c r="AB1470" i="13"/>
  <c r="AB1476" i="13"/>
  <c r="AB1482" i="13"/>
  <c r="AB1485" i="13"/>
  <c r="AB1503" i="13"/>
  <c r="AB1511" i="13"/>
  <c r="AB1519" i="13"/>
  <c r="AB1533" i="13"/>
  <c r="AB1534" i="13"/>
  <c r="AB1540" i="13"/>
  <c r="AB1542" i="13"/>
  <c r="AB1549" i="13"/>
  <c r="AB1567" i="13"/>
  <c r="AB1575" i="13"/>
  <c r="AB1587" i="13"/>
  <c r="AB1593" i="13"/>
  <c r="AB1594" i="13"/>
  <c r="AB1602" i="13"/>
  <c r="AB1607" i="13"/>
  <c r="AB1613" i="13"/>
  <c r="AB1622" i="13"/>
  <c r="AB1638" i="13"/>
  <c r="AB1645" i="13"/>
  <c r="AB1647" i="13"/>
  <c r="AB1652" i="13"/>
  <c r="AB1663" i="13"/>
  <c r="AB1666" i="13"/>
  <c r="AB1670" i="13"/>
  <c r="AB1683" i="13"/>
  <c r="AB1693" i="13"/>
  <c r="AB1695" i="13"/>
  <c r="AB1705" i="13"/>
  <c r="AB1709" i="13"/>
  <c r="AB1714" i="13"/>
  <c r="AB1715" i="13"/>
  <c r="AB1716" i="13"/>
  <c r="AB1731" i="13"/>
  <c r="AB1738" i="13"/>
  <c r="AB1745" i="13"/>
  <c r="AB1751" i="13"/>
  <c r="AB1753" i="13"/>
  <c r="AB1758" i="13"/>
  <c r="AB1759" i="13"/>
  <c r="AB1763" i="13"/>
  <c r="AB1774" i="13"/>
  <c r="AB1780" i="13"/>
  <c r="AB1787" i="13"/>
  <c r="AB1794" i="13"/>
  <c r="AB1795" i="13"/>
  <c r="AB1801" i="13"/>
  <c r="AB1802" i="13"/>
  <c r="AB1806" i="13"/>
  <c r="AB1817" i="13"/>
  <c r="AB1823" i="13"/>
  <c r="AB1830" i="13"/>
  <c r="AB1833" i="13"/>
  <c r="AB1837" i="13"/>
  <c r="AB1842" i="13"/>
  <c r="AB1843" i="13"/>
  <c r="AB1844" i="13"/>
  <c r="AB1854" i="13"/>
  <c r="AB1863" i="13"/>
  <c r="AB1866" i="13"/>
  <c r="AB1873" i="13"/>
  <c r="AB1874" i="13"/>
  <c r="AB1879" i="13"/>
  <c r="AB1881" i="13"/>
  <c r="AB1885" i="13"/>
  <c r="AB1894" i="13"/>
  <c r="AB1901" i="13"/>
  <c r="AB1906" i="13"/>
  <c r="AB1908" i="13"/>
  <c r="AB1913" i="13"/>
  <c r="AB1917" i="13"/>
  <c r="AB1918" i="13"/>
  <c r="AB1922" i="13"/>
  <c r="AB1930" i="13"/>
  <c r="AB1938" i="13"/>
  <c r="AB1943" i="13"/>
  <c r="AB1949" i="13"/>
  <c r="AB1950" i="13"/>
  <c r="AB1955" i="13"/>
  <c r="AB1958" i="13"/>
  <c r="AB1959" i="13"/>
  <c r="AB1967" i="13"/>
  <c r="AB1971" i="13"/>
  <c r="AB1977" i="13"/>
  <c r="AB1981" i="13"/>
  <c r="AB1982" i="13"/>
  <c r="AB1987" i="13"/>
  <c r="AB1988" i="13"/>
  <c r="AB1990" i="13"/>
  <c r="AB1998" i="13"/>
  <c r="AB2003" i="13"/>
  <c r="AB2009" i="13"/>
  <c r="AB2011" i="13"/>
  <c r="AB2013" i="13"/>
  <c r="AB2015" i="13"/>
  <c r="AB2019" i="13"/>
  <c r="AB2022" i="13"/>
  <c r="AB2030" i="13"/>
  <c r="AB2034" i="13"/>
  <c r="AB2036" i="13"/>
  <c r="AB2043" i="13"/>
  <c r="AB2045" i="13"/>
  <c r="AB2050" i="13"/>
  <c r="AB2051" i="13"/>
  <c r="AB2052" i="13"/>
  <c r="AB2058" i="13"/>
  <c r="AB2066" i="13"/>
  <c r="AB2071" i="13"/>
  <c r="AB2074" i="13"/>
  <c r="AB2075" i="13"/>
  <c r="AB2078" i="13"/>
  <c r="AB2079" i="13"/>
  <c r="AB2083" i="13"/>
  <c r="AB2093" i="13"/>
  <c r="AB2097" i="13"/>
  <c r="AB2099" i="13"/>
  <c r="AB2105" i="13"/>
  <c r="AB2107" i="13"/>
  <c r="AB2110" i="13"/>
  <c r="AB2114" i="13"/>
  <c r="AB2115" i="13"/>
  <c r="AB2121" i="13"/>
  <c r="AB2129" i="13"/>
  <c r="AB2131" i="13"/>
  <c r="AB2137" i="13"/>
  <c r="AB2138" i="13"/>
  <c r="AB2140" i="13"/>
  <c r="AB2141" i="13"/>
  <c r="AB2142" i="13"/>
  <c r="AB2151" i="13"/>
  <c r="AB2157" i="13"/>
  <c r="AB2159" i="13"/>
  <c r="AB2162" i="13"/>
  <c r="AB2166" i="13"/>
  <c r="AB2170" i="13"/>
  <c r="AB2171" i="13"/>
  <c r="AB2174" i="13"/>
  <c r="AB2179" i="13"/>
  <c r="AB2186" i="13"/>
  <c r="AB2189" i="13"/>
  <c r="AB2194" i="13"/>
  <c r="AB2195" i="13"/>
  <c r="AB2198" i="13"/>
  <c r="AB2199" i="13"/>
  <c r="AB2201" i="13"/>
  <c r="AB2209" i="13"/>
  <c r="AB2215" i="13"/>
  <c r="AB2218" i="13"/>
  <c r="AB2220" i="13"/>
  <c r="AB2221" i="13"/>
  <c r="AB2227" i="13"/>
  <c r="AB2228" i="13"/>
  <c r="AB2230" i="13"/>
  <c r="AB2237" i="13"/>
  <c r="AB2241" i="13"/>
  <c r="AB2247" i="13"/>
  <c r="AB2250" i="13"/>
  <c r="AB2253" i="13"/>
  <c r="AB2255" i="13"/>
  <c r="AB2257" i="13"/>
  <c r="AB2258" i="13"/>
  <c r="AB2267" i="13"/>
  <c r="AB2273" i="13"/>
  <c r="AB2275" i="13"/>
  <c r="AB2278" i="13"/>
  <c r="AB2279" i="13"/>
  <c r="AB2284" i="13"/>
  <c r="AB2286" i="13"/>
  <c r="AB2287" i="13"/>
  <c r="AB2295" i="13"/>
  <c r="AB2298" i="13"/>
  <c r="AB2302" i="13"/>
  <c r="AB2305" i="13"/>
  <c r="AB2306" i="13"/>
  <c r="AB2310" i="13"/>
  <c r="AB2311" i="13"/>
  <c r="AB2312" i="13"/>
  <c r="AB2318" i="13"/>
  <c r="AB2322" i="13"/>
  <c r="AB2326" i="13"/>
  <c r="AB2328" i="13"/>
  <c r="AB2329" i="13"/>
  <c r="AB2331" i="13"/>
  <c r="AB2334" i="13"/>
  <c r="AB2336" i="13"/>
  <c r="AB2342" i="13"/>
  <c r="AB2345" i="13"/>
  <c r="AB2347" i="13"/>
  <c r="AB2352" i="13"/>
  <c r="AB2353" i="13"/>
  <c r="AB2357" i="13"/>
  <c r="AB2358" i="13"/>
  <c r="AB2359" i="13"/>
  <c r="AB2363" i="13"/>
  <c r="AB2369" i="13"/>
  <c r="AB2373" i="13"/>
  <c r="AB2375" i="13"/>
  <c r="AB2376" i="13"/>
  <c r="AB2378" i="13"/>
  <c r="AB2379" i="13"/>
  <c r="AB2382" i="13"/>
  <c r="AB2389" i="13"/>
  <c r="AB2392" i="13"/>
  <c r="AB2394" i="13"/>
  <c r="AB2398" i="13"/>
  <c r="AB2400" i="13"/>
  <c r="AB2402" i="13"/>
  <c r="AB2405" i="13"/>
  <c r="AB2406" i="13"/>
  <c r="AB2410" i="13"/>
  <c r="AB2416" i="13"/>
  <c r="AB2418" i="13"/>
  <c r="AB2422" i="13"/>
  <c r="AB2423" i="13"/>
  <c r="AB2425" i="13"/>
  <c r="AB2426" i="13"/>
  <c r="AB2427" i="13"/>
  <c r="AB2434" i="13"/>
  <c r="AB2439" i="13"/>
  <c r="AB2441" i="13"/>
  <c r="AB2443" i="13"/>
  <c r="AB2446" i="13"/>
  <c r="AB2449" i="13"/>
  <c r="AB2450" i="13"/>
  <c r="AB2453" i="13"/>
  <c r="AB2457" i="13"/>
  <c r="AB2462" i="13"/>
  <c r="AB2465" i="13"/>
  <c r="AB2469" i="13"/>
  <c r="AB2470" i="13"/>
  <c r="AB2472" i="13"/>
  <c r="AB2473" i="13"/>
  <c r="AB2474" i="13"/>
  <c r="AB2481" i="13"/>
  <c r="AB2486" i="13"/>
  <c r="AB2488" i="13"/>
  <c r="AB2490" i="13"/>
  <c r="AB2491" i="13"/>
  <c r="AB2496" i="13"/>
  <c r="AB2497" i="13"/>
  <c r="AB2498" i="13"/>
  <c r="AB2504" i="13"/>
  <c r="AB2507" i="13"/>
  <c r="AB2512" i="13"/>
  <c r="AB2514" i="13"/>
  <c r="AB2517" i="13"/>
  <c r="AB2519" i="13"/>
  <c r="AB2520" i="13"/>
  <c r="AB2521" i="13"/>
  <c r="AB2528" i="13"/>
  <c r="AB2533" i="13"/>
  <c r="AB2535" i="13"/>
  <c r="AB2537" i="13"/>
  <c r="AB2538" i="13"/>
  <c r="AB2542" i="13"/>
  <c r="AB2544" i="13"/>
  <c r="AB2545" i="13"/>
  <c r="AB2551" i="13"/>
  <c r="AB2554" i="13"/>
  <c r="AB2558" i="13"/>
  <c r="AB2561" i="13"/>
  <c r="AB2562" i="13"/>
  <c r="AB2566" i="13"/>
  <c r="AB2567" i="13"/>
  <c r="AB2568" i="13"/>
  <c r="AB2574" i="13"/>
  <c r="AB2578" i="13"/>
  <c r="AB2582" i="13"/>
  <c r="AB2584" i="13"/>
  <c r="AB2585" i="13"/>
  <c r="AB2587" i="13"/>
  <c r="AB2590" i="13"/>
  <c r="AB2592" i="13"/>
  <c r="AB2598" i="13"/>
  <c r="AB2601" i="13"/>
  <c r="AB2603" i="13"/>
  <c r="AB2608" i="13"/>
  <c r="AB2609" i="13"/>
  <c r="AB2613" i="13"/>
  <c r="AB2614" i="13"/>
  <c r="AB2615" i="13"/>
  <c r="AB2619" i="13"/>
  <c r="AB2625" i="13"/>
  <c r="AB2629" i="13"/>
  <c r="AB2631" i="13"/>
  <c r="AB2632" i="13"/>
  <c r="AB2634" i="13"/>
  <c r="AB2635" i="13"/>
  <c r="AB2638" i="13"/>
  <c r="AB2645" i="13"/>
  <c r="AB2648" i="13"/>
  <c r="AB2650" i="13"/>
  <c r="AB2654" i="13"/>
  <c r="AB2656" i="13"/>
  <c r="AB2658" i="13"/>
  <c r="AB2661" i="13"/>
  <c r="AB2662" i="13"/>
  <c r="AB2665" i="13"/>
  <c r="AB2666" i="13"/>
  <c r="AB2672" i="13"/>
  <c r="AB2674" i="13"/>
  <c r="AB2678" i="13"/>
  <c r="AB2679" i="13"/>
  <c r="AB2681" i="13"/>
  <c r="AB2682" i="13"/>
  <c r="AB2683" i="13"/>
  <c r="AB2689" i="13"/>
  <c r="AB2690" i="13"/>
  <c r="AB2695" i="13"/>
  <c r="AB2697" i="13"/>
  <c r="AB2699" i="13"/>
  <c r="AB2702" i="13"/>
  <c r="AB2704" i="13"/>
  <c r="AB2705" i="13"/>
  <c r="AB2706" i="13"/>
  <c r="AB2709" i="13"/>
  <c r="AB2712" i="13"/>
  <c r="AB2713" i="13"/>
  <c r="AB2718" i="13"/>
  <c r="AB2720" i="13"/>
  <c r="AB2721" i="13"/>
  <c r="AB2725" i="13"/>
  <c r="AB2726" i="13"/>
  <c r="AB2727" i="13"/>
  <c r="AB2728" i="13"/>
  <c r="AB2729" i="13"/>
  <c r="AB2730" i="13"/>
  <c r="AB2736" i="13"/>
  <c r="AB2737" i="13"/>
  <c r="AB2742" i="13"/>
  <c r="AB2743" i="13"/>
  <c r="AB2744" i="13"/>
  <c r="AB2746" i="13"/>
  <c r="AB2747" i="13"/>
  <c r="AB2750" i="13"/>
  <c r="AB2752" i="13"/>
  <c r="AB2753" i="13"/>
  <c r="AB2754" i="13"/>
  <c r="AB2759" i="13"/>
  <c r="AB2760" i="13"/>
  <c r="AB2763" i="13"/>
  <c r="AB2766" i="13"/>
  <c r="AB2768" i="13"/>
  <c r="AB2770" i="13"/>
  <c r="AB2773" i="13"/>
  <c r="AB2774" i="13"/>
  <c r="AB2775" i="13"/>
  <c r="AB2776" i="13"/>
  <c r="AB2777" i="13"/>
  <c r="AB2782" i="13"/>
  <c r="AB2784" i="13"/>
  <c r="AB2789" i="13"/>
  <c r="AB2790" i="13"/>
  <c r="AB2791" i="13"/>
  <c r="AB2793" i="13"/>
  <c r="AB2794" i="13"/>
  <c r="AB2795" i="13"/>
  <c r="AB2798" i="13"/>
  <c r="AB2800" i="13"/>
  <c r="AB2801" i="13"/>
  <c r="AB2804" i="13"/>
  <c r="AB2805" i="13"/>
  <c r="AB2808" i="13"/>
  <c r="AB2809" i="13"/>
  <c r="AB2810" i="13"/>
  <c r="AB2812" i="13"/>
  <c r="AB2813" i="13"/>
  <c r="AB2814" i="13"/>
  <c r="AB2815" i="13"/>
  <c r="AB2816" i="13"/>
  <c r="AB2817" i="13"/>
  <c r="AB2820" i="13"/>
  <c r="AB2821" i="13"/>
  <c r="AB2824" i="13"/>
  <c r="AB2825" i="13"/>
  <c r="AB2826" i="13"/>
  <c r="AB2828" i="13"/>
  <c r="AB2829" i="13"/>
  <c r="AB2830" i="13"/>
  <c r="AB2831" i="13"/>
  <c r="AB2832" i="13"/>
  <c r="AB2833" i="13"/>
  <c r="AB2836" i="13"/>
  <c r="AB2837" i="13"/>
  <c r="AB2840" i="13"/>
  <c r="AB2841" i="13"/>
  <c r="AB2842" i="13"/>
  <c r="AB2844" i="13"/>
  <c r="AB2845" i="13"/>
  <c r="AB2846" i="13"/>
  <c r="AB2847" i="13"/>
  <c r="AB2848" i="13"/>
  <c r="AB2849" i="13"/>
  <c r="AB2852" i="13"/>
  <c r="AB2853" i="13"/>
  <c r="AB2856" i="13"/>
  <c r="AB2857" i="13"/>
  <c r="AB2858" i="13"/>
  <c r="AB2860" i="13"/>
  <c r="AB2861" i="13"/>
  <c r="AB2862" i="13"/>
  <c r="AB2863" i="13"/>
  <c r="AB2864" i="13"/>
  <c r="AB2865" i="13"/>
  <c r="AB2868" i="13"/>
  <c r="AB2869" i="13"/>
  <c r="AB2872" i="13"/>
  <c r="AB2873" i="13"/>
  <c r="AB2874" i="13"/>
  <c r="AB2876" i="13"/>
  <c r="AB2877" i="13"/>
  <c r="AB2878" i="13"/>
  <c r="AB2879" i="13"/>
  <c r="AB2880" i="13"/>
  <c r="AB2881" i="13"/>
  <c r="AB2884" i="13"/>
  <c r="AB2885" i="13"/>
  <c r="AB2888" i="13"/>
  <c r="AB2889" i="13"/>
  <c r="AB2890" i="13"/>
  <c r="AB2892" i="13"/>
  <c r="AB2893" i="13"/>
  <c r="AB2894" i="13"/>
  <c r="AB2895" i="13"/>
  <c r="AB2896" i="13"/>
  <c r="AB2897" i="13"/>
  <c r="AB2900" i="13"/>
  <c r="AB2901" i="13"/>
  <c r="AB2904" i="13"/>
  <c r="AB2905" i="13"/>
  <c r="AB2906" i="13"/>
  <c r="AB2908" i="13"/>
  <c r="AB2909" i="13"/>
  <c r="AB2910" i="13"/>
  <c r="AB2911" i="13"/>
  <c r="AB2912" i="13"/>
  <c r="AB2913" i="13"/>
  <c r="AB2916" i="13"/>
  <c r="AB2917" i="13"/>
  <c r="AB2920" i="13"/>
  <c r="AB2921" i="13"/>
  <c r="AB2922" i="13"/>
  <c r="AB2924" i="13"/>
  <c r="AB2925" i="13"/>
  <c r="AB2926" i="13"/>
  <c r="AB2927" i="13"/>
  <c r="AB2928" i="13"/>
  <c r="AB2929" i="13"/>
  <c r="AB2932" i="13"/>
  <c r="AB2933" i="13"/>
  <c r="AB2936" i="13"/>
  <c r="AB2937" i="13"/>
  <c r="AB2938" i="13"/>
  <c r="AB2940" i="13"/>
  <c r="AB2941" i="13"/>
  <c r="AB2942" i="13"/>
  <c r="AB2943" i="13"/>
  <c r="AB2944" i="13"/>
  <c r="AB2945" i="13"/>
  <c r="AB2948" i="13"/>
  <c r="AB2949" i="13"/>
  <c r="AB2952" i="13"/>
  <c r="AB2953" i="13"/>
  <c r="AB2954" i="13"/>
  <c r="AB2956" i="13"/>
  <c r="AB2957" i="13"/>
  <c r="AB2958" i="13"/>
  <c r="AB2959" i="13"/>
  <c r="AB2960" i="13"/>
  <c r="AB2961" i="13"/>
  <c r="AB2964" i="13"/>
  <c r="AB2965" i="13"/>
  <c r="AB2968" i="13"/>
  <c r="AB2969" i="13"/>
  <c r="AB2970" i="13"/>
  <c r="AB2972" i="13"/>
  <c r="AB2973" i="13"/>
  <c r="AB2974" i="13"/>
  <c r="AB2975" i="13"/>
  <c r="AB2976" i="13"/>
  <c r="AB2977" i="13"/>
  <c r="AB2980" i="13"/>
  <c r="AB2981" i="13"/>
  <c r="AB2984" i="13"/>
  <c r="AB2985" i="13"/>
  <c r="AB2986" i="13"/>
  <c r="AB2988" i="13"/>
  <c r="AB2989" i="13"/>
  <c r="AB2990" i="13"/>
  <c r="AB2991" i="13"/>
  <c r="AB2992" i="13"/>
  <c r="AB2993" i="13"/>
  <c r="AB2995" i="13"/>
  <c r="AB2996" i="13"/>
  <c r="AB2997" i="13"/>
  <c r="AB3000" i="13"/>
  <c r="AB3001" i="13"/>
  <c r="AB3002" i="13"/>
  <c r="AB3003" i="13"/>
  <c r="AB3004" i="13"/>
  <c r="AB3005" i="13"/>
  <c r="AB3006" i="13"/>
  <c r="AB3007" i="13"/>
  <c r="AB3008" i="13"/>
  <c r="AB3009" i="13"/>
  <c r="AB3011" i="13"/>
  <c r="AB3012" i="13"/>
  <c r="AB3013" i="13"/>
  <c r="AB3016" i="13"/>
  <c r="AB3017" i="13"/>
  <c r="AB3018" i="13"/>
  <c r="AB3019" i="13"/>
  <c r="AB3020" i="13"/>
  <c r="AB3021" i="13"/>
  <c r="AB3022" i="13"/>
  <c r="AB3023" i="13"/>
  <c r="AB3024" i="13"/>
  <c r="AB3025" i="13"/>
  <c r="AB3027" i="13"/>
  <c r="AB3028" i="13"/>
  <c r="AB3029" i="13"/>
  <c r="AB3032" i="13"/>
  <c r="AB3033" i="13"/>
  <c r="AB3034" i="13"/>
  <c r="AB3035" i="13"/>
  <c r="AB3036" i="13"/>
  <c r="AB3037" i="13"/>
  <c r="AB3038" i="13"/>
  <c r="AB3039" i="13"/>
  <c r="AB3040" i="13"/>
  <c r="AB3041" i="13"/>
  <c r="AB3043" i="13"/>
  <c r="AB3044" i="13"/>
  <c r="AB3045" i="13"/>
  <c r="AB3048" i="13"/>
  <c r="AB3049" i="13"/>
  <c r="AB3050" i="13"/>
  <c r="AB3051" i="13"/>
  <c r="AB3052" i="13"/>
  <c r="AB3053" i="13"/>
  <c r="AB3054" i="13"/>
  <c r="AB3055" i="13"/>
  <c r="AB3056" i="13"/>
  <c r="AB3057" i="13"/>
  <c r="AB3059" i="13"/>
  <c r="AB3060" i="13"/>
  <c r="AB3061" i="13"/>
  <c r="AB3064" i="13"/>
  <c r="AB3065" i="13"/>
  <c r="AB3066" i="13"/>
  <c r="AB3067" i="13"/>
  <c r="AB3068" i="13"/>
  <c r="AB3069" i="13"/>
  <c r="AB3070" i="13"/>
  <c r="AB3071" i="13"/>
  <c r="AB3072" i="13"/>
  <c r="AB3073" i="13"/>
  <c r="AB3075" i="13"/>
  <c r="AB3076" i="13"/>
  <c r="AB3077" i="13"/>
  <c r="AB3080" i="13"/>
  <c r="AB3081" i="13"/>
  <c r="AB3082" i="13"/>
  <c r="AB3083" i="13"/>
  <c r="AB3084" i="13"/>
  <c r="AB3085" i="13"/>
  <c r="AB3086" i="13"/>
  <c r="AB3087" i="13"/>
  <c r="AB3088" i="13"/>
  <c r="AB3089" i="13"/>
  <c r="AB3091" i="13"/>
  <c r="AB3092" i="13"/>
  <c r="AB3093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7" i="13"/>
  <c r="AB3108" i="13"/>
  <c r="AB3109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3" i="13"/>
  <c r="AB3124" i="13"/>
  <c r="AB3125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9" i="13"/>
  <c r="AB3140" i="13"/>
  <c r="AB3141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5" i="13"/>
  <c r="AB3156" i="13"/>
  <c r="AB3157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1" i="13"/>
  <c r="AB3172" i="13"/>
  <c r="AB3173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7" i="13"/>
  <c r="AB3188" i="13"/>
  <c r="AB3189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3" i="13"/>
  <c r="AB3204" i="13"/>
  <c r="AB3205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9" i="13"/>
  <c r="AB3220" i="13"/>
  <c r="AB3221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5" i="13"/>
  <c r="AB3236" i="13"/>
  <c r="AB3237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1" i="13"/>
  <c r="AB3252" i="13"/>
  <c r="AB3253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7" i="13"/>
  <c r="AB3268" i="13"/>
  <c r="AB3269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3" i="13"/>
  <c r="AB3284" i="13"/>
  <c r="AB3285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9" i="13"/>
  <c r="AB3300" i="13"/>
  <c r="AB3301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5" i="13"/>
  <c r="AB3316" i="13"/>
  <c r="AB3317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1" i="13"/>
  <c r="AB3332" i="13"/>
  <c r="AB3333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7" i="13"/>
  <c r="AB3348" i="13"/>
  <c r="AB3349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AB4170" i="13"/>
  <c r="AB4171" i="13"/>
  <c r="AB4172" i="13"/>
  <c r="AB4173" i="13"/>
  <c r="AB4174" i="13"/>
  <c r="AB4175" i="13"/>
  <c r="AB4176" i="13"/>
  <c r="AB4177" i="13"/>
  <c r="AB4178" i="13"/>
  <c r="AB4179" i="13"/>
  <c r="AB4180" i="13"/>
  <c r="AB4181" i="13"/>
  <c r="AB4182" i="13"/>
  <c r="AB4183" i="13"/>
  <c r="AB4184" i="13"/>
  <c r="AB4185" i="13"/>
  <c r="AB4186" i="13"/>
  <c r="AB4187" i="13"/>
  <c r="AB4188" i="13"/>
  <c r="AB4189" i="13"/>
  <c r="AB4190" i="13"/>
  <c r="AB4191" i="13"/>
  <c r="AB4192" i="13"/>
  <c r="AB4193" i="13"/>
  <c r="AB4194" i="13"/>
  <c r="AB4195" i="13"/>
  <c r="AB4196" i="13"/>
  <c r="AB4197" i="13"/>
  <c r="AB4198" i="13"/>
  <c r="AB4199" i="13"/>
  <c r="AB4200" i="13"/>
  <c r="AB4201" i="13"/>
  <c r="AB4202" i="13"/>
  <c r="AB4203" i="13"/>
  <c r="AB4204" i="13"/>
  <c r="AB4205" i="13"/>
  <c r="AB4206" i="13"/>
  <c r="AB4207" i="13"/>
  <c r="AB4208" i="13"/>
  <c r="AB4209" i="13"/>
  <c r="AB4210" i="13"/>
  <c r="AB4211" i="13"/>
  <c r="AB4212" i="13"/>
  <c r="AB4213" i="13"/>
  <c r="AB4214" i="13"/>
  <c r="AB4215" i="13"/>
  <c r="AB4216" i="13"/>
  <c r="AB4217" i="13"/>
  <c r="AB4218" i="13"/>
  <c r="AB4219" i="13"/>
  <c r="AB4220" i="13"/>
  <c r="AB4221" i="13"/>
  <c r="AB4222" i="13"/>
  <c r="AB4223" i="13"/>
  <c r="AB4224" i="13"/>
  <c r="AB4225" i="13"/>
  <c r="AB4226" i="13"/>
  <c r="AB4227" i="13"/>
  <c r="AB4228" i="13"/>
  <c r="AB4229" i="13"/>
  <c r="AB4230" i="13"/>
  <c r="AB4231" i="13"/>
  <c r="AB4232" i="13"/>
  <c r="AB4233" i="13"/>
  <c r="AB4234" i="13"/>
  <c r="AB4235" i="13"/>
  <c r="AB4236" i="13"/>
  <c r="AB4237" i="13"/>
  <c r="AB4238" i="13"/>
  <c r="AB4239" i="13"/>
  <c r="AB4240" i="13"/>
  <c r="AB4241" i="13"/>
  <c r="AB4242" i="13"/>
  <c r="AB4243" i="13"/>
  <c r="AB4244" i="13"/>
  <c r="AB4245" i="13"/>
  <c r="AB4246" i="13"/>
  <c r="AB4247" i="13"/>
  <c r="AB4248" i="13"/>
  <c r="AB4249" i="13"/>
  <c r="AB4250" i="13"/>
  <c r="AB4251" i="13"/>
  <c r="AB4252" i="13"/>
  <c r="AB4253" i="13"/>
  <c r="AB4254" i="13"/>
  <c r="AB4255" i="13"/>
  <c r="AB4256" i="13"/>
  <c r="AB4257" i="13"/>
  <c r="AB4258" i="13"/>
  <c r="AB4259" i="13"/>
  <c r="AB4260" i="13"/>
  <c r="AB4261" i="13"/>
  <c r="AB4262" i="13"/>
  <c r="AB4263" i="13"/>
  <c r="AB4264" i="13"/>
  <c r="AB4265" i="13"/>
  <c r="AB4266" i="13"/>
  <c r="AB4267" i="13"/>
  <c r="AB4268" i="13"/>
  <c r="AB4269" i="13"/>
  <c r="AB4270" i="13"/>
  <c r="AB4271" i="13"/>
  <c r="AB4272" i="13"/>
  <c r="AB4273" i="13"/>
  <c r="AB4274" i="13"/>
  <c r="AB4275" i="13"/>
  <c r="AB4276" i="13"/>
  <c r="AB4277" i="13"/>
  <c r="AB4278" i="13"/>
  <c r="AB4279" i="13"/>
  <c r="AB4280" i="13"/>
  <c r="AB4281" i="13"/>
  <c r="AB4282" i="13"/>
  <c r="AB4283" i="13"/>
  <c r="AB4284" i="13"/>
  <c r="AB4285" i="13"/>
  <c r="AB4286" i="13"/>
  <c r="AB4287" i="13"/>
  <c r="AB4288" i="13"/>
  <c r="AB4289" i="13"/>
  <c r="AB4290" i="13"/>
  <c r="AB4291" i="13"/>
  <c r="AB4292" i="13"/>
  <c r="AB4293" i="13"/>
  <c r="AB4294" i="13"/>
  <c r="AB4295" i="13"/>
  <c r="AB4296" i="13"/>
  <c r="AB4297" i="13"/>
  <c r="AB4298" i="13"/>
  <c r="AB4299" i="13"/>
  <c r="AB4300" i="13"/>
  <c r="AB4301" i="13"/>
  <c r="AB4302" i="13"/>
  <c r="AB4303" i="13"/>
  <c r="AB4304" i="13"/>
  <c r="AB4305" i="13"/>
  <c r="AB4306" i="13"/>
  <c r="AB4307" i="13"/>
  <c r="AB4308" i="13"/>
  <c r="AB4309" i="13"/>
  <c r="AB4310" i="13"/>
  <c r="AB4311" i="13"/>
  <c r="AB4312" i="13"/>
  <c r="AB4313" i="13"/>
  <c r="AB4314" i="13"/>
  <c r="AB4315" i="13"/>
  <c r="AB4316" i="13"/>
  <c r="AB4317" i="13"/>
  <c r="AB4318" i="13"/>
  <c r="AB4319" i="13"/>
  <c r="AB4320" i="13"/>
  <c r="AB4321" i="13"/>
  <c r="AB4322" i="13"/>
  <c r="AB4323" i="13"/>
  <c r="AB4324" i="13"/>
  <c r="AB4325" i="13"/>
  <c r="AB4326" i="13"/>
  <c r="AB4327" i="13"/>
  <c r="AB4328" i="13"/>
  <c r="AB4329" i="13"/>
  <c r="AB4330" i="13"/>
  <c r="AB4331" i="13"/>
  <c r="AB4332" i="13"/>
  <c r="AB4333" i="13"/>
  <c r="AB4334" i="13"/>
  <c r="AB4335" i="13"/>
  <c r="AB4336" i="13"/>
  <c r="AB4337" i="13"/>
  <c r="AB4338" i="13"/>
  <c r="AB4339" i="13"/>
  <c r="AB4340" i="13"/>
  <c r="AB4341" i="13"/>
  <c r="AB4342" i="13"/>
  <c r="AB4343" i="13"/>
  <c r="AB4344" i="13"/>
  <c r="AB4345" i="13"/>
  <c r="AB4346" i="13"/>
  <c r="AB4347" i="13"/>
  <c r="AB4348" i="13"/>
  <c r="AB4349" i="13"/>
  <c r="AB4350" i="13"/>
  <c r="AB4351" i="13"/>
  <c r="AB4352" i="13"/>
  <c r="AB4353" i="13"/>
  <c r="AB4354" i="13"/>
  <c r="AB4355" i="13"/>
  <c r="AB4356" i="13"/>
  <c r="AB4357" i="13"/>
  <c r="AB4358" i="13"/>
  <c r="AB4359" i="13"/>
  <c r="AB4360" i="13"/>
  <c r="AB4361" i="13"/>
  <c r="AB4362" i="13"/>
  <c r="AB4363" i="13"/>
  <c r="AB4364" i="13"/>
  <c r="AB4365" i="13"/>
  <c r="AB4366" i="13"/>
  <c r="AB4367" i="13"/>
  <c r="AB4368" i="13"/>
  <c r="AB4369" i="13"/>
  <c r="AB4370" i="13"/>
  <c r="AB4371" i="13"/>
  <c r="AB4372" i="13"/>
  <c r="AB4373" i="13"/>
  <c r="AB4374" i="13"/>
  <c r="AB4375" i="13"/>
  <c r="AB4376" i="13"/>
  <c r="AB4377" i="13"/>
  <c r="AB4378" i="13"/>
  <c r="AB4379" i="13"/>
  <c r="AB4380" i="13"/>
  <c r="AB4381" i="13"/>
  <c r="AB4382" i="13"/>
  <c r="AB4383" i="13"/>
  <c r="AB4384" i="13"/>
  <c r="AB4385" i="13"/>
  <c r="AB4386" i="13"/>
  <c r="AB4387" i="13"/>
  <c r="AB4388" i="13"/>
  <c r="AB4389" i="13"/>
  <c r="AB4390" i="13"/>
  <c r="AB4391" i="13"/>
  <c r="AB4392" i="13"/>
  <c r="AB4393" i="13"/>
  <c r="AB4394" i="13"/>
  <c r="AB4395" i="13"/>
  <c r="AB4396" i="13"/>
  <c r="AB4397" i="13"/>
  <c r="AB4398" i="13"/>
  <c r="AB4399" i="13"/>
  <c r="AB4400" i="13"/>
  <c r="AB4401" i="13"/>
  <c r="AB4402" i="13"/>
  <c r="AB4403" i="13"/>
  <c r="AB4404" i="13"/>
  <c r="AB4405" i="13"/>
  <c r="AB4406" i="13"/>
  <c r="AB4407" i="13"/>
  <c r="AB4408" i="13"/>
  <c r="AB4409" i="13"/>
  <c r="AB4410" i="13"/>
  <c r="AB4411" i="13"/>
  <c r="AB4412" i="13"/>
  <c r="AB4413" i="13"/>
  <c r="AB4414" i="13"/>
  <c r="AB4415" i="13"/>
  <c r="AB4416" i="13"/>
  <c r="AB4417" i="13"/>
  <c r="AB4418" i="13"/>
  <c r="AB4419" i="13"/>
  <c r="AB4420" i="13"/>
  <c r="AB4421" i="13"/>
  <c r="AB4422" i="13"/>
  <c r="AB4423" i="13"/>
  <c r="AB4424" i="13"/>
  <c r="AB4425" i="13"/>
  <c r="AB4426" i="13"/>
  <c r="AB4427" i="13"/>
  <c r="AB4428" i="13"/>
  <c r="AB4429" i="13"/>
  <c r="AB4430" i="13"/>
  <c r="AB4431" i="13"/>
  <c r="AB4432" i="13"/>
  <c r="AB4433" i="13"/>
  <c r="AB4434" i="13"/>
  <c r="AB4435" i="13"/>
  <c r="AB4436" i="13"/>
  <c r="AB4437" i="13"/>
  <c r="AB4438" i="13"/>
  <c r="AB4439" i="13"/>
  <c r="AB4440" i="13"/>
  <c r="AB4441" i="13"/>
  <c r="AB4442" i="13"/>
  <c r="AB4443" i="13"/>
  <c r="AB4444" i="13"/>
  <c r="AB4445" i="13"/>
  <c r="AB4446" i="13"/>
  <c r="AB4447" i="13"/>
  <c r="AB4448" i="13"/>
  <c r="AB4449" i="13"/>
  <c r="AB4450" i="13"/>
  <c r="AB4451" i="13"/>
  <c r="AB4452" i="13"/>
  <c r="AB4453" i="13"/>
  <c r="AB4454" i="13"/>
  <c r="AB4455" i="13"/>
  <c r="AB4456" i="13"/>
  <c r="AB4457" i="13"/>
  <c r="AB4458" i="13"/>
  <c r="AB4459" i="13"/>
  <c r="AB4460" i="13"/>
  <c r="AB4461" i="13"/>
  <c r="AB4462" i="13"/>
  <c r="AB4463" i="13"/>
  <c r="AB4464" i="13"/>
  <c r="AB4465" i="13"/>
  <c r="AB4466" i="13"/>
  <c r="AB4467" i="13"/>
  <c r="AB4468" i="13"/>
  <c r="AB4469" i="13"/>
  <c r="AB4470" i="13"/>
  <c r="AB4471" i="13"/>
  <c r="AB4472" i="13"/>
  <c r="AB4473" i="13"/>
  <c r="AB4474" i="13"/>
  <c r="AB4475" i="13"/>
  <c r="AB4476" i="13"/>
  <c r="AB4477" i="13"/>
  <c r="AB4478" i="13"/>
  <c r="AB4479" i="13"/>
  <c r="AB4480" i="13"/>
  <c r="AB4481" i="13"/>
  <c r="AB4482" i="13"/>
  <c r="AB4483" i="13"/>
  <c r="AB4484" i="13"/>
  <c r="AB4485" i="13"/>
  <c r="AB4486" i="13"/>
  <c r="AB4487" i="13"/>
  <c r="AB4488" i="13"/>
  <c r="AB4489" i="13"/>
  <c r="AB4490" i="13"/>
  <c r="AB4491" i="13"/>
  <c r="AB4492" i="13"/>
  <c r="AB4493" i="13"/>
  <c r="AB4494" i="13"/>
  <c r="AB4495" i="13"/>
  <c r="AB4496" i="13"/>
  <c r="AB4497" i="13"/>
  <c r="AB4498" i="13"/>
  <c r="AB4499" i="13"/>
  <c r="AB4500" i="13"/>
  <c r="AB4501" i="13"/>
  <c r="AB4502" i="13"/>
  <c r="AB4503" i="13"/>
  <c r="AB4504" i="13"/>
  <c r="AB4505" i="13"/>
  <c r="AB4506" i="13"/>
  <c r="AB4507" i="13"/>
  <c r="AB4508" i="13"/>
  <c r="AB4509" i="13"/>
  <c r="AB4510" i="13"/>
  <c r="AB4511" i="13"/>
  <c r="AB4512" i="13"/>
  <c r="AB4513" i="13"/>
  <c r="AB4514" i="13"/>
  <c r="AB4515" i="13"/>
  <c r="AB4516" i="13"/>
  <c r="AB4517" i="13"/>
  <c r="AB4518" i="13"/>
  <c r="AB4519" i="13"/>
  <c r="AB4520" i="13"/>
  <c r="AB4521" i="13"/>
  <c r="AB4522" i="13"/>
  <c r="AB4523" i="13"/>
  <c r="AB4524" i="13"/>
  <c r="AB4525" i="13"/>
  <c r="AB4526" i="13"/>
  <c r="AB4527" i="13"/>
  <c r="AB4528" i="13"/>
  <c r="AB4529" i="13"/>
  <c r="AB4530" i="13"/>
  <c r="AB4531" i="13"/>
  <c r="AB4532" i="13"/>
  <c r="AB4533" i="13"/>
  <c r="AB4534" i="13"/>
  <c r="AB4535" i="13"/>
  <c r="AB4536" i="13"/>
  <c r="AB4537" i="13"/>
  <c r="AB4538" i="13"/>
  <c r="AB4539" i="13"/>
  <c r="AB4540" i="13"/>
  <c r="AB4541" i="13"/>
  <c r="AB4542" i="13"/>
  <c r="AB4543" i="13"/>
  <c r="AB4544" i="13"/>
  <c r="AB4545" i="13"/>
  <c r="AB4546" i="13"/>
  <c r="AB4547" i="13"/>
  <c r="AB4548" i="13"/>
  <c r="AB4549" i="13"/>
  <c r="AB4550" i="13"/>
  <c r="AB4551" i="13"/>
  <c r="AB4552" i="13"/>
  <c r="AB4553" i="13"/>
  <c r="AB4554" i="13"/>
  <c r="AB4555" i="13"/>
  <c r="AB4556" i="13"/>
  <c r="AB4557" i="13"/>
  <c r="AB4558" i="13"/>
  <c r="AB4559" i="13"/>
  <c r="AB4560" i="13"/>
  <c r="AB4561" i="13"/>
  <c r="AB4562" i="13"/>
  <c r="AB4563" i="13"/>
  <c r="AB4564" i="13"/>
  <c r="AB4565" i="13"/>
  <c r="AB4566" i="13"/>
  <c r="AB4567" i="13"/>
  <c r="AB4568" i="13"/>
  <c r="AB4569" i="13"/>
  <c r="AB4570" i="13"/>
  <c r="AB4571" i="13"/>
  <c r="AB4572" i="13"/>
  <c r="AB4573" i="13"/>
  <c r="AB4574" i="13"/>
  <c r="AB4575" i="13"/>
  <c r="AB4576" i="13"/>
  <c r="AB4577" i="13"/>
  <c r="AB4578" i="13"/>
  <c r="AB4579" i="13"/>
  <c r="AB4580" i="13"/>
  <c r="AB4581" i="13"/>
  <c r="AB4582" i="13"/>
  <c r="AB4583" i="13"/>
  <c r="AB4584" i="13"/>
  <c r="AB4585" i="13"/>
  <c r="AB4586" i="13"/>
  <c r="AB4587" i="13"/>
  <c r="AB4588" i="13"/>
  <c r="AB4589" i="13"/>
  <c r="AB4590" i="13"/>
  <c r="AB4591" i="13"/>
  <c r="AB4592" i="13"/>
  <c r="AB4593" i="13"/>
  <c r="AB4594" i="13"/>
  <c r="AB4595" i="13"/>
  <c r="AB4596" i="13"/>
  <c r="AB4597" i="13"/>
  <c r="AB4598" i="13"/>
  <c r="AB4599" i="13"/>
  <c r="AB4600" i="13"/>
  <c r="AB4601" i="13"/>
  <c r="AB4602" i="13"/>
  <c r="AB4603" i="13"/>
  <c r="AB4604" i="13"/>
  <c r="AB4605" i="13"/>
  <c r="AB4606" i="13"/>
  <c r="AB4607" i="13"/>
  <c r="AB4608" i="13"/>
  <c r="AB4609" i="13"/>
  <c r="AB4610" i="13"/>
  <c r="AB4611" i="13"/>
  <c r="AB4612" i="13"/>
  <c r="AB4613" i="13"/>
  <c r="AB4614" i="13"/>
  <c r="AB4615" i="13"/>
  <c r="AB4616" i="13"/>
  <c r="AB4617" i="13"/>
  <c r="AB4618" i="13"/>
  <c r="AB4619" i="13"/>
  <c r="AB4620" i="13"/>
  <c r="AB4621" i="13"/>
  <c r="AB4622" i="13"/>
  <c r="AB4623" i="13"/>
  <c r="AB4624" i="13"/>
  <c r="AB4625" i="13"/>
  <c r="AB4626" i="13"/>
  <c r="AB4627" i="13"/>
  <c r="AB4628" i="13"/>
  <c r="AB4629" i="13"/>
  <c r="AB4630" i="13"/>
  <c r="AB4631" i="13"/>
  <c r="AB4632" i="13"/>
  <c r="AB4633" i="13"/>
  <c r="AB4634" i="13"/>
  <c r="AB4635" i="13"/>
  <c r="AB4636" i="13"/>
  <c r="AB4637" i="13"/>
  <c r="AB4638" i="13"/>
  <c r="AB4639" i="13"/>
  <c r="AB4640" i="13"/>
  <c r="AB4641" i="13"/>
  <c r="AB4642" i="13"/>
  <c r="AB4643" i="13"/>
  <c r="AB4644" i="13"/>
  <c r="AB4645" i="13"/>
  <c r="AB4646" i="13"/>
  <c r="AB4647" i="13"/>
  <c r="AB4648" i="13"/>
  <c r="AB4649" i="13"/>
  <c r="AB4650" i="13"/>
  <c r="AB4651" i="13"/>
  <c r="AB4652" i="13"/>
  <c r="AB4653" i="13"/>
  <c r="AB4654" i="13"/>
  <c r="AB4655" i="13"/>
  <c r="AB4656" i="13"/>
  <c r="AB4657" i="13"/>
  <c r="AB4658" i="13"/>
  <c r="AB4659" i="13"/>
  <c r="AB4660" i="13"/>
  <c r="AB4661" i="13"/>
  <c r="AB4662" i="13"/>
  <c r="AB4663" i="13"/>
  <c r="AB4664" i="13"/>
  <c r="AB4665" i="13"/>
  <c r="AB4666" i="13"/>
  <c r="AB4667" i="13"/>
  <c r="AB4668" i="13"/>
  <c r="AB4669" i="13"/>
  <c r="AB4670" i="13"/>
  <c r="AB4671" i="13"/>
  <c r="AB4672" i="13"/>
  <c r="AB4673" i="13"/>
  <c r="AB4674" i="13"/>
  <c r="AB4675" i="13"/>
  <c r="AB4676" i="13"/>
  <c r="AB4677" i="13"/>
  <c r="AB4678" i="13"/>
  <c r="AB4679" i="13"/>
  <c r="AB4680" i="13"/>
  <c r="AB4681" i="13"/>
  <c r="AB4682" i="13"/>
  <c r="AB4683" i="13"/>
  <c r="AB4684" i="13"/>
  <c r="AB4685" i="13"/>
  <c r="AB4686" i="13"/>
  <c r="AB4687" i="13"/>
  <c r="AB4688" i="13"/>
  <c r="AB4689" i="13"/>
  <c r="AB4690" i="13"/>
  <c r="AB4691" i="13"/>
  <c r="AB4692" i="13"/>
  <c r="AB4693" i="13"/>
  <c r="AB4694" i="13"/>
  <c r="AB4695" i="13"/>
  <c r="AB4696" i="13"/>
  <c r="AB4697" i="13"/>
  <c r="AB4698" i="13"/>
  <c r="AB4699" i="13"/>
  <c r="AB4700" i="13"/>
  <c r="AB4701" i="13"/>
  <c r="AB4702" i="13"/>
  <c r="AB4703" i="13"/>
  <c r="AB4704" i="13"/>
  <c r="AB4705" i="13"/>
  <c r="AB4706" i="13"/>
  <c r="AB4707" i="13"/>
  <c r="AB4708" i="13"/>
  <c r="AB4709" i="13"/>
  <c r="AB4710" i="13"/>
  <c r="AB4711" i="13"/>
  <c r="AB4712" i="13"/>
  <c r="AB4713" i="13"/>
  <c r="AB4714" i="13"/>
  <c r="AB4715" i="13"/>
  <c r="AB4716" i="13"/>
  <c r="AB4717" i="13"/>
  <c r="AB4718" i="13"/>
  <c r="AB4719" i="13"/>
  <c r="AB4720" i="13"/>
  <c r="AB4721" i="13"/>
  <c r="AB4722" i="13"/>
  <c r="AB4723" i="13"/>
  <c r="AB4724" i="13"/>
  <c r="AB4725" i="13"/>
  <c r="AB4726" i="13"/>
  <c r="AB4727" i="13"/>
  <c r="AB4728" i="13"/>
  <c r="AB4729" i="13"/>
  <c r="AB4730" i="13"/>
  <c r="AB4731" i="13"/>
  <c r="AB4732" i="13"/>
  <c r="AB4733" i="13"/>
  <c r="AB4734" i="13"/>
  <c r="AB4735" i="13"/>
  <c r="AB4736" i="13"/>
  <c r="AB4737" i="13"/>
  <c r="AB4738" i="13"/>
  <c r="AB4739" i="13"/>
  <c r="AB4740" i="13"/>
  <c r="AB4741" i="13"/>
  <c r="AB4742" i="13"/>
  <c r="AB4743" i="13"/>
  <c r="AB4744" i="13"/>
  <c r="AB4745" i="13"/>
  <c r="AB4746" i="13"/>
  <c r="AB4747" i="13"/>
  <c r="AB4748" i="13"/>
  <c r="AB4749" i="13"/>
  <c r="AB4750" i="13"/>
  <c r="AB4751" i="13"/>
  <c r="AB4752" i="13"/>
  <c r="AB4753" i="13"/>
  <c r="AB4754" i="13"/>
  <c r="AB4755" i="13"/>
  <c r="AB4756" i="13"/>
  <c r="AB4757" i="13"/>
  <c r="AB4758" i="13"/>
  <c r="AB4759" i="13"/>
  <c r="AB4760" i="13"/>
  <c r="AB4761" i="13"/>
  <c r="AB4762" i="13"/>
  <c r="AB4763" i="13"/>
  <c r="AB4764" i="13"/>
  <c r="AB4765" i="13"/>
  <c r="AB4766" i="13"/>
  <c r="AB4767" i="13"/>
  <c r="AB4768" i="13"/>
  <c r="AB4769" i="13"/>
  <c r="AB4770" i="13"/>
  <c r="AB4771" i="13"/>
  <c r="AB4772" i="13"/>
  <c r="AB4773" i="13"/>
  <c r="AB4774" i="13"/>
  <c r="AB4775" i="13"/>
  <c r="AB4776" i="13"/>
  <c r="AB4777" i="13"/>
  <c r="AB4778" i="13"/>
  <c r="AB4779" i="13"/>
  <c r="AB4780" i="13"/>
  <c r="AB4781" i="13"/>
  <c r="AB4782" i="13"/>
  <c r="AB4783" i="13"/>
  <c r="AB4784" i="13"/>
  <c r="AB4785" i="13"/>
  <c r="AB4786" i="13"/>
  <c r="AB4787" i="13"/>
  <c r="AB4788" i="13"/>
  <c r="AB4789" i="13"/>
  <c r="AB4790" i="13"/>
  <c r="AB4791" i="13"/>
  <c r="AB4792" i="13"/>
  <c r="AB4793" i="13"/>
  <c r="AB4794" i="13"/>
  <c r="AB4795" i="13"/>
  <c r="AB4796" i="13"/>
  <c r="AB4797" i="13"/>
  <c r="AB4798" i="13"/>
  <c r="AB4799" i="13"/>
  <c r="AB4800" i="13"/>
  <c r="AB4801" i="13"/>
  <c r="AB4802" i="13"/>
  <c r="AB4803" i="13"/>
  <c r="AB4804" i="13"/>
  <c r="AB4805" i="13"/>
  <c r="AB4806" i="13"/>
  <c r="AB4807" i="13"/>
  <c r="AB4808" i="13"/>
  <c r="AB4809" i="13"/>
  <c r="AB4810" i="13"/>
  <c r="AB4811" i="13"/>
  <c r="AB4812" i="13"/>
  <c r="AB4813" i="13"/>
  <c r="AB4814" i="13"/>
  <c r="AB4815" i="13"/>
  <c r="AB4816" i="13"/>
  <c r="AB4817" i="13"/>
  <c r="AB4818" i="13"/>
  <c r="AB4819" i="13"/>
  <c r="AB4820" i="13"/>
  <c r="AB4821" i="13"/>
  <c r="AB4822" i="13"/>
  <c r="AB4823" i="13"/>
  <c r="AB4824" i="13"/>
  <c r="AB4825" i="13"/>
  <c r="AB4826" i="13"/>
  <c r="AB4827" i="13"/>
  <c r="AB4828" i="13"/>
  <c r="AB4829" i="13"/>
  <c r="AB4830" i="13"/>
  <c r="AB4831" i="13"/>
  <c r="AB4832" i="13"/>
  <c r="AB4833" i="13"/>
  <c r="AB4834" i="13"/>
  <c r="AB4835" i="13"/>
  <c r="AB4836" i="13"/>
  <c r="AB4837" i="13"/>
  <c r="AB4838" i="13"/>
  <c r="AB4839" i="13"/>
  <c r="AB4840" i="13"/>
  <c r="AB4841" i="13"/>
  <c r="AB4842" i="13"/>
  <c r="AB4843" i="13"/>
  <c r="AB4844" i="13"/>
  <c r="AB4845" i="13"/>
  <c r="AB4846" i="13"/>
  <c r="AB4847" i="13"/>
  <c r="AB4848" i="13"/>
  <c r="AB4849" i="13"/>
  <c r="AB4850" i="13"/>
  <c r="AB4851" i="13"/>
  <c r="AB4852" i="13"/>
  <c r="AB4853" i="13"/>
  <c r="AB4854" i="13"/>
  <c r="AB4855" i="13"/>
  <c r="AB4856" i="13"/>
  <c r="AB4857" i="13"/>
  <c r="AB4858" i="13"/>
  <c r="AB4859" i="13"/>
  <c r="AB4860" i="13"/>
  <c r="AB4861" i="13"/>
  <c r="AB4862" i="13"/>
  <c r="AB4863" i="13"/>
  <c r="AB4864" i="13"/>
  <c r="AB4865" i="13"/>
  <c r="AB4866" i="13"/>
  <c r="AB4867" i="13"/>
  <c r="AB4868" i="13"/>
  <c r="AB4869" i="13"/>
  <c r="AB4870" i="13"/>
  <c r="AB4871" i="13"/>
  <c r="AB4872" i="13"/>
  <c r="AB4873" i="13"/>
  <c r="AB4874" i="13"/>
  <c r="AB4875" i="13"/>
  <c r="AB4876" i="13"/>
  <c r="AB4877" i="13"/>
  <c r="AB4878" i="13"/>
  <c r="AB4879" i="13"/>
  <c r="AB4880" i="13"/>
  <c r="AB4881" i="13"/>
  <c r="AB4882" i="13"/>
  <c r="AB4883" i="13"/>
  <c r="AB4884" i="13"/>
  <c r="AB4885" i="13"/>
  <c r="AB4886" i="13"/>
  <c r="AB4887" i="13"/>
  <c r="AB4888" i="13"/>
  <c r="AB4889" i="13"/>
  <c r="AB4890" i="13"/>
  <c r="AB4891" i="13"/>
  <c r="AB4892" i="13"/>
  <c r="AB4893" i="13"/>
  <c r="AB4894" i="13"/>
  <c r="AB4895" i="13"/>
  <c r="AB4896" i="13"/>
  <c r="AB4897" i="13"/>
  <c r="AB4898" i="13"/>
  <c r="AB4899" i="13"/>
  <c r="AB4900" i="13"/>
  <c r="AB4901" i="13"/>
  <c r="AB4902" i="13"/>
  <c r="AB4903" i="13"/>
  <c r="AB4904" i="13"/>
  <c r="AB4905" i="13"/>
  <c r="AB4906" i="13"/>
  <c r="AB4907" i="13"/>
  <c r="AB4908" i="13"/>
  <c r="AB4909" i="13"/>
  <c r="AB4910" i="13"/>
  <c r="AB4911" i="13"/>
  <c r="AB4912" i="13"/>
  <c r="AB4913" i="13"/>
  <c r="AB4914" i="13"/>
  <c r="AB4915" i="13"/>
  <c r="AB4916" i="13"/>
  <c r="AB4917" i="13"/>
  <c r="AB4918" i="13"/>
  <c r="AB4919" i="13"/>
  <c r="AB4920" i="13"/>
  <c r="AB4921" i="13"/>
  <c r="AB4922" i="13"/>
  <c r="AB4923" i="13"/>
  <c r="AB4924" i="13"/>
  <c r="AB4925" i="13"/>
  <c r="AB4926" i="13"/>
  <c r="AB4927" i="13"/>
  <c r="AB4928" i="13"/>
  <c r="AB4929" i="13"/>
  <c r="AB4930" i="13"/>
  <c r="AB4931" i="13"/>
  <c r="AB4932" i="13"/>
  <c r="AB4933" i="13"/>
  <c r="AB4934" i="13"/>
  <c r="AB4935" i="13"/>
  <c r="AB4936" i="13"/>
  <c r="AB4937" i="13"/>
  <c r="AB4938" i="13"/>
  <c r="AB4939" i="13"/>
  <c r="AB4940" i="13"/>
  <c r="AB4941" i="13"/>
  <c r="AB4942" i="13"/>
  <c r="AB4943" i="13"/>
  <c r="AB4944" i="13"/>
  <c r="AB4945" i="13"/>
  <c r="AB4946" i="13"/>
  <c r="AB4947" i="13"/>
  <c r="AB4948" i="13"/>
  <c r="AB4949" i="13"/>
  <c r="AB4950" i="13"/>
  <c r="AB4951" i="13"/>
  <c r="AB4952" i="13"/>
  <c r="AB4953" i="13"/>
  <c r="AB4954" i="13"/>
  <c r="AB4955" i="13"/>
  <c r="AB4956" i="13"/>
  <c r="AB4957" i="13"/>
  <c r="AB4958" i="13"/>
  <c r="AB4959" i="13"/>
  <c r="AB4960" i="13"/>
  <c r="AB4961" i="13"/>
  <c r="AB4962" i="13"/>
  <c r="AB4963" i="13"/>
  <c r="AB4964" i="13"/>
  <c r="AB4965" i="13"/>
  <c r="AB4966" i="13"/>
  <c r="AB4967" i="13"/>
  <c r="AB4968" i="13"/>
  <c r="AB4969" i="13"/>
  <c r="AB4970" i="13"/>
  <c r="AB4971" i="13"/>
  <c r="AB4972" i="13"/>
  <c r="AB4973" i="13"/>
  <c r="AB4974" i="13"/>
  <c r="AB4975" i="13"/>
  <c r="AB4976" i="13"/>
  <c r="AB4977" i="13"/>
  <c r="AB4978" i="13"/>
  <c r="AB4979" i="13"/>
  <c r="AB4980" i="13"/>
  <c r="AB4981" i="13"/>
  <c r="AB4982" i="13"/>
  <c r="AB4983" i="13"/>
  <c r="AB4984" i="13"/>
  <c r="AB4985" i="13"/>
  <c r="AB4986" i="13"/>
  <c r="AB4987" i="13"/>
  <c r="AB4988" i="13"/>
  <c r="AB4989" i="13"/>
  <c r="AB4990" i="13"/>
  <c r="AB4991" i="13"/>
  <c r="AB4992" i="13"/>
  <c r="AB4993" i="13"/>
  <c r="AB4994" i="13"/>
  <c r="AB4995" i="13"/>
  <c r="AB4996" i="13"/>
  <c r="AB4997" i="13"/>
  <c r="AB4998" i="13"/>
  <c r="AB4999" i="13"/>
  <c r="AB5000" i="13"/>
  <c r="AB5001" i="13"/>
  <c r="AB5002" i="13"/>
  <c r="AB5003" i="13"/>
  <c r="AB5004" i="13"/>
  <c r="AB5005" i="13"/>
  <c r="AB5006" i="13"/>
  <c r="AB5007" i="13"/>
  <c r="AB5008" i="13"/>
  <c r="AB5009" i="13"/>
  <c r="AB5010" i="13"/>
  <c r="AB5011" i="13"/>
  <c r="AB5012" i="13"/>
  <c r="AB5013" i="13"/>
  <c r="AB5014" i="13"/>
  <c r="AB5015" i="13"/>
  <c r="AB5016" i="13"/>
  <c r="AB5017" i="13"/>
  <c r="AB5018" i="13"/>
  <c r="AB5019" i="13"/>
  <c r="AB5020" i="13"/>
  <c r="AB5021" i="13"/>
  <c r="AB5022" i="13"/>
  <c r="AB5023" i="13"/>
  <c r="AB5024" i="13"/>
  <c r="AB5025" i="13"/>
  <c r="AB5026" i="13"/>
  <c r="AB5027" i="13"/>
  <c r="AB5028" i="13"/>
  <c r="AB5029" i="13"/>
  <c r="AB5030" i="13"/>
  <c r="AB5031" i="13"/>
  <c r="AB5032" i="13"/>
  <c r="AB5033" i="13"/>
  <c r="AB5034" i="13"/>
  <c r="AB5035" i="13"/>
  <c r="AB5036" i="13"/>
  <c r="AB5037" i="13"/>
  <c r="AB5038" i="13"/>
  <c r="AB5039" i="13"/>
  <c r="AB5040" i="13"/>
  <c r="AB5041" i="13"/>
  <c r="AB5042" i="13"/>
  <c r="AB5043" i="13"/>
  <c r="AB5044" i="13"/>
  <c r="AB5045" i="13"/>
  <c r="AB5046" i="13"/>
  <c r="AB5047" i="13"/>
  <c r="AB5048" i="13"/>
  <c r="AB5049" i="13"/>
  <c r="AB5050" i="13"/>
  <c r="AB5051" i="13"/>
  <c r="AB5052" i="13"/>
  <c r="AB5053" i="13"/>
  <c r="AB5054" i="13"/>
  <c r="AB5055" i="13"/>
  <c r="AB5056" i="13"/>
  <c r="AB5057" i="13"/>
  <c r="AB5058" i="13"/>
  <c r="AB5059" i="13"/>
  <c r="AB5060" i="13"/>
  <c r="AB5061" i="13"/>
  <c r="AB5062" i="13"/>
  <c r="AB5063" i="13"/>
  <c r="AB5064" i="13"/>
  <c r="AB5065" i="13"/>
  <c r="AB5066" i="13"/>
  <c r="AB5067" i="13"/>
  <c r="AB5068" i="13"/>
  <c r="AB5069" i="13"/>
  <c r="AB5070" i="13"/>
  <c r="AB5071" i="13"/>
  <c r="AB5072" i="13"/>
  <c r="AB5073" i="13"/>
  <c r="AB5074" i="13"/>
  <c r="AB5075" i="13"/>
  <c r="AB5076" i="13"/>
  <c r="AB5077" i="13"/>
  <c r="AB5078" i="13"/>
  <c r="AB5079" i="13"/>
  <c r="AB5080" i="13"/>
  <c r="AB5081" i="13"/>
  <c r="AB5082" i="13"/>
  <c r="AB5083" i="13"/>
  <c r="AB5084" i="13"/>
  <c r="AB5085" i="13"/>
  <c r="AB5086" i="13"/>
  <c r="AB5087" i="13"/>
  <c r="AB5088" i="13"/>
  <c r="AB5089" i="13"/>
  <c r="AB5090" i="13"/>
  <c r="AB5091" i="13"/>
  <c r="AB5092" i="13"/>
  <c r="AB5093" i="13"/>
  <c r="AB5094" i="13"/>
  <c r="AB5095" i="13"/>
  <c r="AB5096" i="13"/>
  <c r="AB5097" i="13"/>
  <c r="AB5098" i="13"/>
  <c r="AB5099" i="13"/>
  <c r="AB5100" i="13"/>
  <c r="AB5101" i="13"/>
  <c r="AB5102" i="13"/>
  <c r="AB5103" i="13"/>
  <c r="AB5104" i="13"/>
  <c r="AB5105" i="13"/>
  <c r="AB5106" i="13"/>
  <c r="AB5107" i="13"/>
  <c r="AB5108" i="13"/>
  <c r="AB5109" i="13"/>
  <c r="AB5110" i="13"/>
  <c r="AB5111" i="13"/>
  <c r="AB5112" i="13"/>
  <c r="AB5113" i="13"/>
  <c r="AB5114" i="13"/>
  <c r="AB5115" i="13"/>
  <c r="AB5116" i="13"/>
  <c r="AB5117" i="13"/>
  <c r="AB5118" i="13"/>
  <c r="AB5119" i="13"/>
  <c r="AB5120" i="13"/>
  <c r="AB5121" i="13"/>
  <c r="AB5122" i="13"/>
  <c r="AB5123" i="13"/>
  <c r="AB5124" i="13"/>
  <c r="AB5125" i="13"/>
  <c r="AB5126" i="13"/>
  <c r="AB5127" i="13"/>
  <c r="AB5128" i="13"/>
  <c r="AB5129" i="13"/>
  <c r="AB5130" i="13"/>
  <c r="AB5131" i="13"/>
  <c r="AB5132" i="13"/>
  <c r="AB5133" i="13"/>
  <c r="AB5134" i="13"/>
  <c r="AB5135" i="13"/>
  <c r="AB5136" i="13"/>
  <c r="AB5137" i="13"/>
  <c r="AB5138" i="13"/>
  <c r="AB5139" i="13"/>
  <c r="AB5140" i="13"/>
  <c r="AB5141" i="13"/>
  <c r="AB5142" i="13"/>
  <c r="AB5143" i="13"/>
  <c r="AB5144" i="13"/>
  <c r="AB5145" i="13"/>
  <c r="AB5146" i="13"/>
  <c r="AB5147" i="13"/>
  <c r="AB5148" i="13"/>
  <c r="AB5149" i="13"/>
  <c r="AB5150" i="13"/>
  <c r="AB5151" i="13"/>
  <c r="AB5152" i="13"/>
  <c r="AB5153" i="13"/>
  <c r="AB5154" i="13"/>
  <c r="AB5155" i="13"/>
  <c r="AB5156" i="13"/>
  <c r="AB5157" i="13"/>
  <c r="AB5158" i="13"/>
  <c r="AB5159" i="13"/>
  <c r="AB5160" i="13"/>
  <c r="AB5161" i="13"/>
  <c r="AB5162" i="13"/>
  <c r="AB5163" i="13"/>
  <c r="AB5164" i="13"/>
  <c r="AB5165" i="13"/>
  <c r="AB5166" i="13"/>
  <c r="AB5167" i="13"/>
  <c r="AB5168" i="13"/>
  <c r="AB5169" i="13"/>
  <c r="AB5170" i="13"/>
  <c r="AB5171" i="13"/>
  <c r="AB5172" i="13"/>
  <c r="AB5173" i="13"/>
  <c r="AB5174" i="13"/>
  <c r="AB5175" i="13"/>
  <c r="AB5176" i="13"/>
  <c r="AB5177" i="13"/>
  <c r="AB5178" i="13"/>
  <c r="AB5179" i="13"/>
  <c r="AB5180" i="13"/>
  <c r="AB5181" i="13"/>
  <c r="AB5182" i="13"/>
  <c r="AB5183" i="13"/>
  <c r="AB5184" i="13"/>
  <c r="AB5185" i="13"/>
  <c r="AB5186" i="13"/>
  <c r="AB5187" i="13"/>
  <c r="AB5188" i="13"/>
  <c r="AB5189" i="13"/>
  <c r="AB5190" i="13"/>
  <c r="AB5191" i="13"/>
  <c r="AB5192" i="13"/>
  <c r="AB5193" i="13"/>
  <c r="AB5194" i="13"/>
  <c r="AB5195" i="13"/>
  <c r="AB5196" i="13"/>
  <c r="AB5197" i="13"/>
  <c r="AB5198" i="13"/>
  <c r="AB5199" i="13"/>
  <c r="AB5200" i="13"/>
  <c r="AB5201" i="13"/>
  <c r="AB5202" i="13"/>
  <c r="AB5203" i="13"/>
  <c r="AB5204" i="13"/>
  <c r="AB5205" i="13"/>
  <c r="AB5206" i="13"/>
  <c r="AB5207" i="13"/>
  <c r="AB5208" i="13"/>
  <c r="AB5209" i="13"/>
  <c r="AB5210" i="13"/>
  <c r="AB5211" i="13"/>
  <c r="AB5212" i="13"/>
  <c r="AB5213" i="13"/>
  <c r="AB5214" i="13"/>
  <c r="AB5215" i="13"/>
  <c r="AB5216" i="13"/>
  <c r="AB5217" i="13"/>
  <c r="AB5218" i="13"/>
  <c r="AB5219" i="13"/>
  <c r="AB5220" i="13"/>
  <c r="AB5221" i="13"/>
  <c r="AB5222" i="13"/>
  <c r="AB5223" i="13"/>
  <c r="AB5224" i="13"/>
  <c r="AB5225" i="13"/>
  <c r="AB5226" i="13"/>
  <c r="AB5227" i="13"/>
  <c r="AB5228" i="13"/>
  <c r="AB5229" i="13"/>
  <c r="AB5230" i="13"/>
  <c r="AB5231" i="13"/>
  <c r="AB5232" i="13"/>
  <c r="AB5233" i="13"/>
  <c r="AB5234" i="13"/>
  <c r="AB5235" i="13"/>
  <c r="AB5236" i="13"/>
  <c r="AB5237" i="13"/>
  <c r="AB5238" i="13"/>
  <c r="AB5239" i="13"/>
  <c r="AB5240" i="13"/>
  <c r="AB5241" i="13"/>
  <c r="AB5242" i="13"/>
  <c r="AB5243" i="13"/>
  <c r="AB5244" i="13"/>
  <c r="AB5245" i="13"/>
  <c r="AB5246" i="13"/>
  <c r="AB5247" i="13"/>
  <c r="AB5248" i="13"/>
  <c r="AB5249" i="13"/>
  <c r="AB5250" i="13"/>
  <c r="AB5251" i="13"/>
  <c r="AB5252" i="13"/>
  <c r="AB5253" i="13"/>
  <c r="AB5254" i="13"/>
  <c r="AB5255" i="13"/>
  <c r="AB5256" i="13"/>
  <c r="AB5257" i="13"/>
  <c r="AB5258" i="13"/>
  <c r="AB5259" i="13"/>
  <c r="AB5260" i="13"/>
  <c r="AB5261" i="13"/>
  <c r="AB5262" i="13"/>
  <c r="AB5263" i="13"/>
  <c r="AB5264" i="13"/>
  <c r="AB5265" i="13"/>
  <c r="AB5266" i="13"/>
  <c r="AB5267" i="13"/>
  <c r="AB5268" i="13"/>
  <c r="AB5269" i="13"/>
  <c r="AB5270" i="13"/>
  <c r="AB5271" i="13"/>
  <c r="AB5272" i="13"/>
  <c r="AB5273" i="13"/>
  <c r="AB5274" i="13"/>
  <c r="AB5275" i="13"/>
  <c r="AB5276" i="13"/>
  <c r="AB5277" i="13"/>
  <c r="AB5278" i="13"/>
  <c r="AB5279" i="13"/>
  <c r="AB5280" i="13"/>
  <c r="AB5281" i="13"/>
  <c r="AB5282" i="13"/>
  <c r="AB5283" i="13"/>
  <c r="AB5284" i="13"/>
  <c r="AB5285" i="13"/>
  <c r="AB5286" i="13"/>
  <c r="AB5287" i="13"/>
  <c r="AB5288" i="13"/>
  <c r="AB5289" i="13"/>
  <c r="AB5290" i="13"/>
  <c r="AB5291" i="13"/>
  <c r="AB5292" i="13"/>
  <c r="AB5293" i="13"/>
  <c r="AB5294" i="13"/>
  <c r="AB5295" i="13"/>
  <c r="AB5296" i="13"/>
  <c r="AB5297" i="13"/>
  <c r="AB5298" i="13"/>
  <c r="AB5299" i="13"/>
  <c r="AB5300" i="13"/>
  <c r="AB5301" i="13"/>
  <c r="AB5302" i="13"/>
  <c r="AB5303" i="13"/>
  <c r="AB5304" i="13"/>
  <c r="AB5305" i="13"/>
  <c r="AB5306" i="13"/>
  <c r="AB5307" i="13"/>
  <c r="AB5308" i="13"/>
  <c r="AB5309" i="13"/>
  <c r="AB5310" i="13"/>
  <c r="AB5311" i="13"/>
  <c r="AB5312" i="13"/>
  <c r="AB5313" i="13"/>
  <c r="AB5314" i="13"/>
  <c r="AB5315" i="13"/>
  <c r="AB5316" i="13"/>
  <c r="AB5317" i="13"/>
  <c r="AB5318" i="13"/>
  <c r="AB5319" i="13"/>
  <c r="AB5320" i="13"/>
  <c r="AB5321" i="13"/>
  <c r="AB5322" i="13"/>
  <c r="AB5323" i="13"/>
  <c r="AB5324" i="13"/>
  <c r="AB5325" i="13"/>
  <c r="AB5326" i="13"/>
  <c r="AB5327" i="13"/>
  <c r="AB5328" i="13"/>
  <c r="AB5329" i="13"/>
  <c r="AB5330" i="13"/>
  <c r="AB5331" i="13"/>
  <c r="AB5332" i="13"/>
  <c r="AB5333" i="13"/>
  <c r="AB5334" i="13"/>
  <c r="AB5335" i="13"/>
  <c r="AB5336" i="13"/>
  <c r="AB5337" i="13"/>
  <c r="AB5338" i="13"/>
  <c r="AB5339" i="13"/>
  <c r="AB5340" i="13"/>
  <c r="AB5341" i="13"/>
  <c r="AB5342" i="13"/>
  <c r="AB5343" i="13"/>
  <c r="AB5344" i="13"/>
  <c r="AB5345" i="13"/>
  <c r="AB5346" i="13"/>
  <c r="AB5347" i="13"/>
  <c r="AB5348" i="13"/>
  <c r="AB5349" i="13"/>
  <c r="AB5350" i="13"/>
  <c r="AB5351" i="13"/>
  <c r="AB5352" i="13"/>
  <c r="AB5353" i="13"/>
  <c r="AB5354" i="13"/>
  <c r="AB5355" i="13"/>
  <c r="AB5356" i="13"/>
  <c r="AB5357" i="13"/>
  <c r="AB5358" i="13"/>
  <c r="AB5359" i="13"/>
  <c r="AB5360" i="13"/>
  <c r="AB5361" i="13"/>
  <c r="AB5362" i="13"/>
  <c r="AB5363" i="13"/>
  <c r="AB5364" i="13"/>
  <c r="AB5365" i="13"/>
  <c r="AB5366" i="13"/>
  <c r="AB5367" i="13"/>
  <c r="AB5368" i="13"/>
  <c r="AB5369" i="13"/>
  <c r="AB5370" i="13"/>
  <c r="AB5371" i="13"/>
  <c r="AB5372" i="13"/>
  <c r="AB5373" i="13"/>
  <c r="AB5374" i="13"/>
  <c r="AB5375" i="13"/>
  <c r="AB5376" i="13"/>
  <c r="AB5377" i="13"/>
  <c r="AB5378" i="13"/>
  <c r="AB5379" i="13"/>
  <c r="AB5380" i="13"/>
  <c r="AB5381" i="13"/>
  <c r="AB5382" i="13"/>
  <c r="AB5383" i="13"/>
  <c r="AB5384" i="13"/>
  <c r="AB5385" i="13"/>
  <c r="AB5386" i="13"/>
  <c r="AB5387" i="13"/>
  <c r="AB5388" i="13"/>
  <c r="AB5389" i="13"/>
  <c r="AB5390" i="13"/>
  <c r="AB5391" i="13"/>
  <c r="AB5392" i="13"/>
  <c r="AB5393" i="13"/>
  <c r="AB5394" i="13"/>
  <c r="AB5395" i="13"/>
  <c r="AB5396" i="13"/>
  <c r="AB5397" i="13"/>
  <c r="AB5398" i="13"/>
  <c r="AB5399" i="13"/>
  <c r="AB5400" i="13"/>
  <c r="AB5401" i="13"/>
  <c r="AB5402" i="13"/>
  <c r="AB5403" i="13"/>
  <c r="AB5404" i="13"/>
  <c r="AB5405" i="13"/>
  <c r="AB5406" i="13"/>
  <c r="AB5407" i="13"/>
  <c r="AB5408" i="13"/>
  <c r="AB5409" i="13"/>
  <c r="AB5410" i="13"/>
  <c r="AB5411" i="13"/>
  <c r="AB5412" i="13"/>
  <c r="AB5413" i="13"/>
  <c r="AB5414" i="13"/>
  <c r="AB5415" i="13"/>
  <c r="AB5416" i="13"/>
  <c r="AB5417" i="13"/>
  <c r="AB5418" i="13"/>
  <c r="AB5419" i="13"/>
  <c r="AB5420" i="13"/>
  <c r="AB5421" i="13"/>
  <c r="AB5422" i="13"/>
  <c r="AB5423" i="13"/>
  <c r="AB5424" i="13"/>
  <c r="AB5425" i="13"/>
  <c r="AB5426" i="13"/>
  <c r="AB5427" i="13"/>
  <c r="AB5428" i="13"/>
  <c r="AB5429" i="13"/>
  <c r="AB5430" i="13"/>
  <c r="AB5431" i="13"/>
  <c r="AB5432" i="13"/>
  <c r="AB5433" i="13"/>
  <c r="AB5434" i="13"/>
  <c r="AB5435" i="13"/>
  <c r="AB5436" i="13"/>
  <c r="AB5437" i="13"/>
  <c r="AB5438" i="13"/>
  <c r="AB5439" i="13"/>
  <c r="AB5440" i="13"/>
  <c r="AB5441" i="13"/>
  <c r="AB5442" i="13"/>
  <c r="AB5443" i="13"/>
  <c r="AB5444" i="13"/>
  <c r="AB5445" i="13"/>
  <c r="AB5446" i="13"/>
  <c r="AB5447" i="13"/>
  <c r="AB5448" i="13"/>
  <c r="AB5449" i="13"/>
  <c r="AB5450" i="13"/>
  <c r="AB5451" i="13"/>
  <c r="AB5452" i="13"/>
  <c r="AB5453" i="13"/>
  <c r="AB5454" i="13"/>
  <c r="AB5455" i="13"/>
  <c r="AB5456" i="13"/>
  <c r="AB5457" i="13"/>
  <c r="AB5458" i="13"/>
  <c r="AB5459" i="13"/>
  <c r="AB5460" i="13"/>
  <c r="AB5461" i="13"/>
  <c r="AB5462" i="13"/>
  <c r="AB5463" i="13"/>
  <c r="AB5464" i="13"/>
  <c r="AB5465" i="13"/>
  <c r="AB5466" i="13"/>
  <c r="AB5467" i="13"/>
  <c r="AB5468" i="13"/>
  <c r="AB5469" i="13"/>
  <c r="AB5470" i="13"/>
  <c r="AB5471" i="13"/>
  <c r="AB5472" i="13"/>
  <c r="AB5473" i="13"/>
  <c r="AB5474" i="13"/>
  <c r="AB5475" i="13"/>
  <c r="AB5476" i="13"/>
  <c r="AB5477" i="13"/>
  <c r="AB5478" i="13"/>
  <c r="AB5479" i="13"/>
  <c r="AB5480" i="13"/>
  <c r="AB5481" i="13"/>
  <c r="AB5482" i="13"/>
  <c r="AB5483" i="13"/>
  <c r="AB5484" i="13"/>
  <c r="AB5485" i="13"/>
  <c r="AB5486" i="13"/>
  <c r="AB5487" i="13"/>
  <c r="AB5488" i="13"/>
  <c r="AB5489" i="13"/>
  <c r="AB5490" i="13"/>
  <c r="AB5491" i="13"/>
  <c r="AB5492" i="13"/>
  <c r="AB5493" i="13"/>
  <c r="AB5494" i="13"/>
  <c r="AB5495" i="13"/>
  <c r="AB5496" i="13"/>
  <c r="AB5497" i="13"/>
  <c r="AB5498" i="13"/>
  <c r="AB5499" i="13"/>
  <c r="AB5500" i="13"/>
  <c r="AB5501" i="13"/>
  <c r="AB5502" i="13"/>
  <c r="AB5503" i="13"/>
  <c r="AB5504" i="13"/>
  <c r="AB5505" i="13"/>
  <c r="AB5506" i="13"/>
  <c r="AB5507" i="13"/>
  <c r="AB5508" i="13"/>
  <c r="AB5509" i="13"/>
  <c r="AB5510" i="13"/>
  <c r="AB5511" i="13"/>
  <c r="AB5512" i="13"/>
  <c r="AB5513" i="13"/>
  <c r="AB5514" i="13"/>
  <c r="AB5515" i="13"/>
  <c r="AB5516" i="13"/>
  <c r="AB5517" i="13"/>
  <c r="AB5518" i="13"/>
  <c r="AB5519" i="13"/>
  <c r="AB5520" i="13"/>
  <c r="AB5521" i="13"/>
  <c r="AB5522" i="13"/>
  <c r="AB5523" i="13"/>
  <c r="AB5524" i="13"/>
  <c r="AB5525" i="13"/>
  <c r="AB5526" i="13"/>
  <c r="AB5527" i="13"/>
  <c r="AB5528" i="13"/>
  <c r="AB5529" i="13"/>
  <c r="AB5530" i="13"/>
  <c r="AB5531" i="13"/>
  <c r="AB5532" i="13"/>
  <c r="AB5533" i="13"/>
  <c r="AB5534" i="13"/>
  <c r="AB5535" i="13"/>
  <c r="AB5536" i="13"/>
  <c r="AB5537" i="13"/>
  <c r="AB5538" i="13"/>
  <c r="AB5539" i="13"/>
  <c r="AB5540" i="13"/>
  <c r="AB5541" i="13"/>
  <c r="AB5542" i="13"/>
  <c r="AB5543" i="13"/>
  <c r="AB5544" i="13"/>
  <c r="AB5545" i="13"/>
  <c r="AB5546" i="13"/>
  <c r="AB5547" i="13"/>
  <c r="AB5548" i="13"/>
  <c r="AB5549" i="13"/>
  <c r="AB5550" i="13"/>
  <c r="AB5551" i="13"/>
  <c r="AB5552" i="13"/>
  <c r="AB5553" i="13"/>
  <c r="AB5554" i="13"/>
  <c r="AB5555" i="13"/>
  <c r="AB5556" i="13"/>
  <c r="AB5557" i="13"/>
  <c r="AB5558" i="13"/>
  <c r="AB5559" i="13"/>
  <c r="AB5560" i="13"/>
  <c r="AB5561" i="13"/>
  <c r="AB5562" i="13"/>
  <c r="AB5563" i="13"/>
  <c r="AB5564" i="13"/>
  <c r="AB5565" i="13"/>
  <c r="AB5566" i="13"/>
  <c r="AB5567" i="13"/>
  <c r="AB5568" i="13"/>
  <c r="AB5569" i="13"/>
  <c r="AB5570" i="13"/>
  <c r="AB5571" i="13"/>
  <c r="AB5572" i="13"/>
  <c r="AB5573" i="13"/>
  <c r="AB5574" i="13"/>
  <c r="AB5575" i="13"/>
  <c r="AB5576" i="13"/>
  <c r="AB5577" i="13"/>
  <c r="AB5578" i="13"/>
  <c r="AB5579" i="13"/>
  <c r="AB5580" i="13"/>
  <c r="AB5581" i="13"/>
  <c r="AB5582" i="13"/>
  <c r="AB5583" i="13"/>
  <c r="AB5584" i="13"/>
  <c r="AB5585" i="13"/>
  <c r="AB5586" i="13"/>
  <c r="AB5587" i="13"/>
  <c r="AB5588" i="13"/>
  <c r="AB5589" i="13"/>
  <c r="AB5590" i="13"/>
  <c r="AB5591" i="13"/>
  <c r="AB5592" i="13"/>
  <c r="AB5593" i="13"/>
  <c r="AB5594" i="13"/>
  <c r="AB5595" i="13"/>
  <c r="AB5596" i="13"/>
  <c r="AB5597" i="13"/>
  <c r="AB5598" i="13"/>
  <c r="AB5599" i="13"/>
  <c r="AB5600" i="13"/>
  <c r="AB5601" i="13"/>
  <c r="AB5602" i="13"/>
  <c r="AB5603" i="13"/>
  <c r="AB5604" i="13"/>
  <c r="AB5605" i="13"/>
  <c r="AB5606" i="13"/>
  <c r="AB5607" i="13"/>
  <c r="AB5608" i="13"/>
  <c r="AB5609" i="13"/>
  <c r="AB5610" i="13"/>
  <c r="AB5611" i="13"/>
  <c r="AB5612" i="13"/>
  <c r="AB5613" i="13"/>
  <c r="AB5614" i="13"/>
  <c r="AB5615" i="13"/>
  <c r="AB5616" i="13"/>
  <c r="AB5617" i="13"/>
  <c r="AB5618" i="13"/>
  <c r="AB5619" i="13"/>
  <c r="AB5620" i="13"/>
  <c r="AB5621" i="13"/>
  <c r="AB5622" i="13"/>
  <c r="AB5623" i="13"/>
  <c r="AB5624" i="13"/>
  <c r="AB5625" i="13"/>
  <c r="AB5626" i="13"/>
  <c r="AB5627" i="13"/>
  <c r="AB5628" i="13"/>
  <c r="AB5629" i="13"/>
  <c r="AB5630" i="13"/>
  <c r="AB5631" i="13"/>
  <c r="AB5632" i="13"/>
  <c r="AB5633" i="13"/>
  <c r="AB5634" i="13"/>
  <c r="AB5635" i="13"/>
  <c r="AB5636" i="13"/>
  <c r="AB5637" i="13"/>
  <c r="AB5638" i="13"/>
  <c r="AB5639" i="13"/>
  <c r="AB5640" i="13"/>
  <c r="AB5641" i="13"/>
  <c r="AB5642" i="13"/>
  <c r="AB5643" i="13"/>
  <c r="AB5644" i="13"/>
  <c r="AB5645" i="13"/>
  <c r="AB5646" i="13"/>
  <c r="AB5647" i="13"/>
  <c r="AB5648" i="13"/>
  <c r="AB5649" i="13"/>
  <c r="AB5650" i="13"/>
  <c r="AB5651" i="13"/>
  <c r="AB5652" i="13"/>
  <c r="AB5653" i="13"/>
  <c r="AB5654" i="13"/>
  <c r="AB5655" i="13"/>
  <c r="AB5656" i="13"/>
  <c r="AB5657" i="13"/>
  <c r="AB5658" i="13"/>
  <c r="AB5659" i="13"/>
  <c r="AB5660" i="13"/>
  <c r="AB5661" i="13"/>
  <c r="AB5662" i="13"/>
  <c r="AB5663" i="13"/>
  <c r="AB5664" i="13"/>
  <c r="AB5665" i="13"/>
  <c r="AB5666" i="13"/>
  <c r="AB5667" i="13"/>
  <c r="AB5668" i="13"/>
  <c r="AB5669" i="13"/>
  <c r="AB5670" i="13"/>
  <c r="AB5671" i="13"/>
  <c r="AB5672" i="13"/>
  <c r="AB5673" i="13"/>
  <c r="AB5674" i="13"/>
  <c r="AB5675" i="13"/>
  <c r="AB5676" i="13"/>
  <c r="AB5677" i="13"/>
  <c r="AB5678" i="13"/>
  <c r="AB5679" i="13"/>
  <c r="AB5680" i="13"/>
  <c r="AB5681" i="13"/>
  <c r="AB5682" i="13"/>
  <c r="AB5683" i="13"/>
  <c r="AB5684" i="13"/>
  <c r="AB5685" i="13"/>
  <c r="AB5686" i="13"/>
  <c r="AB5687" i="13"/>
  <c r="AB5688" i="13"/>
  <c r="AB5689" i="13"/>
  <c r="AB5690" i="13"/>
  <c r="AB5691" i="13"/>
  <c r="AB5692" i="13"/>
  <c r="AB5693" i="13"/>
  <c r="AB5694" i="13"/>
  <c r="AB5695" i="13"/>
  <c r="AB5696" i="13"/>
  <c r="AB5697" i="13"/>
  <c r="AB5698" i="13"/>
  <c r="AB5699" i="13"/>
  <c r="AB5700" i="13"/>
  <c r="AB5701" i="13"/>
  <c r="AB5702" i="13"/>
  <c r="AB5703" i="13"/>
  <c r="AB5704" i="13"/>
  <c r="AB5705" i="13"/>
  <c r="AB5706" i="13"/>
  <c r="AB5707" i="13"/>
  <c r="AB5708" i="13"/>
  <c r="AB5709" i="13"/>
  <c r="AB5710" i="13"/>
  <c r="AB5711" i="13"/>
  <c r="AB5712" i="13"/>
  <c r="AB5713" i="13"/>
  <c r="AB5714" i="13"/>
  <c r="AB5715" i="13"/>
  <c r="AB5716" i="13"/>
  <c r="AB5717" i="13"/>
  <c r="AB5718" i="13"/>
  <c r="AB5719" i="13"/>
  <c r="AB5720" i="13"/>
  <c r="AB5721" i="13"/>
  <c r="AB5722" i="13"/>
  <c r="AB5723" i="13"/>
  <c r="AB5724" i="13"/>
  <c r="AB5725" i="13"/>
  <c r="AB5726" i="13"/>
  <c r="AB5727" i="13"/>
  <c r="AB5728" i="13"/>
  <c r="AB5729" i="13"/>
  <c r="AB5730" i="13"/>
  <c r="AB5731" i="13"/>
  <c r="AB5732" i="13"/>
  <c r="AB5733" i="13"/>
  <c r="AB5734" i="13"/>
  <c r="AB5735" i="13"/>
  <c r="AB5736" i="13"/>
  <c r="AB5737" i="13"/>
  <c r="AB5738" i="13"/>
  <c r="AB5739" i="13"/>
  <c r="AB5740" i="13"/>
  <c r="AB5741" i="13"/>
  <c r="AB5742" i="13"/>
  <c r="AB5743" i="13"/>
  <c r="AB5744" i="13"/>
  <c r="AB5745" i="13"/>
  <c r="AB5746" i="13"/>
  <c r="AB5747" i="13"/>
  <c r="AB5748" i="13"/>
  <c r="AB5749" i="13"/>
  <c r="AB5750" i="13"/>
  <c r="AB5751" i="13"/>
  <c r="AB5752" i="13"/>
  <c r="AB5753" i="13"/>
  <c r="AB5754" i="13"/>
  <c r="AB5755" i="13"/>
  <c r="AB5756" i="13"/>
  <c r="AB5757" i="13"/>
  <c r="AB5758" i="13"/>
  <c r="AB5759" i="13"/>
  <c r="AB5760" i="13"/>
  <c r="AB5761" i="13"/>
  <c r="AB5762" i="13"/>
  <c r="AB5763" i="13"/>
  <c r="AB5764" i="13"/>
  <c r="AB5765" i="13"/>
  <c r="AB5766" i="13"/>
  <c r="AB5767" i="13"/>
  <c r="AB5768" i="13"/>
  <c r="AB5769" i="13"/>
  <c r="AB5770" i="13"/>
  <c r="AB5771" i="13"/>
  <c r="AB5772" i="13"/>
  <c r="AB5773" i="13"/>
  <c r="AB5774" i="13"/>
  <c r="AB5775" i="13"/>
  <c r="AB5776" i="13"/>
  <c r="AB5777" i="13"/>
  <c r="AB5778" i="13"/>
  <c r="AB5779" i="13"/>
  <c r="AB5780" i="13"/>
  <c r="AB5781" i="13"/>
  <c r="AB5782" i="13"/>
  <c r="AB5783" i="13"/>
  <c r="AB5784" i="13"/>
  <c r="AB5785" i="13"/>
  <c r="AB5786" i="13"/>
  <c r="AB5787" i="13"/>
  <c r="AB5788" i="13"/>
  <c r="AB5789" i="13"/>
  <c r="AB5790" i="13"/>
  <c r="AB5791" i="13"/>
  <c r="AB5792" i="13"/>
  <c r="AB5793" i="13"/>
  <c r="AB5794" i="13"/>
  <c r="AB5795" i="13"/>
  <c r="AB5796" i="13"/>
  <c r="AB5797" i="13"/>
  <c r="AB5798" i="13"/>
  <c r="AB5799" i="13"/>
  <c r="AB5800" i="13"/>
  <c r="AB5801" i="13"/>
  <c r="AB5802" i="13"/>
  <c r="AB5803" i="13"/>
  <c r="AB5804" i="13"/>
  <c r="AB5805" i="13"/>
  <c r="AB5806" i="13"/>
  <c r="AB5807" i="13"/>
  <c r="AB5808" i="13"/>
  <c r="AB5809" i="13"/>
  <c r="AB5810" i="13"/>
  <c r="AB5811" i="13"/>
  <c r="AB5812" i="13"/>
  <c r="AB5813" i="13"/>
  <c r="AB5814" i="13"/>
  <c r="AB5815" i="13"/>
  <c r="AB5816" i="13"/>
  <c r="AB5817" i="13"/>
  <c r="AB5818" i="13"/>
  <c r="AB5819" i="13"/>
  <c r="AB5820" i="13"/>
  <c r="AB5821" i="13"/>
  <c r="AB5822" i="13"/>
  <c r="AB5823" i="13"/>
  <c r="AB5824" i="13"/>
  <c r="AB5825" i="13"/>
  <c r="AB5826" i="13"/>
  <c r="AB5827" i="13"/>
  <c r="AB5828" i="13"/>
  <c r="AB5829" i="13"/>
  <c r="AB5830" i="13"/>
  <c r="AB5831" i="13"/>
  <c r="AB5832" i="13"/>
  <c r="AB5833" i="13"/>
  <c r="AB5834" i="13"/>
  <c r="AB5835" i="13"/>
  <c r="AB5836" i="13"/>
  <c r="AB5837" i="13"/>
  <c r="AB5838" i="13"/>
  <c r="AB5839" i="13"/>
  <c r="AB5840" i="13"/>
  <c r="AB5841" i="13"/>
  <c r="AB5842" i="13"/>
  <c r="AB5843" i="13"/>
  <c r="AB5844" i="13"/>
  <c r="AB5845" i="13"/>
  <c r="AB5846" i="13"/>
  <c r="AB5847" i="13"/>
  <c r="AB5848" i="13"/>
  <c r="AB5849" i="13"/>
  <c r="AB5850" i="13"/>
  <c r="AB5851" i="13"/>
  <c r="AB5852" i="13"/>
  <c r="AB5853" i="13"/>
  <c r="AB5854" i="13"/>
  <c r="AB5855" i="13"/>
  <c r="AB5856" i="13"/>
  <c r="AB5857" i="13"/>
  <c r="AB5858" i="13"/>
  <c r="AB5859" i="13"/>
  <c r="AB5860" i="13"/>
  <c r="AB5861" i="13"/>
  <c r="AB5862" i="13"/>
  <c r="AB5863" i="13"/>
  <c r="AB5864" i="13"/>
  <c r="AB5865" i="13"/>
  <c r="AB5866" i="13"/>
  <c r="AB5867" i="13"/>
  <c r="AB5868" i="13"/>
  <c r="AB5869" i="13"/>
  <c r="AB5870" i="13"/>
  <c r="AB5871" i="13"/>
  <c r="AB5872" i="13"/>
  <c r="AB5873" i="13"/>
  <c r="AB5874" i="13"/>
  <c r="AB5875" i="13"/>
  <c r="AB5876" i="13"/>
  <c r="AB5877" i="13"/>
  <c r="AB5878" i="13"/>
  <c r="AB5879" i="13"/>
  <c r="AB5880" i="13"/>
  <c r="AB5881" i="13"/>
  <c r="AB5882" i="13"/>
  <c r="AB5883" i="13"/>
  <c r="AB5884" i="13"/>
  <c r="AB5885" i="13"/>
  <c r="AB5886" i="13"/>
  <c r="AB5887" i="13"/>
  <c r="AB5888" i="13"/>
  <c r="AB5889" i="13"/>
  <c r="AB5890" i="13"/>
  <c r="AB5891" i="13"/>
  <c r="AB5892" i="13"/>
  <c r="AB5893" i="13"/>
  <c r="AB5894" i="13"/>
  <c r="AB5895" i="13"/>
  <c r="AB5896" i="13"/>
  <c r="AB5897" i="13"/>
  <c r="AB5898" i="13"/>
  <c r="AB5899" i="13"/>
  <c r="AB5900" i="13"/>
  <c r="AB5901" i="13"/>
  <c r="AB5902" i="13"/>
  <c r="AB5903" i="13"/>
  <c r="AB5904" i="13"/>
  <c r="AB5905" i="13"/>
  <c r="AB5906" i="13"/>
  <c r="AB5907" i="13"/>
  <c r="AB5908" i="13"/>
  <c r="AB5909" i="13"/>
  <c r="AB5910" i="13"/>
  <c r="AB5911" i="13"/>
  <c r="AB5912" i="13"/>
  <c r="AB5913" i="13"/>
  <c r="AB5914" i="13"/>
  <c r="AB5915" i="13"/>
  <c r="AB5916" i="13"/>
  <c r="AB5917" i="13"/>
  <c r="AB5918" i="13"/>
  <c r="AB5919" i="13"/>
  <c r="AB5920" i="13"/>
  <c r="AB5921" i="13"/>
  <c r="AB5922" i="13"/>
  <c r="AB5923" i="13"/>
  <c r="AB5924" i="13"/>
  <c r="AB5925" i="13"/>
  <c r="AB5926" i="13"/>
  <c r="AB5927" i="13"/>
  <c r="AB5928" i="13"/>
  <c r="AB5929" i="13"/>
  <c r="AB5930" i="13"/>
  <c r="AB5931" i="13"/>
  <c r="AB5932" i="13"/>
  <c r="AB5933" i="13"/>
  <c r="AB5934" i="13"/>
  <c r="AB5935" i="13"/>
  <c r="AB5936" i="13"/>
  <c r="AB5937" i="13"/>
  <c r="AB5938" i="13"/>
  <c r="AB5939" i="13"/>
  <c r="AB5940" i="13"/>
  <c r="AB5941" i="13"/>
  <c r="AB5942" i="13"/>
  <c r="AB5943" i="13"/>
  <c r="AB5944" i="13"/>
  <c r="AB5945" i="13"/>
  <c r="AB5946" i="13"/>
  <c r="AB5947" i="13"/>
  <c r="AB5948" i="13"/>
  <c r="AB5949" i="13"/>
  <c r="AB5950" i="13"/>
  <c r="AB5951" i="13"/>
  <c r="AB5952" i="13"/>
  <c r="AB5953" i="13"/>
  <c r="AB5954" i="13"/>
  <c r="AB5955" i="13"/>
  <c r="AB5956" i="13"/>
  <c r="AB5957" i="13"/>
  <c r="AB5958" i="13"/>
  <c r="AB5959" i="13"/>
  <c r="AB5960" i="13"/>
  <c r="AB5961" i="13"/>
  <c r="AB5962" i="13"/>
  <c r="AB5963" i="13"/>
  <c r="AB5964" i="13"/>
  <c r="AB5965" i="13"/>
  <c r="AB5966" i="13"/>
  <c r="AB5967" i="13"/>
  <c r="AB5968" i="13"/>
  <c r="AB5969" i="13"/>
  <c r="AB5970" i="13"/>
  <c r="AB5971" i="13"/>
  <c r="AB5972" i="13"/>
  <c r="AB5973" i="13"/>
  <c r="AB5974" i="13"/>
  <c r="AB5975" i="13"/>
  <c r="AB5976" i="13"/>
  <c r="AB5977" i="13"/>
  <c r="AB5978" i="13"/>
  <c r="AB5979" i="13"/>
  <c r="AB5980" i="13"/>
  <c r="AB5981" i="13"/>
  <c r="AB5982" i="13"/>
  <c r="AB5983" i="13"/>
  <c r="AB5984" i="13"/>
  <c r="AB5985" i="13"/>
  <c r="AB5986" i="13"/>
  <c r="AB5987" i="13"/>
  <c r="AB5988" i="13"/>
  <c r="AB5989" i="13"/>
  <c r="AB5990" i="13"/>
  <c r="AB5991" i="13"/>
  <c r="AB5992" i="13"/>
  <c r="AB5993" i="13"/>
  <c r="AB5994" i="13"/>
  <c r="AB5995" i="13"/>
  <c r="AB5996" i="13"/>
  <c r="AB5997" i="13"/>
  <c r="AB5998" i="13"/>
  <c r="AB5999" i="13"/>
  <c r="AB6000" i="13"/>
  <c r="AB6001" i="13"/>
  <c r="AB6002" i="13"/>
  <c r="AB6003" i="13"/>
  <c r="AB6004" i="13"/>
  <c r="AB6005" i="13"/>
  <c r="AB6006" i="13"/>
  <c r="AB6007" i="13"/>
  <c r="AB6008" i="13"/>
  <c r="AB6009" i="13"/>
  <c r="AB6010" i="13"/>
  <c r="AB6011" i="13"/>
  <c r="AB6012" i="13"/>
  <c r="AB6013" i="13"/>
  <c r="AB6014" i="13"/>
  <c r="AB6015" i="13"/>
  <c r="AB6016" i="13"/>
  <c r="AB6017" i="13"/>
  <c r="AB6018" i="13"/>
  <c r="AB6019" i="13"/>
  <c r="AB6020" i="13"/>
  <c r="AB6021" i="13"/>
  <c r="AB6022" i="13"/>
  <c r="AB6023" i="13"/>
  <c r="AB6024" i="13"/>
  <c r="AB6025" i="13"/>
  <c r="AB6026" i="13"/>
  <c r="AB6027" i="13"/>
  <c r="AB6028" i="13"/>
  <c r="AB6029" i="13"/>
  <c r="AB6030" i="13"/>
  <c r="AB6031" i="13"/>
  <c r="AB6032" i="13"/>
  <c r="AB6033" i="13"/>
  <c r="AB6034" i="13"/>
  <c r="AB6035" i="13"/>
  <c r="AB6036" i="13"/>
  <c r="AB6037" i="13"/>
  <c r="AB6038" i="13"/>
  <c r="AB6039" i="13"/>
  <c r="AB6040" i="13"/>
  <c r="AB6041" i="13"/>
  <c r="AB6042" i="13"/>
  <c r="AB6043" i="13"/>
  <c r="AB6044" i="13"/>
  <c r="AB6045" i="13"/>
  <c r="AB6046" i="13"/>
  <c r="AB6047" i="13"/>
  <c r="AB6048" i="13"/>
  <c r="AB6049" i="13"/>
  <c r="AB6050" i="13"/>
  <c r="AB6051" i="13"/>
  <c r="AB6052" i="13"/>
  <c r="AB6053" i="13"/>
  <c r="AB6054" i="13"/>
  <c r="AB6055" i="13"/>
  <c r="AB6056" i="13"/>
  <c r="AB6057" i="13"/>
  <c r="AB6058" i="13"/>
  <c r="AB6059" i="13"/>
  <c r="AB6060" i="13"/>
  <c r="AB6061" i="13"/>
  <c r="AB6062" i="13"/>
  <c r="AB6063" i="13"/>
  <c r="AB6064" i="13"/>
  <c r="AB6065" i="13"/>
  <c r="AB6066" i="13"/>
  <c r="AB6067" i="13"/>
  <c r="AB6068" i="13"/>
  <c r="AB6069" i="13"/>
  <c r="AB6070" i="13"/>
  <c r="AB6071" i="13"/>
  <c r="AB6072" i="13"/>
  <c r="AB6073" i="13"/>
  <c r="AB6074" i="13"/>
  <c r="AB6075" i="13"/>
  <c r="AB6076" i="13"/>
  <c r="AB6077" i="13"/>
  <c r="AB6078" i="13"/>
  <c r="AB6079" i="13"/>
  <c r="AB6080" i="13"/>
  <c r="AB6081" i="13"/>
  <c r="AB6082" i="13"/>
  <c r="AB6083" i="13"/>
  <c r="AB6084" i="13"/>
  <c r="AB6085" i="13"/>
  <c r="AB6086" i="13"/>
  <c r="AB6087" i="13"/>
  <c r="AB6088" i="13"/>
  <c r="AB6089" i="13"/>
  <c r="AB6090" i="13"/>
  <c r="AB6091" i="13"/>
  <c r="AB6092" i="13"/>
  <c r="AB6093" i="13"/>
  <c r="AB6094" i="13"/>
  <c r="AB6095" i="13"/>
  <c r="AB6096" i="13"/>
  <c r="AB6097" i="13"/>
  <c r="AB6098" i="13"/>
  <c r="AB6099" i="13"/>
  <c r="AB6100" i="13"/>
  <c r="AB6101" i="13"/>
  <c r="AB6102" i="13"/>
  <c r="AB6103" i="13"/>
  <c r="AB6104" i="13"/>
  <c r="AB6105" i="13"/>
  <c r="AB6106" i="13"/>
  <c r="AB6107" i="13"/>
  <c r="AB6108" i="13"/>
  <c r="AB6109" i="13"/>
  <c r="AB6110" i="13"/>
  <c r="AB6111" i="13"/>
  <c r="AB6112" i="13"/>
  <c r="AB6113" i="13"/>
  <c r="AB6114" i="13"/>
  <c r="AB6115" i="13"/>
  <c r="AB6116" i="13"/>
  <c r="AB6117" i="13"/>
  <c r="AB6118" i="13"/>
  <c r="AB6119" i="13"/>
  <c r="AB6120" i="13"/>
  <c r="AB6121" i="13"/>
  <c r="AB6122" i="13"/>
  <c r="AB6123" i="13"/>
  <c r="AB6124" i="13"/>
  <c r="AB6125" i="13"/>
  <c r="AB6126" i="13"/>
  <c r="AB6127" i="13"/>
  <c r="AB6128" i="13"/>
  <c r="AB6129" i="13"/>
  <c r="AB6130" i="13"/>
  <c r="AB6131" i="13"/>
  <c r="AB6132" i="13"/>
  <c r="AB6133" i="13"/>
  <c r="AB6134" i="13"/>
  <c r="AB6135" i="13"/>
  <c r="AB6136" i="13"/>
  <c r="AB6137" i="13"/>
  <c r="AB6138" i="13"/>
  <c r="AB6139" i="13"/>
  <c r="AB6140" i="13"/>
  <c r="AB6141" i="13"/>
  <c r="AB6142" i="13"/>
  <c r="AB6143" i="13"/>
  <c r="AB6144" i="13"/>
  <c r="AB6145" i="13"/>
  <c r="AB6146" i="13"/>
  <c r="AB6147" i="13"/>
  <c r="AB6148" i="13"/>
  <c r="AB6149" i="13"/>
  <c r="AB6150" i="13"/>
  <c r="AB6151" i="13"/>
  <c r="AB6152" i="13"/>
  <c r="AB6153" i="13"/>
  <c r="AB6154" i="13"/>
  <c r="AB6155" i="13"/>
  <c r="AB6156" i="13"/>
  <c r="AB6157" i="13"/>
  <c r="AB6158" i="13"/>
  <c r="AB6159" i="13"/>
  <c r="AB6160" i="13"/>
  <c r="AB6161" i="13"/>
  <c r="AB6162" i="13"/>
  <c r="AB6163" i="13"/>
  <c r="AB6164" i="13"/>
  <c r="AB6165" i="13"/>
  <c r="AB6166" i="13"/>
  <c r="AB6167" i="13"/>
  <c r="AB6168" i="13"/>
  <c r="AB6169" i="13"/>
  <c r="AB6170" i="13"/>
  <c r="AB6171" i="13"/>
  <c r="AB6172" i="13"/>
  <c r="AB6173" i="13"/>
  <c r="AB6174" i="13"/>
  <c r="AB6175" i="13"/>
  <c r="AB6176" i="13"/>
  <c r="AB6177" i="13"/>
  <c r="AB6178" i="13"/>
  <c r="AB6179" i="13"/>
  <c r="AB6180" i="13"/>
  <c r="AB6181" i="13"/>
  <c r="AB6182" i="13"/>
  <c r="AB6183" i="13"/>
  <c r="AB6184" i="13"/>
  <c r="AB6185" i="13"/>
  <c r="AB6186" i="13"/>
  <c r="AB6187" i="13"/>
  <c r="AB6188" i="13"/>
  <c r="AB6189" i="13"/>
  <c r="AB6190" i="13"/>
  <c r="AB6191" i="13"/>
  <c r="AB6192" i="13"/>
  <c r="AB6193" i="13"/>
  <c r="AB6194" i="13"/>
  <c r="AB6195" i="13"/>
  <c r="AB6196" i="13"/>
  <c r="AB6197" i="13"/>
  <c r="AB6198" i="13"/>
  <c r="AB6199" i="13"/>
  <c r="AB6200" i="13"/>
  <c r="AB6201" i="13"/>
  <c r="AB6202" i="13"/>
  <c r="AB6203" i="13"/>
  <c r="AB6204" i="13"/>
  <c r="AB6205" i="13"/>
  <c r="AB6206" i="13"/>
  <c r="AB6207" i="13"/>
  <c r="AB6208" i="13"/>
  <c r="AB6209" i="13"/>
  <c r="AB6210" i="13"/>
  <c r="AB6211" i="13"/>
  <c r="AB6212" i="13"/>
  <c r="AB6213" i="13"/>
  <c r="AB6214" i="13"/>
  <c r="AB6215" i="13"/>
  <c r="AB6216" i="13"/>
  <c r="AB6217" i="13"/>
  <c r="AB6218" i="13"/>
  <c r="AB6219" i="13"/>
  <c r="AB6220" i="13"/>
  <c r="AB6221" i="13"/>
  <c r="AB6222" i="13"/>
  <c r="AB6223" i="13"/>
  <c r="AB6224" i="13"/>
  <c r="AB6225" i="13"/>
  <c r="AB6226" i="13"/>
  <c r="AB6227" i="13"/>
  <c r="AB6228" i="13"/>
  <c r="AB6229" i="13"/>
  <c r="AB6230" i="13"/>
  <c r="AB6231" i="13"/>
  <c r="AB6232" i="13"/>
  <c r="AB6233" i="13"/>
  <c r="AB6234" i="13"/>
  <c r="AB6235" i="13"/>
  <c r="AB6236" i="13"/>
  <c r="AB6237" i="13"/>
  <c r="AB6238" i="13"/>
  <c r="AB6239" i="13"/>
  <c r="AB6240" i="13"/>
  <c r="AB6241" i="13"/>
  <c r="AB6242" i="13"/>
  <c r="AB6243" i="13"/>
  <c r="AB6244" i="13"/>
  <c r="AB6245" i="13"/>
  <c r="AB6246" i="13"/>
  <c r="AB6247" i="13"/>
  <c r="AB6248" i="13"/>
  <c r="AB6249" i="13"/>
  <c r="AB6250" i="13"/>
  <c r="AB6251" i="13"/>
  <c r="AB6252" i="13"/>
  <c r="AB6253" i="13"/>
  <c r="AB6254" i="13"/>
  <c r="AB6255" i="13"/>
  <c r="AB6256" i="13"/>
  <c r="AB6257" i="13"/>
  <c r="AB6258" i="13"/>
  <c r="AB6259" i="13"/>
  <c r="AB6260" i="13"/>
  <c r="AB6261" i="13"/>
  <c r="AB6262" i="13"/>
  <c r="AB6263" i="13"/>
  <c r="AB6264" i="13"/>
  <c r="AB6265" i="13"/>
  <c r="AB6266" i="13"/>
  <c r="AB6267" i="13"/>
  <c r="AB6268" i="13"/>
  <c r="AB6269" i="13"/>
  <c r="AB6270" i="13"/>
  <c r="AB6271" i="13"/>
  <c r="AB6272" i="13"/>
  <c r="AB6273" i="13"/>
  <c r="AB6274" i="13"/>
  <c r="AB6275" i="13"/>
  <c r="AB6276" i="13"/>
  <c r="AB6277" i="13"/>
  <c r="AB6278" i="13"/>
  <c r="AB6279" i="13"/>
  <c r="AB6280" i="13"/>
  <c r="AB6281" i="13"/>
  <c r="AB6282" i="13"/>
  <c r="AB6283" i="13"/>
  <c r="AB6284" i="13"/>
  <c r="AB6285" i="13"/>
  <c r="AB6286" i="13"/>
  <c r="AB6287" i="13"/>
  <c r="AB6288" i="13"/>
  <c r="AB6289" i="13"/>
  <c r="AB6290" i="13"/>
  <c r="AB6291" i="13"/>
  <c r="AB6292" i="13"/>
  <c r="AB6293" i="13"/>
  <c r="AB6294" i="13"/>
  <c r="AB6295" i="13"/>
  <c r="AB6296" i="13"/>
  <c r="AB6297" i="13"/>
  <c r="AB6298" i="13"/>
  <c r="AB6299" i="13"/>
  <c r="AB6300" i="13"/>
  <c r="AB6301" i="13"/>
  <c r="AB6302" i="13"/>
  <c r="AB6303" i="13"/>
  <c r="AB6304" i="13"/>
  <c r="AB6305" i="13"/>
  <c r="AB6306" i="13"/>
  <c r="AB6307" i="13"/>
  <c r="AB6308" i="13"/>
  <c r="AB6309" i="13"/>
  <c r="AB6310" i="13"/>
  <c r="AB6311" i="13"/>
  <c r="AB6312" i="13"/>
  <c r="AB6313" i="13"/>
  <c r="AB6314" i="13"/>
  <c r="AB6315" i="13"/>
  <c r="AB6316" i="13"/>
  <c r="AB6317" i="13"/>
  <c r="AB6318" i="13"/>
  <c r="AB6319" i="13"/>
  <c r="AB6320" i="13"/>
  <c r="AB6321" i="13"/>
  <c r="AB6322" i="13"/>
  <c r="AB6323" i="13"/>
  <c r="AB6324" i="13"/>
  <c r="AB6325" i="13"/>
  <c r="AB6326" i="13"/>
  <c r="AB6327" i="13"/>
  <c r="AB6328" i="13"/>
  <c r="AB6329" i="13"/>
  <c r="AB6330" i="13"/>
  <c r="AB6331" i="13"/>
  <c r="AB6332" i="13"/>
  <c r="AB6333" i="13"/>
  <c r="AB6334" i="13"/>
  <c r="AB6335" i="13"/>
  <c r="AB6336" i="13"/>
  <c r="AB6337" i="13"/>
  <c r="AB6338" i="13"/>
  <c r="AB6339" i="13"/>
  <c r="AB6340" i="13"/>
  <c r="AB6341" i="13"/>
  <c r="AB6342" i="13"/>
  <c r="AB6343" i="13"/>
  <c r="AB6344" i="13"/>
  <c r="AB6345" i="13"/>
  <c r="AB6346" i="13"/>
  <c r="AB6347" i="13"/>
  <c r="AB6348" i="13"/>
  <c r="AB6349" i="13"/>
  <c r="AB6350" i="13"/>
  <c r="AB6351" i="13"/>
  <c r="AB6352" i="13"/>
  <c r="AB6353" i="13"/>
  <c r="AB6354" i="13"/>
  <c r="AB6355" i="13"/>
  <c r="AB6356" i="13"/>
  <c r="AB6357" i="13"/>
  <c r="AB6358" i="13"/>
  <c r="AB6359" i="13"/>
  <c r="AB6360" i="13"/>
  <c r="AB6361" i="13"/>
  <c r="AB6362" i="13"/>
  <c r="AB6363" i="13"/>
  <c r="AB6364" i="13"/>
  <c r="AB6365" i="13"/>
  <c r="AB6366" i="13"/>
  <c r="AB6367" i="13"/>
  <c r="AB6368" i="13"/>
  <c r="AB6369" i="13"/>
  <c r="AB6370" i="13"/>
  <c r="AB6371" i="13"/>
  <c r="AB6372" i="13"/>
  <c r="AB6373" i="13"/>
  <c r="AB6374" i="13"/>
  <c r="AB6375" i="13"/>
  <c r="AB6376" i="13"/>
  <c r="AB6377" i="13"/>
  <c r="AB6378" i="13"/>
  <c r="AB6379" i="13"/>
  <c r="AB6380" i="13"/>
  <c r="AB6381" i="13"/>
  <c r="AB6382" i="13"/>
  <c r="AB6383" i="13"/>
  <c r="AB6384" i="13"/>
  <c r="AB6385" i="13"/>
  <c r="AB6386" i="13"/>
  <c r="AB6387" i="13"/>
  <c r="AB6388" i="13"/>
  <c r="AB6389" i="13"/>
  <c r="AB6390" i="13"/>
  <c r="AB6391" i="13"/>
  <c r="AB6392" i="13"/>
  <c r="AB6393" i="13"/>
  <c r="AB6394" i="13"/>
  <c r="AB6395" i="13"/>
  <c r="AB6396" i="13"/>
  <c r="AB6397" i="13"/>
  <c r="AB6398" i="13"/>
  <c r="AB6399" i="13"/>
  <c r="AB6400" i="13"/>
  <c r="AB6401" i="13"/>
  <c r="AB6402" i="13"/>
  <c r="AB6403" i="13"/>
  <c r="AB6404" i="13"/>
  <c r="AB6405" i="13"/>
  <c r="AB6406" i="13"/>
  <c r="AB6407" i="13"/>
  <c r="AB6408" i="13"/>
  <c r="AB6409" i="13"/>
  <c r="AB6410" i="13"/>
  <c r="AB6411" i="13"/>
  <c r="AB6412" i="13"/>
  <c r="AB6413" i="13"/>
  <c r="AB6414" i="13"/>
  <c r="AB6415" i="13"/>
  <c r="AB6416" i="13"/>
  <c r="AB6417" i="13"/>
  <c r="AB6418" i="13"/>
  <c r="AB6419" i="13"/>
  <c r="AB6420" i="13"/>
  <c r="AB6421" i="13"/>
  <c r="AB6422" i="13"/>
  <c r="AB6423" i="13"/>
  <c r="AB6424" i="13"/>
  <c r="AB6425" i="13"/>
  <c r="AB6426" i="13"/>
  <c r="AB6427" i="13"/>
  <c r="AB6428" i="13"/>
  <c r="AB6429" i="13"/>
  <c r="AB6430" i="13"/>
  <c r="AB6431" i="13"/>
  <c r="AB6432" i="13"/>
  <c r="AB6433" i="13"/>
  <c r="AB6434" i="13"/>
  <c r="AB6435" i="13"/>
  <c r="AB6436" i="13"/>
  <c r="AB6437" i="13"/>
  <c r="AB6438" i="13"/>
  <c r="AB6439" i="13"/>
  <c r="AB6440" i="13"/>
  <c r="AB6441" i="13"/>
  <c r="AB6442" i="13"/>
  <c r="AB6443" i="13"/>
  <c r="AB6444" i="13"/>
  <c r="AB6445" i="13"/>
  <c r="AB6446" i="13"/>
  <c r="AB6447" i="13"/>
  <c r="AB6448" i="13"/>
  <c r="AB6449" i="13"/>
  <c r="AB6450" i="13"/>
  <c r="AB6451" i="13"/>
  <c r="AB6452" i="13"/>
  <c r="AB6453" i="13"/>
  <c r="AB6454" i="13"/>
  <c r="AB6455" i="13"/>
  <c r="AB6456" i="13"/>
  <c r="AB6457" i="13"/>
  <c r="AB6458" i="13"/>
  <c r="AB6459" i="13"/>
  <c r="AB6460" i="13"/>
  <c r="AB6461" i="13"/>
  <c r="AB6462" i="13"/>
  <c r="AB6463" i="13"/>
  <c r="AB6464" i="13"/>
  <c r="AB6465" i="13"/>
  <c r="AB6466" i="13"/>
  <c r="AB6467" i="13"/>
  <c r="AB6468" i="13"/>
  <c r="AB6469" i="13"/>
  <c r="AB6470" i="13"/>
  <c r="AB6471" i="13"/>
  <c r="AB6472" i="13"/>
  <c r="AB6473" i="13"/>
  <c r="AB6474" i="13"/>
  <c r="AB6475" i="13"/>
  <c r="AB6476" i="13"/>
  <c r="AB6477" i="13"/>
  <c r="AB6478" i="13"/>
  <c r="AB6479" i="13"/>
  <c r="AB6480" i="13"/>
  <c r="AB6481" i="13"/>
  <c r="AB6482" i="13"/>
  <c r="AB6483" i="13"/>
  <c r="AB6484" i="13"/>
  <c r="AB6485" i="13"/>
  <c r="AB6486" i="13"/>
  <c r="AB6487" i="13"/>
  <c r="AB6488" i="13"/>
  <c r="AB6489" i="13"/>
  <c r="AB6490" i="13"/>
  <c r="AB6491" i="13"/>
  <c r="AB6492" i="13"/>
  <c r="AB6493" i="13"/>
  <c r="AB6494" i="13"/>
  <c r="AB6495" i="13"/>
  <c r="AB6496" i="13"/>
  <c r="AB6497" i="13"/>
  <c r="AB6498" i="13"/>
  <c r="AB6499" i="13"/>
  <c r="AB6500" i="13"/>
  <c r="AB6501" i="13"/>
  <c r="AB6502" i="13"/>
  <c r="AB6503" i="13"/>
  <c r="AB6504" i="13"/>
  <c r="AB6505" i="13"/>
  <c r="AB6506" i="13"/>
  <c r="AB6507" i="13"/>
  <c r="AB6508" i="13"/>
  <c r="AB6509" i="13"/>
  <c r="AB6510" i="13"/>
  <c r="AB6511" i="13"/>
  <c r="AB6512" i="13"/>
  <c r="AB6513" i="13"/>
  <c r="AB6514" i="13"/>
  <c r="AB6515" i="13"/>
  <c r="AB6516" i="13"/>
  <c r="AB6517" i="13"/>
  <c r="AB6518" i="13"/>
  <c r="AB6519" i="13"/>
  <c r="AB6520" i="13"/>
  <c r="AB6521" i="13"/>
  <c r="AB6522" i="13"/>
  <c r="AB6523" i="13"/>
  <c r="AB6524" i="13"/>
  <c r="AB6525" i="13"/>
  <c r="AB6526" i="13"/>
  <c r="AB6527" i="13"/>
  <c r="AB6528" i="13"/>
  <c r="AB6529" i="13"/>
  <c r="AB6530" i="13"/>
  <c r="AB6531" i="13"/>
  <c r="AB6532" i="13"/>
  <c r="AB6533" i="13"/>
  <c r="AB6534" i="13"/>
  <c r="AB6535" i="13"/>
  <c r="AB6536" i="13"/>
  <c r="AB6537" i="13"/>
  <c r="AB6538" i="13"/>
  <c r="AB6539" i="13"/>
  <c r="AB6540" i="13"/>
  <c r="AB6541" i="13"/>
  <c r="AB6542" i="13"/>
  <c r="AB6543" i="13"/>
  <c r="AB6544" i="13"/>
  <c r="AB6545" i="13"/>
  <c r="AB6546" i="13"/>
  <c r="AB6547" i="13"/>
  <c r="AB6548" i="13"/>
  <c r="AB6549" i="13"/>
  <c r="AB6550" i="13"/>
  <c r="AB6551" i="13"/>
  <c r="AB6552" i="13"/>
  <c r="AB6553" i="13"/>
  <c r="AB6554" i="13"/>
  <c r="AB6555" i="13"/>
  <c r="AB6556" i="13"/>
  <c r="AB6557" i="13"/>
  <c r="AB6558" i="13"/>
  <c r="AB6559" i="13"/>
  <c r="AB6560" i="13"/>
  <c r="AB6561" i="13"/>
  <c r="AB6562" i="13"/>
  <c r="AB6563" i="13"/>
  <c r="AB6564" i="13"/>
  <c r="AB6565" i="13"/>
  <c r="AB6566" i="13"/>
  <c r="AB6567" i="13"/>
  <c r="AB6568" i="13"/>
  <c r="AB6569" i="13"/>
  <c r="AB6570" i="13"/>
  <c r="AB6571" i="13"/>
  <c r="AB6572" i="13"/>
  <c r="AB6573" i="13"/>
  <c r="AB6574" i="13"/>
  <c r="AB6575" i="13"/>
  <c r="AB6576" i="13"/>
  <c r="AB6577" i="13"/>
  <c r="AB6578" i="13"/>
  <c r="AB6579" i="13"/>
  <c r="AB6580" i="13"/>
  <c r="AB6581" i="13"/>
  <c r="AB6582" i="13"/>
  <c r="AB6583" i="13"/>
  <c r="AB6584" i="13"/>
  <c r="AB6585" i="13"/>
  <c r="AB6586" i="13"/>
  <c r="AB6587" i="13"/>
  <c r="AB6588" i="13"/>
  <c r="AB6589" i="13"/>
  <c r="AB6590" i="13"/>
  <c r="AB6591" i="13"/>
  <c r="AB6592" i="13"/>
  <c r="AB6593" i="13"/>
  <c r="AB6594" i="13"/>
  <c r="AB6595" i="13"/>
  <c r="AB6596" i="13"/>
  <c r="AB6597" i="13"/>
  <c r="AB6598" i="13"/>
  <c r="AB6599" i="13"/>
  <c r="AB6600" i="13"/>
  <c r="AB6601" i="13"/>
  <c r="AB6602" i="13"/>
  <c r="AB6603" i="13"/>
  <c r="AB6604" i="13"/>
  <c r="AB6605" i="13"/>
  <c r="AB6606" i="13"/>
  <c r="AB6607" i="13"/>
  <c r="AB6608" i="13"/>
  <c r="AB6609" i="13"/>
  <c r="AB6610" i="13"/>
  <c r="AB6611" i="13"/>
  <c r="AB6612" i="13"/>
  <c r="AB6613" i="13"/>
  <c r="AB6614" i="13"/>
  <c r="AB6615" i="13"/>
  <c r="AB6616" i="13"/>
  <c r="AB6617" i="13"/>
  <c r="AB6618" i="13"/>
  <c r="AB6619" i="13"/>
  <c r="AB6620" i="13"/>
  <c r="AB6621" i="13"/>
  <c r="AB6622" i="13"/>
  <c r="AB6623" i="13"/>
  <c r="AB6624" i="13"/>
  <c r="AB6625" i="13"/>
  <c r="AB6626" i="13"/>
  <c r="AB6627" i="13"/>
  <c r="AB6628" i="13"/>
  <c r="AB6629" i="13"/>
  <c r="AB6630" i="13"/>
  <c r="AB6631" i="13"/>
  <c r="AB6632" i="13"/>
  <c r="AB6633" i="13"/>
  <c r="AB6634" i="13"/>
  <c r="AB6635" i="13"/>
  <c r="AB6636" i="13"/>
  <c r="AB6637" i="13"/>
  <c r="AB6638" i="13"/>
  <c r="AB6639" i="13"/>
  <c r="AB6640" i="13"/>
  <c r="AB6641" i="13"/>
  <c r="AB6642" i="13"/>
  <c r="AB6643" i="13"/>
  <c r="AB6644" i="13"/>
  <c r="AB6645" i="13"/>
  <c r="AB6646" i="13"/>
  <c r="AB6647" i="13"/>
  <c r="AB6648" i="13"/>
  <c r="AB6649" i="13"/>
  <c r="AB6650" i="13"/>
  <c r="AB6651" i="13"/>
  <c r="AB6652" i="13"/>
  <c r="AB6653" i="13"/>
  <c r="AB6654" i="13"/>
  <c r="AB6655" i="13"/>
  <c r="AB6656" i="13"/>
  <c r="AB6657" i="13"/>
  <c r="AB6658" i="13"/>
  <c r="AB6659" i="13"/>
  <c r="AB6660" i="13"/>
  <c r="AB6661" i="13"/>
  <c r="AB6662" i="13"/>
  <c r="AB6663" i="13"/>
  <c r="AB6664" i="13"/>
  <c r="AB6665" i="13"/>
  <c r="AB6666" i="13"/>
  <c r="AB6667" i="13"/>
  <c r="AB6668" i="13"/>
  <c r="AB6669" i="13"/>
  <c r="AB6670" i="13"/>
  <c r="AB6671" i="13"/>
  <c r="AB6672" i="13"/>
  <c r="AB6673" i="13"/>
  <c r="AB6674" i="13"/>
  <c r="AB6675" i="13"/>
  <c r="AB6676" i="13"/>
  <c r="AB6677" i="13"/>
  <c r="AB6678" i="13"/>
  <c r="AB6679" i="13"/>
  <c r="AB6680" i="13"/>
  <c r="AB6681" i="13"/>
  <c r="AB6682" i="13"/>
  <c r="AB6683" i="13"/>
  <c r="AB6684" i="13"/>
  <c r="AB6685" i="13"/>
  <c r="AB6686" i="13"/>
  <c r="AB6687" i="13"/>
  <c r="AB6688" i="13"/>
  <c r="AB6689" i="13"/>
  <c r="AB6690" i="13"/>
  <c r="AB6691" i="13"/>
  <c r="AB6692" i="13"/>
  <c r="AB6693" i="13"/>
  <c r="AB6694" i="13"/>
  <c r="AB6695" i="13"/>
  <c r="AB6696" i="13"/>
  <c r="AB6697" i="13"/>
  <c r="AB6698" i="13"/>
  <c r="AB6699" i="13"/>
  <c r="AB6700" i="13"/>
  <c r="AB6701" i="13"/>
  <c r="AB6702" i="13"/>
  <c r="AB6703" i="13"/>
  <c r="AB6704" i="13"/>
  <c r="AB6705" i="13"/>
  <c r="AB6706" i="13"/>
  <c r="AB6707" i="13"/>
  <c r="AB6708" i="13"/>
  <c r="AB6709" i="13"/>
  <c r="AB6710" i="13"/>
  <c r="AB6711" i="13"/>
  <c r="AB6712" i="13"/>
  <c r="AB6713" i="13"/>
  <c r="AB6714" i="13"/>
  <c r="AB6715" i="13"/>
  <c r="AB6716" i="13"/>
  <c r="AB6717" i="13"/>
  <c r="AB6718" i="13"/>
  <c r="AB6719" i="13"/>
  <c r="AB6720" i="13"/>
  <c r="AB6721" i="13"/>
  <c r="AB6722" i="13"/>
  <c r="AB6723" i="13"/>
  <c r="AB6724" i="13"/>
  <c r="AB6725" i="13"/>
  <c r="AB6726" i="13"/>
  <c r="AB6727" i="13"/>
  <c r="AB6728" i="13"/>
  <c r="AB6729" i="13"/>
  <c r="AB6730" i="13"/>
  <c r="AB6731" i="13"/>
  <c r="AB6732" i="13"/>
  <c r="AB6733" i="13"/>
  <c r="AB6734" i="13"/>
  <c r="AB6735" i="13"/>
  <c r="AB6736" i="13"/>
  <c r="AB6737" i="13"/>
  <c r="AB6738" i="13"/>
  <c r="AB6739" i="13"/>
  <c r="AB6740" i="13"/>
  <c r="AB6741" i="13"/>
  <c r="AB6742" i="13"/>
  <c r="AB6743" i="13"/>
  <c r="AB6744" i="13"/>
  <c r="AB6745" i="13"/>
  <c r="AB6746" i="13"/>
  <c r="AB6747" i="13"/>
  <c r="AB6748" i="13"/>
  <c r="AB6749" i="13"/>
  <c r="AB6750" i="13"/>
  <c r="AB6751" i="13"/>
  <c r="AB6752" i="13"/>
  <c r="AB6753" i="13"/>
  <c r="AB6754" i="13"/>
  <c r="AB6755" i="13"/>
  <c r="AB6756" i="13"/>
  <c r="AB6757" i="13"/>
  <c r="AB6758" i="13"/>
  <c r="AB6759" i="13"/>
  <c r="AB6760" i="13"/>
  <c r="AB6761" i="13"/>
  <c r="AB6762" i="13"/>
  <c r="AB6763" i="13"/>
  <c r="AB6764" i="13"/>
  <c r="AB6765" i="13"/>
  <c r="AB6766" i="13"/>
  <c r="AB6767" i="13"/>
  <c r="AB6768" i="13"/>
  <c r="AB6769" i="13"/>
  <c r="AB6770" i="13"/>
  <c r="AB6771" i="13"/>
  <c r="AB6772" i="13"/>
  <c r="AB6773" i="13"/>
  <c r="AB6774" i="13"/>
  <c r="AB6775" i="13"/>
  <c r="AB6776" i="13"/>
  <c r="AB6777" i="13"/>
  <c r="AB6778" i="13"/>
  <c r="AB6779" i="13"/>
  <c r="AB6780" i="13"/>
  <c r="AB6781" i="13"/>
  <c r="AB6782" i="13"/>
  <c r="AB6783" i="13"/>
  <c r="AB6784" i="13"/>
  <c r="AB6785" i="13"/>
  <c r="AB6786" i="13"/>
  <c r="AB6787" i="13"/>
  <c r="AB6788" i="13"/>
  <c r="AB6789" i="13"/>
  <c r="AB6790" i="13"/>
  <c r="AB6791" i="13"/>
  <c r="AB6792" i="13"/>
  <c r="AB6793" i="13"/>
  <c r="AB6794" i="13"/>
  <c r="AB6795" i="13"/>
  <c r="AB6796" i="13"/>
  <c r="AB6797" i="13"/>
  <c r="AB6798" i="13"/>
  <c r="AB6799" i="13"/>
  <c r="AB6800" i="13"/>
  <c r="AB6801" i="13"/>
  <c r="AB6802" i="13"/>
  <c r="AB6803" i="13"/>
  <c r="AB6804" i="13"/>
  <c r="AB6805" i="13"/>
  <c r="AB6806" i="13"/>
  <c r="AB6807" i="13"/>
  <c r="AB6808" i="13"/>
  <c r="AB6809" i="13"/>
  <c r="AB6810" i="13"/>
  <c r="AB6811" i="13"/>
  <c r="AB6812" i="13"/>
  <c r="AB6813" i="13"/>
  <c r="AB6814" i="13"/>
  <c r="AB6815" i="13"/>
  <c r="AB6816" i="13"/>
  <c r="AB6817" i="13"/>
  <c r="AB6818" i="13"/>
  <c r="AB6819" i="13"/>
  <c r="AB6820" i="13"/>
  <c r="AB6821" i="13"/>
  <c r="AB6822" i="13"/>
  <c r="AB6823" i="13"/>
  <c r="AB6824" i="13"/>
  <c r="AB6825" i="13"/>
  <c r="AB6826" i="13"/>
  <c r="AB6827" i="13"/>
  <c r="AB6828" i="13"/>
  <c r="AB6829" i="13"/>
  <c r="AB6830" i="13"/>
  <c r="AB6831" i="13"/>
  <c r="AB6832" i="13"/>
  <c r="AB6833" i="13"/>
  <c r="AB6834" i="13"/>
  <c r="AB6835" i="13"/>
  <c r="AB6836" i="13"/>
  <c r="AB6837" i="13"/>
  <c r="AB6838" i="13"/>
  <c r="AB6839" i="13"/>
  <c r="AB6840" i="13"/>
  <c r="AB6841" i="13"/>
  <c r="AB6842" i="13"/>
  <c r="AB6843" i="13"/>
  <c r="AB6844" i="13"/>
  <c r="AB6845" i="13"/>
  <c r="AB6846" i="13"/>
  <c r="AB6847" i="13"/>
  <c r="AB6848" i="13"/>
  <c r="AB6849" i="13"/>
  <c r="AB6850" i="13"/>
  <c r="AB6851" i="13"/>
  <c r="AB6852" i="13"/>
  <c r="AB6853" i="13"/>
  <c r="AB6854" i="13"/>
  <c r="AB6855" i="13"/>
  <c r="AB6856" i="13"/>
  <c r="AB6857" i="13"/>
  <c r="AB6858" i="13"/>
  <c r="AB6859" i="13"/>
  <c r="AB6860" i="13"/>
  <c r="AB6861" i="13"/>
  <c r="AB6862" i="13"/>
  <c r="AB6863" i="13"/>
  <c r="AB6864" i="13"/>
  <c r="AB6865" i="13"/>
  <c r="AB6866" i="13"/>
  <c r="AB6867" i="13"/>
  <c r="AB6868" i="13"/>
  <c r="AB6869" i="13"/>
  <c r="AB6870" i="13"/>
  <c r="AB6871" i="13"/>
  <c r="AB6872" i="13"/>
  <c r="AB6873" i="13"/>
  <c r="AB6874" i="13"/>
  <c r="AB6875" i="13"/>
  <c r="AB6876" i="13"/>
  <c r="AB6877" i="13"/>
  <c r="AB6878" i="13"/>
  <c r="AB6879" i="13"/>
  <c r="AB6880" i="13"/>
  <c r="AB6881" i="13"/>
  <c r="AB6882" i="13"/>
  <c r="AB6883" i="13"/>
  <c r="AB6884" i="13"/>
  <c r="AB6885" i="13"/>
  <c r="AB6886" i="13"/>
  <c r="AB6887" i="13"/>
  <c r="AB6888" i="13"/>
  <c r="AB6889" i="13"/>
  <c r="AB6890" i="13"/>
  <c r="AB6891" i="13"/>
  <c r="AB6892" i="13"/>
  <c r="AB6893" i="13"/>
  <c r="AB6894" i="13"/>
  <c r="AB6895" i="13"/>
  <c r="AB6896" i="13"/>
  <c r="AB6897" i="13"/>
  <c r="AB6898" i="13"/>
  <c r="AB6899" i="13"/>
  <c r="AB6900" i="13"/>
  <c r="AB6901" i="13"/>
  <c r="AB6902" i="13"/>
  <c r="AB6903" i="13"/>
  <c r="AB6904" i="13"/>
  <c r="AB6905" i="13"/>
  <c r="AB6906" i="13"/>
  <c r="AB6907" i="13"/>
  <c r="AB6908" i="13"/>
  <c r="AB6909" i="13"/>
  <c r="AB6910" i="13"/>
  <c r="AB6911" i="13"/>
  <c r="AB6912" i="13"/>
  <c r="AB6913" i="13"/>
  <c r="AB6914" i="13"/>
  <c r="AB6915" i="13"/>
  <c r="AB6916" i="13"/>
  <c r="AB6917" i="13"/>
  <c r="AB6918" i="13"/>
  <c r="AB6919" i="13"/>
  <c r="AB6920" i="13"/>
  <c r="AB6921" i="13"/>
  <c r="AB6922" i="13"/>
  <c r="AB6923" i="13"/>
  <c r="AB6924" i="13"/>
  <c r="AB6925" i="13"/>
  <c r="AB6926" i="13"/>
  <c r="AB6927" i="13"/>
  <c r="AB6928" i="13"/>
  <c r="AB6929" i="13"/>
  <c r="AB6930" i="13"/>
  <c r="AB6931" i="13"/>
  <c r="AB6932" i="13"/>
  <c r="AB6933" i="13"/>
  <c r="AB6934" i="13"/>
  <c r="AB6935" i="13"/>
  <c r="AB6936" i="13"/>
  <c r="AB6937" i="13"/>
  <c r="AB6938" i="13"/>
  <c r="AB6939" i="13"/>
  <c r="AB6940" i="13"/>
  <c r="AB6941" i="13"/>
  <c r="AB6942" i="13"/>
  <c r="AB6943" i="13"/>
  <c r="AB6944" i="13"/>
  <c r="AB6945" i="13"/>
  <c r="AB6946" i="13"/>
  <c r="AB6947" i="13"/>
  <c r="AB6948" i="13"/>
  <c r="AB6949" i="13"/>
  <c r="AB6950" i="13"/>
  <c r="AB6951" i="13"/>
  <c r="AB6952" i="13"/>
  <c r="AB6953" i="13"/>
  <c r="AB6954" i="13"/>
  <c r="AB6955" i="13"/>
  <c r="AB6956" i="13"/>
  <c r="AB6957" i="13"/>
  <c r="AB6958" i="13"/>
  <c r="AB6959" i="13"/>
  <c r="AB6960" i="13"/>
  <c r="AB6961" i="13"/>
  <c r="AB6962" i="13"/>
  <c r="AB6963" i="13"/>
  <c r="AB6964" i="13"/>
  <c r="AB6965" i="13"/>
  <c r="AB6966" i="13"/>
  <c r="AB6967" i="13"/>
  <c r="AB6968" i="13"/>
  <c r="AB6969" i="13"/>
  <c r="AB6970" i="13"/>
  <c r="AB6971" i="13"/>
  <c r="AB6972" i="13"/>
  <c r="AB6973" i="13"/>
  <c r="AB6974" i="13"/>
  <c r="AB6975" i="13"/>
  <c r="AB6976" i="13"/>
  <c r="AB6977" i="13"/>
  <c r="AB6978" i="13"/>
  <c r="AB6979" i="13"/>
  <c r="AB6980" i="13"/>
  <c r="AB6981" i="13"/>
  <c r="AB6982" i="13"/>
  <c r="AB6983" i="13"/>
  <c r="AB6984" i="13"/>
  <c r="AB6985" i="13"/>
  <c r="AB6986" i="13"/>
  <c r="AB6987" i="13"/>
  <c r="AB6988" i="13"/>
  <c r="AB6989" i="13"/>
  <c r="AB6990" i="13"/>
  <c r="AB6991" i="13"/>
  <c r="AB6992" i="13"/>
  <c r="AB6993" i="13"/>
  <c r="AB6994" i="13"/>
  <c r="AB6995" i="13"/>
  <c r="AB6996" i="13"/>
  <c r="AB6997" i="13"/>
  <c r="AB6998" i="13"/>
  <c r="AB6999" i="13"/>
  <c r="AB7000" i="13"/>
  <c r="AB7001" i="13"/>
  <c r="AB7002" i="13"/>
  <c r="AB7003" i="13"/>
  <c r="AB7004" i="13"/>
  <c r="AB7005" i="13"/>
  <c r="AB7006" i="13"/>
  <c r="AB7007" i="13"/>
  <c r="AB7008" i="13"/>
  <c r="AB7009" i="13"/>
  <c r="AB7010" i="13"/>
  <c r="AB7011" i="13"/>
  <c r="AB7012" i="13"/>
  <c r="AB7013" i="13"/>
  <c r="AB7014" i="13"/>
  <c r="AB7015" i="13"/>
  <c r="AB7016" i="13"/>
  <c r="AB7017" i="13"/>
  <c r="AB7018" i="13"/>
  <c r="AB7019" i="13"/>
  <c r="AB7020" i="13"/>
  <c r="AB7021" i="13"/>
  <c r="AB7022" i="13"/>
  <c r="AB7023" i="13"/>
  <c r="AB7024" i="13"/>
  <c r="AB7025" i="13"/>
  <c r="AB7026" i="13"/>
  <c r="AB7027" i="13"/>
  <c r="AB7028" i="13"/>
  <c r="AB7029" i="13"/>
  <c r="AB7030" i="13"/>
  <c r="AB7031" i="13"/>
  <c r="AB7032" i="13"/>
  <c r="AB7033" i="13"/>
  <c r="AB7034" i="13"/>
  <c r="AB7035" i="13"/>
  <c r="AB7036" i="13"/>
  <c r="AB7037" i="13"/>
  <c r="AB7038" i="13"/>
  <c r="AB7039" i="13"/>
  <c r="AB7040" i="13"/>
  <c r="AB7041" i="13"/>
  <c r="AB7042" i="13"/>
  <c r="AB7043" i="13"/>
  <c r="AB7044" i="13"/>
  <c r="AB7045" i="13"/>
  <c r="AB7046" i="13"/>
  <c r="AB7047" i="13"/>
  <c r="AB7048" i="13"/>
  <c r="AB7049" i="13"/>
  <c r="AB7050" i="13"/>
  <c r="AB7051" i="13"/>
  <c r="AB7052" i="13"/>
  <c r="AB7053" i="13"/>
  <c r="AB7054" i="13"/>
  <c r="AB7055" i="13"/>
  <c r="AB7056" i="13"/>
  <c r="AB7057" i="13"/>
  <c r="AB7058" i="13"/>
  <c r="AB7059" i="13"/>
  <c r="AB7060" i="13"/>
  <c r="AB7061" i="13"/>
  <c r="AB7062" i="13"/>
  <c r="AB7063" i="13"/>
  <c r="AB7064" i="13"/>
  <c r="AB7065" i="13"/>
  <c r="AB7066" i="13"/>
  <c r="AB7067" i="13"/>
  <c r="AB7068" i="13"/>
  <c r="AB7069" i="13"/>
  <c r="AB7070" i="13"/>
  <c r="AB7071" i="13"/>
  <c r="AB7072" i="13"/>
  <c r="AB7073" i="13"/>
  <c r="AB7074" i="13"/>
  <c r="AB7075" i="13"/>
  <c r="AB7076" i="13"/>
  <c r="AB7077" i="13"/>
  <c r="AB7078" i="13"/>
  <c r="AB7079" i="13"/>
  <c r="AB7080" i="13"/>
  <c r="AB7081" i="13"/>
  <c r="AB7082" i="13"/>
  <c r="AB7083" i="13"/>
  <c r="AB7084" i="13"/>
  <c r="AB7085" i="13"/>
  <c r="AB7086" i="13"/>
  <c r="AB7087" i="13"/>
  <c r="AB7088" i="13"/>
  <c r="AB7089" i="13"/>
  <c r="AB7090" i="13"/>
  <c r="AB7091" i="13"/>
  <c r="AB7092" i="13"/>
  <c r="AB7093" i="13"/>
  <c r="AB7094" i="13"/>
  <c r="AB7095" i="13"/>
  <c r="AB7096" i="13"/>
  <c r="AB7097" i="13"/>
  <c r="AB7098" i="13"/>
  <c r="AB7099" i="13"/>
  <c r="AB7100" i="13"/>
  <c r="AB7101" i="13"/>
  <c r="AB7102" i="13"/>
  <c r="AB7103" i="13"/>
  <c r="AB7104" i="13"/>
  <c r="AB7105" i="13"/>
  <c r="AB7106" i="13"/>
  <c r="AB7107" i="13"/>
  <c r="AB7108" i="13"/>
  <c r="AB7109" i="13"/>
  <c r="AB7110" i="13"/>
  <c r="AB7111" i="13"/>
  <c r="AB7112" i="13"/>
  <c r="AB7113" i="13"/>
  <c r="AB7114" i="13"/>
  <c r="AB7115" i="13"/>
  <c r="AB7116" i="13"/>
  <c r="AB7117" i="13"/>
  <c r="AB7118" i="13"/>
  <c r="AB7119" i="13"/>
  <c r="AB7120" i="13"/>
  <c r="AB7121" i="13"/>
  <c r="AB7122" i="13"/>
  <c r="AB7123" i="13"/>
  <c r="AB7124" i="13"/>
  <c r="AB7125" i="13"/>
  <c r="AB7126" i="13"/>
  <c r="AB7127" i="13"/>
  <c r="AB7128" i="13"/>
  <c r="AB7129" i="13"/>
  <c r="AB7130" i="13"/>
  <c r="AB7131" i="13"/>
  <c r="AB7132" i="13"/>
  <c r="AB7133" i="13"/>
  <c r="AB7134" i="13"/>
  <c r="AB7135" i="13"/>
  <c r="AB7136" i="13"/>
  <c r="AB7137" i="13"/>
  <c r="AB7138" i="13"/>
  <c r="AB7139" i="13"/>
  <c r="AB7140" i="13"/>
  <c r="AB7141" i="13"/>
  <c r="AB7142" i="13"/>
  <c r="AB7143" i="13"/>
  <c r="AB7144" i="13"/>
  <c r="AB7145" i="13"/>
  <c r="AB7146" i="13"/>
  <c r="AB7147" i="13"/>
  <c r="AB7148" i="13"/>
  <c r="AB7149" i="13"/>
  <c r="AB7150" i="13"/>
  <c r="AB7151" i="13"/>
  <c r="AB7152" i="13"/>
  <c r="AB7153" i="13"/>
  <c r="AB7154" i="13"/>
  <c r="AB7155" i="13"/>
  <c r="AB7156" i="13"/>
  <c r="AB7157" i="13"/>
  <c r="AB7158" i="13"/>
  <c r="AB7159" i="13"/>
  <c r="AB7160" i="13"/>
  <c r="AB7161" i="13"/>
  <c r="AB7162" i="13"/>
  <c r="AB7163" i="13"/>
  <c r="AB7164" i="13"/>
  <c r="AB7165" i="13"/>
  <c r="AB7166" i="13"/>
  <c r="AB7167" i="13"/>
  <c r="AB7168" i="13"/>
  <c r="AB7169" i="13"/>
  <c r="AB7170" i="13"/>
  <c r="AB7171" i="13"/>
  <c r="AB7172" i="13"/>
  <c r="AB7173" i="13"/>
  <c r="AB7174" i="13"/>
  <c r="AB7175" i="13"/>
  <c r="AB7176" i="13"/>
  <c r="AB7177" i="13"/>
  <c r="AB7178" i="13"/>
  <c r="AB7179" i="13"/>
  <c r="AB7180" i="13"/>
  <c r="AB7181" i="13"/>
  <c r="AB7182" i="13"/>
  <c r="AB7183" i="13"/>
  <c r="AB7184" i="13"/>
  <c r="AB7185" i="13"/>
  <c r="AB7186" i="13"/>
  <c r="AB7187" i="13"/>
  <c r="AB7188" i="13"/>
  <c r="AB7189" i="13"/>
  <c r="AB7190" i="13"/>
  <c r="AB7191" i="13"/>
  <c r="AB7192" i="13"/>
  <c r="AB7193" i="13"/>
  <c r="AB7194" i="13"/>
  <c r="AB7195" i="13"/>
  <c r="AB7196" i="13"/>
  <c r="AB7197" i="13"/>
  <c r="AB7198" i="13"/>
  <c r="AB7199" i="13"/>
  <c r="AB7200" i="13"/>
  <c r="AB7201" i="13"/>
  <c r="AB7202" i="13"/>
  <c r="AB7203" i="13"/>
  <c r="AB7204" i="13"/>
  <c r="AB7205" i="13"/>
  <c r="AB7206" i="13"/>
  <c r="AB7207" i="13"/>
  <c r="AB7208" i="13"/>
  <c r="AB7209" i="13"/>
  <c r="AB7210" i="13"/>
  <c r="AB7211" i="13"/>
  <c r="AB7212" i="13"/>
  <c r="AB7213" i="13"/>
  <c r="AB7214" i="13"/>
  <c r="AB7215" i="13"/>
  <c r="AB7216" i="13"/>
  <c r="AB7217" i="13"/>
  <c r="AB7218" i="13"/>
  <c r="AB7219" i="13"/>
  <c r="AB7220" i="13"/>
  <c r="AB7221" i="13"/>
  <c r="AB7222" i="13"/>
  <c r="AB7223" i="13"/>
  <c r="AB7224" i="13"/>
  <c r="AB7225" i="13"/>
  <c r="AB7226" i="13"/>
  <c r="AB7227" i="13"/>
  <c r="AB7228" i="13"/>
  <c r="AB7229" i="13"/>
  <c r="AB7230" i="13"/>
  <c r="AB7231" i="13"/>
  <c r="AB7232" i="13"/>
  <c r="AB7233" i="13"/>
  <c r="AB7234" i="13"/>
  <c r="AB7235" i="13"/>
  <c r="AB7236" i="13"/>
  <c r="AB7237" i="13"/>
  <c r="AB7238" i="13"/>
  <c r="AB7239" i="13"/>
  <c r="AB7240" i="13"/>
  <c r="AB7241" i="13"/>
  <c r="AB7242" i="13"/>
  <c r="AB7243" i="13"/>
  <c r="AB7244" i="13"/>
  <c r="AB7245" i="13"/>
  <c r="AB7246" i="13"/>
  <c r="AB7247" i="13"/>
  <c r="AB7248" i="13"/>
  <c r="AB7249" i="13"/>
  <c r="AB7250" i="13"/>
  <c r="AB7251" i="13"/>
  <c r="AB7252" i="13"/>
  <c r="AB7253" i="13"/>
  <c r="AB7254" i="13"/>
  <c r="AB7255" i="13"/>
  <c r="AB7256" i="13"/>
  <c r="AB7257" i="13"/>
  <c r="AB7258" i="13"/>
  <c r="AB7259" i="13"/>
  <c r="AB7260" i="13"/>
  <c r="AB7261" i="13"/>
  <c r="AB7262" i="13"/>
  <c r="AB7263" i="13"/>
  <c r="AB7264" i="13"/>
  <c r="AB7265" i="13"/>
  <c r="AB7266" i="13"/>
  <c r="AB7267" i="13"/>
  <c r="AB7268" i="13"/>
  <c r="AB7269" i="13"/>
  <c r="AB7270" i="13"/>
  <c r="AB7271" i="13"/>
  <c r="AB7272" i="13"/>
  <c r="AB7273" i="13"/>
  <c r="AB7274" i="13"/>
  <c r="AB7275" i="13"/>
  <c r="AB7276" i="13"/>
  <c r="AB7277" i="13"/>
  <c r="AB7278" i="13"/>
  <c r="AB7279" i="13"/>
  <c r="AB7280" i="13"/>
  <c r="AB7281" i="13"/>
  <c r="AB7282" i="13"/>
  <c r="AB7283" i="13"/>
  <c r="AB7284" i="13"/>
  <c r="AB7285" i="13"/>
  <c r="AB7286" i="13"/>
  <c r="AB7287" i="13"/>
  <c r="AB7288" i="13"/>
  <c r="AB7289" i="13"/>
  <c r="AB7290" i="13"/>
  <c r="AB7291" i="13"/>
  <c r="AB7292" i="13"/>
  <c r="AB7293" i="13"/>
  <c r="AB7294" i="13"/>
  <c r="AB7295" i="13"/>
  <c r="AB7296" i="13"/>
  <c r="AB7297" i="13"/>
  <c r="AB7298" i="13"/>
  <c r="AB7299" i="13"/>
  <c r="AB7300" i="13"/>
  <c r="AB7301" i="13"/>
  <c r="AB7302" i="13"/>
  <c r="AB7303" i="13"/>
  <c r="AB7304" i="13"/>
  <c r="AB7305" i="13"/>
  <c r="AB7306" i="13"/>
  <c r="AB7307" i="13"/>
  <c r="AB7308" i="13"/>
  <c r="AB7309" i="13"/>
  <c r="AB7310" i="13"/>
  <c r="AB7311" i="13"/>
  <c r="AB7312" i="13"/>
  <c r="AB7313" i="13"/>
  <c r="AB7314" i="13"/>
  <c r="AB7315" i="13"/>
  <c r="AB7316" i="13"/>
  <c r="AB7317" i="13"/>
  <c r="AB7318" i="13"/>
  <c r="AB7319" i="13"/>
  <c r="AB7320" i="13"/>
  <c r="AB7321" i="13"/>
  <c r="AB7322" i="13"/>
  <c r="AB7323" i="13"/>
  <c r="AB7324" i="13"/>
  <c r="AB7325" i="13"/>
  <c r="AB7326" i="13"/>
  <c r="AB7327" i="13"/>
  <c r="AB7328" i="13"/>
  <c r="AB7329" i="13"/>
  <c r="AB7330" i="13"/>
  <c r="AB7331" i="13"/>
  <c r="AB7332" i="13"/>
  <c r="AB7333" i="13"/>
  <c r="AB7334" i="13"/>
  <c r="AB7335" i="13"/>
  <c r="AB7336" i="13"/>
  <c r="AB7337" i="13"/>
  <c r="AB7338" i="13"/>
  <c r="AB7339" i="13"/>
  <c r="AB7340" i="13"/>
  <c r="AB7341" i="13"/>
  <c r="AB7342" i="13"/>
  <c r="AB7343" i="13"/>
  <c r="AB7344" i="13"/>
  <c r="AB7345" i="13"/>
  <c r="AB7346" i="13"/>
  <c r="AB7347" i="13"/>
  <c r="AB7348" i="13"/>
  <c r="AB7349" i="13"/>
  <c r="AB7350" i="13"/>
  <c r="AB7351" i="13"/>
  <c r="AB7352" i="13"/>
  <c r="AB7353" i="13"/>
  <c r="AB7354" i="13"/>
  <c r="AB7355" i="13"/>
  <c r="AB7356" i="13"/>
  <c r="AB7357" i="13"/>
  <c r="AB7358" i="13"/>
  <c r="AB7359" i="13"/>
  <c r="AB7360" i="13"/>
  <c r="AB7361" i="13"/>
  <c r="AB7362" i="13"/>
  <c r="AB7363" i="13"/>
  <c r="AB7364" i="13"/>
  <c r="AB7365" i="13"/>
  <c r="AB7366" i="13"/>
  <c r="AB7367" i="13"/>
  <c r="AB7368" i="13"/>
  <c r="AB7369" i="13"/>
  <c r="AB7370" i="13"/>
  <c r="AB7371" i="13"/>
  <c r="AB7372" i="13"/>
  <c r="AB7373" i="13"/>
  <c r="AB7374" i="13"/>
  <c r="AB7375" i="13"/>
  <c r="AB7376" i="13"/>
  <c r="AB7377" i="13"/>
  <c r="AB7378" i="13"/>
  <c r="AB7379" i="13"/>
  <c r="AB7380" i="13"/>
  <c r="AB7381" i="13"/>
  <c r="AB7382" i="13"/>
  <c r="AB7383" i="13"/>
  <c r="AB7384" i="13"/>
  <c r="AB7385" i="13"/>
  <c r="AB7386" i="13"/>
  <c r="AB7387" i="13"/>
  <c r="AB7388" i="13"/>
  <c r="AB7389" i="13"/>
  <c r="AB7390" i="13"/>
  <c r="AB7391" i="13"/>
  <c r="AB7392" i="13"/>
  <c r="AB7393" i="13"/>
  <c r="AB7394" i="13"/>
  <c r="AB7395" i="13"/>
  <c r="AB7396" i="13"/>
  <c r="AB7397" i="13"/>
  <c r="AB7398" i="13"/>
  <c r="AB7399" i="13"/>
  <c r="AB7400" i="13"/>
  <c r="AB7401" i="13"/>
  <c r="AB7402" i="13"/>
  <c r="AB7403" i="13"/>
  <c r="AB7404" i="13"/>
  <c r="AB7405" i="13"/>
  <c r="AB7406" i="13"/>
  <c r="AB7407" i="13"/>
  <c r="AB7408" i="13"/>
  <c r="AB7409" i="13"/>
  <c r="AB7410" i="13"/>
  <c r="AB7411" i="13"/>
  <c r="AB7412" i="13"/>
  <c r="AB7413" i="13"/>
  <c r="AB7414" i="13"/>
  <c r="AB7415" i="13"/>
  <c r="AB7416" i="13"/>
  <c r="AB7417" i="13"/>
  <c r="AB7418" i="13"/>
  <c r="AB7419" i="13"/>
  <c r="AB7420" i="13"/>
  <c r="AB7421" i="13"/>
  <c r="AB7422" i="13"/>
  <c r="AB7423" i="13"/>
  <c r="AB7424" i="13"/>
  <c r="AB7425" i="13"/>
  <c r="AB7426" i="13"/>
  <c r="AB7427" i="13"/>
  <c r="AB7428" i="13"/>
  <c r="AB7429" i="13"/>
  <c r="AB7430" i="13"/>
  <c r="AB7431" i="13"/>
  <c r="AB7432" i="13"/>
  <c r="AB7433" i="13"/>
  <c r="AB7434" i="13"/>
  <c r="AB7435" i="13"/>
  <c r="AB7436" i="13"/>
  <c r="AB7437" i="13"/>
  <c r="AB7438" i="13"/>
  <c r="AB7439" i="13"/>
  <c r="AB7440" i="13"/>
  <c r="AB7441" i="13"/>
  <c r="AB7442" i="13"/>
  <c r="AB7443" i="13"/>
  <c r="AB7444" i="13"/>
  <c r="AB7445" i="13"/>
  <c r="AB7446" i="13"/>
  <c r="AB7447" i="13"/>
  <c r="AB7448" i="13"/>
  <c r="AB7449" i="13"/>
  <c r="AB7450" i="13"/>
  <c r="AB7451" i="13"/>
  <c r="AB7452" i="13"/>
  <c r="AB7453" i="13"/>
  <c r="AB7454" i="13"/>
  <c r="AB7455" i="13"/>
  <c r="AB7456" i="13"/>
  <c r="AB7457" i="13"/>
  <c r="AB7458" i="13"/>
  <c r="AB7459" i="13"/>
  <c r="AB7460" i="13"/>
  <c r="AB7461" i="13"/>
  <c r="AB7462" i="13"/>
  <c r="AB7463" i="13"/>
  <c r="AB7464" i="13"/>
  <c r="AB7465" i="13"/>
  <c r="AB7466" i="13"/>
  <c r="AB7467" i="13"/>
  <c r="AB7468" i="13"/>
  <c r="AB7469" i="13"/>
  <c r="AB7470" i="13"/>
  <c r="AB7471" i="13"/>
  <c r="AB7472" i="13"/>
  <c r="AB7473" i="13"/>
  <c r="AB7474" i="13"/>
  <c r="AB7475" i="13"/>
  <c r="AB7476" i="13"/>
  <c r="AB7477" i="13"/>
  <c r="AB7478" i="13"/>
  <c r="AB7479" i="13"/>
  <c r="AB7480" i="13"/>
  <c r="AB7481" i="13"/>
  <c r="AB7482" i="13"/>
  <c r="AB7483" i="13"/>
  <c r="AB7484" i="13"/>
  <c r="AB7485" i="13"/>
  <c r="AB7486" i="13"/>
  <c r="AB7487" i="13"/>
  <c r="AB7488" i="13"/>
  <c r="AB7489" i="13"/>
  <c r="AB7490" i="13"/>
  <c r="AB7491" i="13"/>
  <c r="AB7492" i="13"/>
  <c r="AB7493" i="13"/>
  <c r="AB7494" i="13"/>
  <c r="AB7495" i="13"/>
  <c r="AB7496" i="13"/>
  <c r="AB7497" i="13"/>
  <c r="AB7498" i="13"/>
  <c r="AB7499" i="13"/>
  <c r="AB7500" i="13"/>
  <c r="AB7501" i="13"/>
  <c r="AB7502" i="13"/>
  <c r="AB7503" i="13"/>
  <c r="AB7504" i="13"/>
  <c r="AB7505" i="13"/>
  <c r="AB7506" i="13"/>
  <c r="AB7507" i="13"/>
  <c r="AB7508" i="13"/>
  <c r="AB7509" i="13"/>
  <c r="AB7510" i="13"/>
  <c r="AB7511" i="13"/>
  <c r="AB7512" i="13"/>
  <c r="AB7513" i="13"/>
  <c r="AB7514" i="13"/>
  <c r="AB7515" i="13"/>
  <c r="AB7516" i="13"/>
  <c r="AB7517" i="13"/>
  <c r="AB7518" i="13"/>
  <c r="AB7519" i="13"/>
  <c r="AB7520" i="13"/>
  <c r="AB7521" i="13"/>
  <c r="AB7522" i="13"/>
  <c r="AB7523" i="13"/>
  <c r="AB7524" i="13"/>
  <c r="AB7525" i="13"/>
  <c r="AB7526" i="13"/>
  <c r="AB7527" i="13"/>
  <c r="AB7528" i="13"/>
  <c r="AB7529" i="13"/>
  <c r="AB7530" i="13"/>
  <c r="AB7531" i="13"/>
  <c r="AB7532" i="13"/>
  <c r="AB7533" i="13"/>
  <c r="AB7534" i="13"/>
  <c r="AB7535" i="13"/>
  <c r="AB7536" i="13"/>
  <c r="AB7537" i="13"/>
  <c r="AB7538" i="13"/>
  <c r="AB7539" i="13"/>
  <c r="AB7540" i="13"/>
  <c r="AB7541" i="13"/>
  <c r="AB7542" i="13"/>
  <c r="AB7543" i="13"/>
  <c r="AB7544" i="13"/>
  <c r="AB7545" i="13"/>
  <c r="AB7546" i="13"/>
  <c r="AB7547" i="13"/>
  <c r="AB7548" i="13"/>
  <c r="AB7549" i="13"/>
  <c r="AB7550" i="13"/>
  <c r="AB7551" i="13"/>
  <c r="AB7552" i="13"/>
  <c r="AB7553" i="13"/>
  <c r="AB7554" i="13"/>
  <c r="AB7555" i="13"/>
  <c r="AB7556" i="13"/>
  <c r="AB7557" i="13"/>
  <c r="AB7558" i="13"/>
  <c r="AB7559" i="13"/>
  <c r="AB7560" i="13"/>
  <c r="AB7561" i="13"/>
  <c r="AB7562" i="13"/>
  <c r="AB7563" i="13"/>
  <c r="AB7564" i="13"/>
  <c r="AB7565" i="13"/>
  <c r="AB7566" i="13"/>
  <c r="AB7567" i="13"/>
  <c r="AB7568" i="13"/>
  <c r="AB7569" i="13"/>
  <c r="AB7570" i="13"/>
  <c r="AB7571" i="13"/>
  <c r="AB7572" i="13"/>
  <c r="AB7573" i="13"/>
  <c r="AB7574" i="13"/>
  <c r="AB7575" i="13"/>
  <c r="AB7576" i="13"/>
  <c r="AB7577" i="13"/>
  <c r="AB7578" i="13"/>
  <c r="AB7579" i="13"/>
  <c r="AB7580" i="13"/>
  <c r="AB7581" i="13"/>
  <c r="AB7582" i="13"/>
  <c r="AB7583" i="13"/>
  <c r="AB7584" i="13"/>
  <c r="AB7585" i="13"/>
  <c r="AB7586" i="13"/>
  <c r="AB7587" i="13"/>
  <c r="AB7588" i="13"/>
  <c r="AB7589" i="13"/>
  <c r="AB7590" i="13"/>
  <c r="AB7591" i="13"/>
  <c r="AB7592" i="13"/>
  <c r="AB7593" i="13"/>
  <c r="AB7594" i="13"/>
  <c r="AB7595" i="13"/>
  <c r="AB7596" i="13"/>
  <c r="AB7597" i="13"/>
  <c r="AB7598" i="13"/>
  <c r="AB7599" i="13"/>
  <c r="AB7600" i="13"/>
  <c r="AB7601" i="13"/>
  <c r="AB7602" i="13"/>
  <c r="AB7603" i="13"/>
  <c r="AB7604" i="13"/>
  <c r="AB7605" i="13"/>
  <c r="AB7606" i="13"/>
  <c r="AB7607" i="13"/>
  <c r="AB7608" i="13"/>
  <c r="AB7609" i="13"/>
  <c r="AB7610" i="13"/>
  <c r="AB7611" i="13"/>
  <c r="AB7612" i="13"/>
  <c r="AB7613" i="13"/>
  <c r="AB7614" i="13"/>
  <c r="AB7615" i="13"/>
  <c r="AB7616" i="13"/>
  <c r="AB7617" i="13"/>
  <c r="AB7618" i="13"/>
  <c r="AB7619" i="13"/>
  <c r="AB7620" i="13"/>
  <c r="AB7621" i="13"/>
  <c r="AB7622" i="13"/>
  <c r="AB7623" i="13"/>
  <c r="AB7624" i="13"/>
  <c r="AB7625" i="13"/>
  <c r="AB7626" i="13"/>
  <c r="AB7627" i="13"/>
  <c r="AB7628" i="13"/>
  <c r="AB7629" i="13"/>
  <c r="AB7630" i="13"/>
  <c r="AB7631" i="13"/>
  <c r="AB7632" i="13"/>
  <c r="AB7633" i="13"/>
  <c r="AB7634" i="13"/>
  <c r="AB7635" i="13"/>
  <c r="AB7636" i="13"/>
  <c r="AB7637" i="13"/>
  <c r="AB7638" i="13"/>
  <c r="AB7639" i="13"/>
  <c r="AB7640" i="13"/>
  <c r="AB7641" i="13"/>
  <c r="AB7642" i="13"/>
  <c r="AB7643" i="13"/>
  <c r="AB7644" i="13"/>
  <c r="AB7645" i="13"/>
  <c r="AB7646" i="13"/>
  <c r="AB7647" i="13"/>
  <c r="AB7648" i="13"/>
  <c r="AB7649" i="13"/>
  <c r="AB7650" i="13"/>
  <c r="AB7651" i="13"/>
  <c r="AB7652" i="13"/>
  <c r="AB7653" i="13"/>
  <c r="AB7654" i="13"/>
  <c r="AB7655" i="13"/>
  <c r="AB7656" i="13"/>
  <c r="AB7657" i="13"/>
  <c r="AB7658" i="13"/>
  <c r="AB7659" i="13"/>
  <c r="AB7660" i="13"/>
  <c r="AB7661" i="13"/>
  <c r="AB7662" i="13"/>
  <c r="AB7663" i="13"/>
  <c r="AB7664" i="13"/>
  <c r="AB7665" i="13"/>
  <c r="AB7666" i="13"/>
  <c r="AB7667" i="13"/>
  <c r="AB7668" i="13"/>
  <c r="AB7669" i="13"/>
  <c r="AB7670" i="13"/>
  <c r="AB7671" i="13"/>
  <c r="AB7672" i="13"/>
  <c r="AB7673" i="13"/>
  <c r="AB7674" i="13"/>
  <c r="AB7675" i="13"/>
  <c r="AB7676" i="13"/>
  <c r="AB7677" i="13"/>
  <c r="AB7678" i="13"/>
  <c r="AB7679" i="13"/>
  <c r="AB7680" i="13"/>
  <c r="AB7681" i="13"/>
  <c r="AB7682" i="13"/>
  <c r="AB7683" i="13"/>
  <c r="AB7684" i="13"/>
  <c r="AB7685" i="13"/>
  <c r="AB7686" i="13"/>
  <c r="AB7687" i="13"/>
  <c r="AB7688" i="13"/>
  <c r="AB7689" i="13"/>
  <c r="AB7690" i="13"/>
  <c r="AB7691" i="13"/>
  <c r="AB7692" i="13"/>
  <c r="AB7693" i="13"/>
  <c r="AB7694" i="13"/>
  <c r="AB7695" i="13"/>
  <c r="AB7696" i="13"/>
  <c r="AB7697" i="13"/>
  <c r="AB7698" i="13"/>
  <c r="AB7699" i="13"/>
  <c r="AB7700" i="13"/>
  <c r="AB7701" i="13"/>
  <c r="AB7702" i="13"/>
  <c r="AB7703" i="13"/>
  <c r="AB7704" i="13"/>
  <c r="AB7705" i="13"/>
  <c r="AB7706" i="13"/>
  <c r="AB7707" i="13"/>
  <c r="AB7708" i="13"/>
  <c r="AB7709" i="13"/>
  <c r="AB7710" i="13"/>
  <c r="AB7711" i="13"/>
  <c r="AB7712" i="13"/>
  <c r="AB7713" i="13"/>
  <c r="AB7714" i="13"/>
  <c r="AB7715" i="13"/>
  <c r="AB7716" i="13"/>
  <c r="AB7717" i="13"/>
  <c r="AB7718" i="13"/>
  <c r="AB7719" i="13"/>
  <c r="AB7720" i="13"/>
  <c r="AB7721" i="13"/>
  <c r="AB7722" i="13"/>
  <c r="AB7723" i="13"/>
  <c r="AB7724" i="13"/>
  <c r="AB7725" i="13"/>
  <c r="AB7726" i="13"/>
  <c r="AB7727" i="13"/>
  <c r="AB7728" i="13"/>
  <c r="AB7729" i="13"/>
  <c r="AB7730" i="13"/>
  <c r="AB7731" i="13"/>
  <c r="AB7732" i="13"/>
  <c r="AB7733" i="13"/>
  <c r="AB7734" i="13"/>
  <c r="AB7735" i="13"/>
  <c r="AB7736" i="13"/>
  <c r="AB7737" i="13"/>
  <c r="AB7738" i="13"/>
  <c r="AB7739" i="13"/>
  <c r="AB7740" i="13"/>
  <c r="AB7741" i="13"/>
  <c r="AB7742" i="13"/>
  <c r="AB7743" i="13"/>
  <c r="AB7744" i="13"/>
  <c r="AB7745" i="13"/>
  <c r="AB7746" i="13"/>
  <c r="AB7747" i="13"/>
  <c r="AB7748" i="13"/>
  <c r="AB7749" i="13"/>
  <c r="AB7750" i="13"/>
  <c r="AB7751" i="13"/>
  <c r="AB7752" i="13"/>
  <c r="AB7753" i="13"/>
  <c r="AB7754" i="13"/>
  <c r="AB7755" i="13"/>
  <c r="AB7756" i="13"/>
  <c r="AB7757" i="13"/>
  <c r="AB7758" i="13"/>
  <c r="AB7759" i="13"/>
  <c r="AB7760" i="13"/>
  <c r="AB7761" i="13"/>
  <c r="AB7762" i="13"/>
  <c r="AB7763" i="13"/>
  <c r="AB7764" i="13"/>
  <c r="AB7765" i="13"/>
  <c r="AB7766" i="13"/>
  <c r="AB7767" i="13"/>
  <c r="AB7768" i="13"/>
  <c r="AB7769" i="13"/>
  <c r="AB7770" i="13"/>
  <c r="AB7771" i="13"/>
  <c r="AB7772" i="13"/>
  <c r="AB7773" i="13"/>
  <c r="AB7774" i="13"/>
  <c r="AB7775" i="13"/>
  <c r="AB7776" i="13"/>
  <c r="AB7777" i="13"/>
  <c r="AB7778" i="13"/>
  <c r="AB7779" i="13"/>
  <c r="AB7780" i="13"/>
  <c r="AB7781" i="13"/>
  <c r="AB7782" i="13"/>
  <c r="AB7783" i="13"/>
  <c r="AB7784" i="13"/>
  <c r="AB7785" i="13"/>
  <c r="AB7786" i="13"/>
  <c r="AB7787" i="13"/>
  <c r="AB7788" i="13"/>
  <c r="AB7789" i="13"/>
  <c r="AB7790" i="13"/>
  <c r="AB7791" i="13"/>
  <c r="AB7792" i="13"/>
  <c r="AB7793" i="13"/>
  <c r="AB7794" i="13"/>
  <c r="AB7795" i="13"/>
  <c r="AB7796" i="13"/>
  <c r="AB7797" i="13"/>
  <c r="AB7798" i="13"/>
  <c r="AB7799" i="13"/>
  <c r="AB7800" i="13"/>
  <c r="AB7801" i="13"/>
  <c r="AB7802" i="13"/>
  <c r="AB7803" i="13"/>
  <c r="AB7804" i="13"/>
  <c r="AB7805" i="13"/>
  <c r="AB7806" i="13"/>
  <c r="AB7807" i="13"/>
  <c r="AB7808" i="13"/>
  <c r="AB7809" i="13"/>
  <c r="AB7810" i="13"/>
  <c r="AB7811" i="13"/>
  <c r="AB7812" i="13"/>
  <c r="AB7813" i="13"/>
  <c r="AB7814" i="13"/>
  <c r="AB7815" i="13"/>
  <c r="AB7816" i="13"/>
  <c r="AB7817" i="13"/>
  <c r="AB7818" i="13"/>
  <c r="AB7819" i="13"/>
  <c r="AB7820" i="13"/>
  <c r="AB7821" i="13"/>
  <c r="AB7822" i="13"/>
  <c r="AB7823" i="13"/>
  <c r="AB7824" i="13"/>
  <c r="AB7825" i="13"/>
  <c r="AB7826" i="13"/>
  <c r="AB7827" i="13"/>
  <c r="AB7828" i="13"/>
  <c r="AB7829" i="13"/>
  <c r="AB7830" i="13"/>
  <c r="AB7831" i="13"/>
  <c r="AB7832" i="13"/>
  <c r="AB7833" i="13"/>
  <c r="AB7834" i="13"/>
  <c r="AB7835" i="13"/>
  <c r="AB7836" i="13"/>
  <c r="AB7837" i="13"/>
  <c r="AB7838" i="13"/>
  <c r="AB7839" i="13"/>
  <c r="AB7840" i="13"/>
  <c r="AB7841" i="13"/>
  <c r="AB7842" i="13"/>
  <c r="AB7843" i="13"/>
  <c r="AB7844" i="13"/>
  <c r="AB7845" i="13"/>
  <c r="AB7846" i="13"/>
  <c r="AB7847" i="13"/>
  <c r="AB7848" i="13"/>
  <c r="AB7849" i="13"/>
  <c r="AB7850" i="13"/>
  <c r="AB7851" i="13"/>
  <c r="AB7852" i="13"/>
  <c r="AB7853" i="13"/>
  <c r="AB7854" i="13"/>
  <c r="AB7855" i="13"/>
  <c r="AB7856" i="13"/>
  <c r="AB7857" i="13"/>
  <c r="AB7858" i="13"/>
  <c r="AB7859" i="13"/>
  <c r="AB7860" i="13"/>
  <c r="AB7861" i="13"/>
  <c r="AB7862" i="13"/>
  <c r="AB7863" i="13"/>
  <c r="AB7864" i="13"/>
  <c r="AB7865" i="13"/>
  <c r="AB7866" i="13"/>
  <c r="AB7867" i="13"/>
  <c r="AB7868" i="13"/>
  <c r="AB7869" i="13"/>
  <c r="AB7870" i="13"/>
  <c r="AB7871" i="13"/>
  <c r="AB7872" i="13"/>
  <c r="AB7873" i="13"/>
  <c r="AB7874" i="13"/>
  <c r="AB7875" i="13"/>
  <c r="AB7876" i="13"/>
  <c r="AB7877" i="13"/>
  <c r="AB7878" i="13"/>
  <c r="AB7879" i="13"/>
  <c r="AB7880" i="13"/>
  <c r="AB7881" i="13"/>
  <c r="AB7882" i="13"/>
  <c r="AB7883" i="13"/>
  <c r="AB7884" i="13"/>
  <c r="AB7885" i="13"/>
  <c r="AB7886" i="13"/>
  <c r="AB7887" i="13"/>
  <c r="AB7888" i="13"/>
  <c r="AB7889" i="13"/>
  <c r="AB7890" i="13"/>
  <c r="AB7891" i="13"/>
  <c r="AB7892" i="13"/>
  <c r="AB7893" i="13"/>
  <c r="AB7894" i="13"/>
  <c r="AB7895" i="13"/>
  <c r="AB7896" i="13"/>
  <c r="AB7897" i="13"/>
  <c r="AB7898" i="13"/>
  <c r="AB7899" i="13"/>
  <c r="AB7900" i="13"/>
  <c r="AB7901" i="13"/>
  <c r="AB7902" i="13"/>
  <c r="AB7903" i="13"/>
  <c r="AB7904" i="13"/>
  <c r="AB7905" i="13"/>
  <c r="AB7906" i="13"/>
  <c r="AB7907" i="13"/>
  <c r="AB7908" i="13"/>
  <c r="AB7909" i="13"/>
  <c r="AB7910" i="13"/>
  <c r="AB7911" i="13"/>
  <c r="AB7912" i="13"/>
  <c r="AB7913" i="13"/>
  <c r="AB7914" i="13"/>
  <c r="AB7915" i="13"/>
  <c r="AB7916" i="13"/>
  <c r="AB7917" i="13"/>
  <c r="AB7918" i="13"/>
  <c r="AB7919" i="13"/>
  <c r="AB7920" i="13"/>
  <c r="AB7921" i="13"/>
  <c r="AB7922" i="13"/>
  <c r="AB7923" i="13"/>
  <c r="AB7924" i="13"/>
  <c r="AB7925" i="13"/>
  <c r="AB7926" i="13"/>
  <c r="AB7927" i="13"/>
  <c r="AB7928" i="13"/>
  <c r="AB7929" i="13"/>
  <c r="AB7930" i="13"/>
  <c r="AB7931" i="13"/>
  <c r="AB7932" i="13"/>
  <c r="AB7933" i="13"/>
  <c r="AB7934" i="13"/>
  <c r="AB7935" i="13"/>
  <c r="AB7936" i="13"/>
  <c r="AB7937" i="13"/>
  <c r="AB7938" i="13"/>
  <c r="AB7939" i="13"/>
  <c r="AB7940" i="13"/>
  <c r="AB7941" i="13"/>
  <c r="AB7942" i="13"/>
  <c r="AB7943" i="13"/>
  <c r="AB7944" i="13"/>
  <c r="AB7945" i="13"/>
  <c r="AB7946" i="13"/>
  <c r="AB7947" i="13"/>
  <c r="AB7948" i="13"/>
  <c r="AB7949" i="13"/>
  <c r="AB7950" i="13"/>
  <c r="AB7951" i="13"/>
  <c r="AB7952" i="13"/>
  <c r="AB7953" i="13"/>
  <c r="AB7954" i="13"/>
  <c r="AB7955" i="13"/>
  <c r="AB7956" i="13"/>
  <c r="AB7957" i="13"/>
  <c r="AB7958" i="13"/>
  <c r="AB7959" i="13"/>
  <c r="AB7960" i="13"/>
  <c r="AB7961" i="13"/>
  <c r="AB7962" i="13"/>
  <c r="AB7963" i="13"/>
  <c r="AB7964" i="13"/>
  <c r="AB7965" i="13"/>
  <c r="AB7966" i="13"/>
  <c r="AB7967" i="13"/>
  <c r="AB7968" i="13"/>
  <c r="AB7969" i="13"/>
  <c r="AB7970" i="13"/>
  <c r="AB7971" i="13"/>
  <c r="AB7972" i="13"/>
  <c r="AB7973" i="13"/>
  <c r="AB7974" i="13"/>
  <c r="AB7975" i="13"/>
  <c r="AB7976" i="13"/>
  <c r="AB7977" i="13"/>
  <c r="AB7978" i="13"/>
  <c r="AB7979" i="13"/>
  <c r="AB7980" i="13"/>
  <c r="AB7981" i="13"/>
  <c r="AB7982" i="13"/>
  <c r="AB7983" i="13"/>
  <c r="AB7984" i="13"/>
  <c r="AB7985" i="13"/>
  <c r="AB7986" i="13"/>
  <c r="AB7987" i="13"/>
  <c r="AB7988" i="13"/>
  <c r="AB7989" i="13"/>
  <c r="AB7990" i="13"/>
  <c r="AB7991" i="13"/>
  <c r="AB7992" i="13"/>
  <c r="AB7993" i="13"/>
  <c r="AB7994" i="13"/>
  <c r="AB7995" i="13"/>
  <c r="AB7996" i="13"/>
  <c r="AB7997" i="13"/>
  <c r="AB7998" i="13"/>
  <c r="AB7999" i="13"/>
  <c r="AB8000" i="13"/>
  <c r="AB8001" i="13"/>
  <c r="AB8002" i="13"/>
  <c r="AB8003" i="13"/>
  <c r="AB8004" i="13"/>
  <c r="AB8005" i="13"/>
  <c r="AB8006" i="13"/>
  <c r="AB8007" i="13"/>
  <c r="AB8008" i="13"/>
  <c r="AB8009" i="13"/>
  <c r="AB8010" i="13"/>
  <c r="AB8011" i="13"/>
  <c r="AB8012" i="13"/>
  <c r="AB8013" i="13"/>
  <c r="AB8014" i="13"/>
  <c r="AB8015" i="13"/>
  <c r="AB8016" i="13"/>
  <c r="AB8017" i="13"/>
  <c r="AB8018" i="13"/>
  <c r="AB8019" i="13"/>
  <c r="AB8020" i="13"/>
  <c r="AB8021" i="13"/>
  <c r="AB8022" i="13"/>
  <c r="AB8023" i="13"/>
  <c r="AB8024" i="13"/>
  <c r="AB8025" i="13"/>
  <c r="AB8026" i="13"/>
  <c r="AB8027" i="13"/>
  <c r="AB8028" i="13"/>
  <c r="AB8029" i="13"/>
  <c r="AB8030" i="13"/>
  <c r="AB8031" i="13"/>
  <c r="AB8032" i="13"/>
  <c r="AB8033" i="13"/>
  <c r="AB8034" i="13"/>
  <c r="AB8035" i="13"/>
  <c r="AB8036" i="13"/>
  <c r="AB8037" i="13"/>
  <c r="AB8038" i="13"/>
  <c r="AB8039" i="13"/>
  <c r="AB8040" i="13"/>
  <c r="AB8041" i="13"/>
  <c r="AB8042" i="13"/>
  <c r="AB8043" i="13"/>
  <c r="AB8044" i="13"/>
  <c r="AB8045" i="13"/>
  <c r="AB8046" i="13"/>
  <c r="AB8047" i="13"/>
  <c r="AB8048" i="13"/>
  <c r="AB8049" i="13"/>
  <c r="AB8050" i="13"/>
  <c r="AB8051" i="13"/>
  <c r="AB8052" i="13"/>
  <c r="AB8053" i="13"/>
  <c r="AB8054" i="13"/>
  <c r="AB8055" i="13"/>
  <c r="AB8056" i="13"/>
  <c r="AB8057" i="13"/>
  <c r="AB8058" i="13"/>
  <c r="AB8059" i="13"/>
  <c r="AB8060" i="13"/>
  <c r="AB8061" i="13"/>
  <c r="AB8062" i="13"/>
  <c r="AB8063" i="13"/>
  <c r="AB8064" i="13"/>
  <c r="AB8065" i="13"/>
  <c r="AB8066" i="13"/>
  <c r="AB8067" i="13"/>
  <c r="AB8068" i="13"/>
  <c r="AB8069" i="13"/>
  <c r="AB8070" i="13"/>
  <c r="AB8071" i="13"/>
  <c r="AB8072" i="13"/>
  <c r="AB8073" i="13"/>
  <c r="AB8074" i="13"/>
  <c r="AB8075" i="13"/>
  <c r="AB8076" i="13"/>
  <c r="AB8077" i="13"/>
  <c r="AB8078" i="13"/>
  <c r="AB8079" i="13"/>
  <c r="AB8080" i="13"/>
  <c r="AB8081" i="13"/>
  <c r="AB8082" i="13"/>
  <c r="AB8083" i="13"/>
  <c r="AB8084" i="13"/>
  <c r="AB8085" i="13"/>
  <c r="AB8086" i="13"/>
  <c r="AB8087" i="13"/>
  <c r="AB8088" i="13"/>
  <c r="AB8089" i="13"/>
  <c r="AB8090" i="13"/>
  <c r="AB8091" i="13"/>
  <c r="AB8092" i="13"/>
  <c r="AB8093" i="13"/>
  <c r="AB8094" i="13"/>
  <c r="AB8095" i="13"/>
  <c r="AB8096" i="13"/>
  <c r="AB8097" i="13"/>
  <c r="AB8098" i="13"/>
  <c r="AB8099" i="13"/>
  <c r="AB8100" i="13"/>
  <c r="AB8101" i="13"/>
  <c r="AB8102" i="13"/>
  <c r="AB8103" i="13"/>
  <c r="AB8104" i="13"/>
  <c r="AB8105" i="13"/>
  <c r="AB8106" i="13"/>
  <c r="AB8107" i="13"/>
  <c r="AB8108" i="13"/>
  <c r="AB8109" i="13"/>
  <c r="AB8110" i="13"/>
  <c r="AB8111" i="13"/>
  <c r="AB8112" i="13"/>
  <c r="AB8113" i="13"/>
  <c r="AB8114" i="13"/>
  <c r="AB8115" i="13"/>
  <c r="AB8116" i="13"/>
  <c r="AB8117" i="13"/>
  <c r="AB8118" i="13"/>
  <c r="AB8119" i="13"/>
  <c r="AB8120" i="13"/>
  <c r="AB8121" i="13"/>
  <c r="AB8122" i="13"/>
  <c r="AB8123" i="13"/>
  <c r="AB8124" i="13"/>
  <c r="AB8125" i="13"/>
  <c r="AB8126" i="13"/>
  <c r="AB8127" i="13"/>
  <c r="AB8128" i="13"/>
  <c r="AB8129" i="13"/>
  <c r="AB8130" i="13"/>
  <c r="AB8131" i="13"/>
  <c r="AB8132" i="13"/>
  <c r="AB8133" i="13"/>
  <c r="AB8134" i="13"/>
  <c r="AB8135" i="13"/>
  <c r="AB8136" i="13"/>
  <c r="AB8137" i="13"/>
  <c r="AB8138" i="13"/>
  <c r="AB8139" i="13"/>
  <c r="AB8140" i="13"/>
  <c r="AB8141" i="13"/>
  <c r="AB8142" i="13"/>
  <c r="AB8143" i="13"/>
  <c r="AB8144" i="13"/>
  <c r="AB8145" i="13"/>
  <c r="AB8146" i="13"/>
  <c r="AB8147" i="13"/>
  <c r="AB8148" i="13"/>
  <c r="AB8149" i="13"/>
  <c r="AB8150" i="13"/>
  <c r="AB8151" i="13"/>
  <c r="AB8152" i="13"/>
  <c r="AB8153" i="13"/>
  <c r="AB8154" i="13"/>
  <c r="AB8155" i="13"/>
  <c r="AB8156" i="13"/>
  <c r="AB8157" i="13"/>
  <c r="AB8158" i="13"/>
  <c r="AB8159" i="13"/>
  <c r="AB8160" i="13"/>
  <c r="AB8161" i="13"/>
  <c r="AB8162" i="13"/>
  <c r="AB8163" i="13"/>
  <c r="AB8164" i="13"/>
  <c r="AB8165" i="13"/>
  <c r="AB8166" i="13"/>
  <c r="AB8167" i="13"/>
  <c r="AB8168" i="13"/>
  <c r="AB8169" i="13"/>
  <c r="AB8170" i="13"/>
  <c r="AB8171" i="13"/>
  <c r="AB8172" i="13"/>
  <c r="AB8173" i="13"/>
  <c r="AB8174" i="13"/>
  <c r="AB8175" i="13"/>
  <c r="AB8176" i="13"/>
  <c r="AB8177" i="13"/>
  <c r="AB8178" i="13"/>
  <c r="AB8179" i="13"/>
  <c r="AB8180" i="13"/>
  <c r="AB8181" i="13"/>
  <c r="AB8182" i="13"/>
  <c r="AB8183" i="13"/>
  <c r="AB8184" i="13"/>
  <c r="AB8185" i="13"/>
  <c r="AB8186" i="13"/>
  <c r="AB8187" i="13"/>
  <c r="AB8188" i="13"/>
  <c r="AB8189" i="13"/>
  <c r="AB8190" i="13"/>
  <c r="AB8191" i="13"/>
  <c r="AB8192" i="13"/>
  <c r="AB8193" i="13"/>
  <c r="AB8194" i="13"/>
  <c r="AB8195" i="13"/>
  <c r="AB8196" i="13"/>
  <c r="AB8197" i="13"/>
  <c r="AB8198" i="13"/>
  <c r="AB8199" i="13"/>
  <c r="AB8200" i="13"/>
  <c r="AB8201" i="13"/>
  <c r="AB8202" i="13"/>
  <c r="AB8203" i="13"/>
  <c r="AB8204" i="13"/>
  <c r="AB8205" i="13"/>
  <c r="AB8206" i="13"/>
  <c r="AB8207" i="13"/>
  <c r="AB8208" i="13"/>
  <c r="AB8209" i="13"/>
  <c r="AB8210" i="13"/>
  <c r="AB8211" i="13"/>
  <c r="AB8212" i="13"/>
  <c r="AB8213" i="13"/>
  <c r="AB8214" i="13"/>
  <c r="AB8215" i="13"/>
  <c r="AB8216" i="13"/>
  <c r="AB8217" i="13"/>
  <c r="AB8218" i="13"/>
  <c r="AB8219" i="13"/>
  <c r="AB8220" i="13"/>
  <c r="AB8221" i="13"/>
  <c r="AB8222" i="13"/>
  <c r="AB8223" i="13"/>
  <c r="AB8224" i="13"/>
  <c r="AB8225" i="13"/>
  <c r="AB8226" i="13"/>
  <c r="AB8227" i="13"/>
  <c r="AB8228" i="13"/>
  <c r="AB8229" i="13"/>
  <c r="AB8230" i="13"/>
  <c r="AB8231" i="13"/>
  <c r="AB8232" i="13"/>
  <c r="AB8233" i="13"/>
  <c r="AB8234" i="13"/>
  <c r="AB8235" i="13"/>
  <c r="AB8236" i="13"/>
  <c r="AB8237" i="13"/>
  <c r="AB8238" i="13"/>
  <c r="AB8239" i="13"/>
  <c r="AB8240" i="13"/>
  <c r="AB8241" i="13"/>
  <c r="AB8242" i="13"/>
  <c r="AB8243" i="13"/>
  <c r="AB8244" i="13"/>
  <c r="AB8245" i="13"/>
  <c r="AB8246" i="13"/>
  <c r="AB8247" i="13"/>
  <c r="AB8248" i="13"/>
  <c r="AB8249" i="13"/>
  <c r="AB8250" i="13"/>
  <c r="AB8251" i="13"/>
  <c r="AB8252" i="13"/>
  <c r="AB8253" i="13"/>
  <c r="AB8254" i="13"/>
  <c r="AB8255" i="13"/>
  <c r="AB8256" i="13"/>
  <c r="AB8257" i="13"/>
  <c r="AB8258" i="13"/>
  <c r="AB8259" i="13"/>
  <c r="AB8260" i="13"/>
  <c r="AB8261" i="13"/>
  <c r="AB8262" i="13"/>
  <c r="AB8263" i="13"/>
  <c r="AB8264" i="13"/>
  <c r="AB8265" i="13"/>
  <c r="AB8266" i="13"/>
  <c r="AB8267" i="13"/>
  <c r="AB8268" i="13"/>
  <c r="AB8269" i="13"/>
  <c r="AB8270" i="13"/>
  <c r="AB8271" i="13"/>
  <c r="AB8272" i="13"/>
  <c r="AB8273" i="13"/>
  <c r="AB8274" i="13"/>
  <c r="AB8275" i="13"/>
  <c r="AB8276" i="13"/>
  <c r="AB8277" i="13"/>
  <c r="AB8278" i="13"/>
  <c r="AB8279" i="13"/>
  <c r="AB8280" i="13"/>
  <c r="AB8281" i="13"/>
  <c r="AB8282" i="13"/>
  <c r="AB8283" i="13"/>
  <c r="AB8284" i="13"/>
  <c r="AB8285" i="13"/>
  <c r="AB8286" i="13"/>
  <c r="AB8287" i="13"/>
  <c r="AB8288" i="13"/>
  <c r="AB8289" i="13"/>
  <c r="AB8290" i="13"/>
  <c r="AB8291" i="13"/>
  <c r="AB8292" i="13"/>
  <c r="AB8293" i="13"/>
  <c r="AB8294" i="13"/>
  <c r="AB8295" i="13"/>
  <c r="AB8296" i="13"/>
  <c r="AB8297" i="13"/>
  <c r="AB8298" i="13"/>
  <c r="AB8299" i="13"/>
  <c r="AB8300" i="13"/>
  <c r="AB8301" i="13"/>
  <c r="AB8302" i="13"/>
  <c r="AB8303" i="13"/>
  <c r="AB8304" i="13"/>
  <c r="AB8305" i="13"/>
  <c r="AB8306" i="13"/>
  <c r="AB8307" i="13"/>
  <c r="AB8308" i="13"/>
  <c r="AB8309" i="13"/>
  <c r="AB8310" i="13"/>
  <c r="AB8311" i="13"/>
  <c r="AB8312" i="13"/>
  <c r="AB8313" i="13"/>
  <c r="AB8314" i="13"/>
  <c r="AB8315" i="13"/>
  <c r="AB8316" i="13"/>
  <c r="AB8317" i="13"/>
  <c r="AB8318" i="13"/>
  <c r="AB8319" i="13"/>
  <c r="AB8320" i="13"/>
  <c r="AB8321" i="13"/>
  <c r="AB8322" i="13"/>
  <c r="AB8323" i="13"/>
  <c r="AB8324" i="13"/>
  <c r="AB8325" i="13"/>
  <c r="AB8326" i="13"/>
  <c r="AB8327" i="13"/>
  <c r="AB8328" i="13"/>
  <c r="AB8329" i="13"/>
  <c r="AB8330" i="13"/>
  <c r="AB8331" i="13"/>
  <c r="AB8332" i="13"/>
  <c r="AB8333" i="13"/>
  <c r="AB8334" i="13"/>
  <c r="AB8335" i="13"/>
  <c r="AB8336" i="13"/>
  <c r="AB8337" i="13"/>
  <c r="AB8338" i="13"/>
  <c r="AB8339" i="13"/>
  <c r="AB8340" i="13"/>
  <c r="AB8341" i="13"/>
  <c r="AB8342" i="13"/>
  <c r="AB8343" i="13"/>
  <c r="AB8344" i="13"/>
  <c r="AB8345" i="13"/>
  <c r="AB8346" i="13"/>
  <c r="AB8347" i="13"/>
  <c r="AB8348" i="13"/>
  <c r="AB8349" i="13"/>
  <c r="AB8350" i="13"/>
  <c r="AB8351" i="13"/>
  <c r="AB8352" i="13"/>
  <c r="AB8353" i="13"/>
  <c r="AB8354" i="13"/>
  <c r="AB8355" i="13"/>
  <c r="AB8356" i="13"/>
  <c r="AB8357" i="13"/>
  <c r="AB8358" i="13"/>
  <c r="AB8359" i="13"/>
  <c r="AB8360" i="13"/>
  <c r="AB8361" i="13"/>
  <c r="AB8362" i="13"/>
  <c r="AB8363" i="13"/>
  <c r="AB8364" i="13"/>
  <c r="AB8365" i="13"/>
  <c r="AB8366" i="13"/>
  <c r="AB8367" i="13"/>
  <c r="AB8368" i="13"/>
  <c r="AB8369" i="13"/>
  <c r="AB8370" i="13"/>
  <c r="AB8371" i="13"/>
  <c r="AB8372" i="13"/>
  <c r="AB8373" i="13"/>
  <c r="AB8374" i="13"/>
  <c r="AB8375" i="13"/>
  <c r="AB8376" i="13"/>
  <c r="AB8377" i="13"/>
  <c r="AB8378" i="13"/>
  <c r="AB8379" i="13"/>
  <c r="AB8380" i="13"/>
  <c r="AB8381" i="13"/>
  <c r="AB8382" i="13"/>
  <c r="AB8383" i="13"/>
  <c r="AB8384" i="13"/>
  <c r="AB8385" i="13"/>
  <c r="AB8386" i="13"/>
  <c r="AB8387" i="13"/>
  <c r="AB8388" i="13"/>
  <c r="AB8389" i="13"/>
  <c r="AB8390" i="13"/>
  <c r="AB8391" i="13"/>
  <c r="AB8392" i="13"/>
  <c r="AB8393" i="13"/>
  <c r="AB8394" i="13"/>
  <c r="AB8395" i="13"/>
  <c r="AB8396" i="13"/>
  <c r="AB8397" i="13"/>
  <c r="AB8398" i="13"/>
  <c r="AB8399" i="13"/>
  <c r="AB8400" i="13"/>
  <c r="AB8401" i="13"/>
  <c r="AB8402" i="13"/>
  <c r="AB8403" i="13"/>
  <c r="AB8404" i="13"/>
  <c r="AB8405" i="13"/>
  <c r="AB8406" i="13"/>
  <c r="AB8407" i="13"/>
  <c r="AB8408" i="13"/>
  <c r="AB8409" i="13"/>
  <c r="AB8410" i="13"/>
  <c r="AB8411" i="13"/>
  <c r="AB8412" i="13"/>
  <c r="AB8413" i="13"/>
  <c r="AB8414" i="13"/>
  <c r="AB8415" i="13"/>
  <c r="AB8416" i="13"/>
  <c r="AB8417" i="13"/>
  <c r="AB8418" i="13"/>
  <c r="AB8419" i="13"/>
  <c r="AB8420" i="13"/>
  <c r="AB8421" i="13"/>
  <c r="AB8422" i="13"/>
  <c r="AB8423" i="13"/>
  <c r="AB8424" i="13"/>
  <c r="AB8425" i="13"/>
  <c r="AB8426" i="13"/>
  <c r="AB8427" i="13"/>
  <c r="AB8428" i="13"/>
  <c r="AB8429" i="13"/>
  <c r="AB8430" i="13"/>
  <c r="AB8431" i="13"/>
  <c r="AB8432" i="13"/>
  <c r="AB8433" i="13"/>
  <c r="AB8434" i="13"/>
  <c r="AB8435" i="13"/>
  <c r="AB8436" i="13"/>
  <c r="AB8437" i="13"/>
  <c r="AB8438" i="13"/>
  <c r="AB8439" i="13"/>
  <c r="AB8440" i="13"/>
  <c r="AB8441" i="13"/>
  <c r="AB8442" i="13"/>
  <c r="AB8443" i="13"/>
  <c r="AB8444" i="13"/>
  <c r="AB8445" i="13"/>
  <c r="AB8446" i="13"/>
  <c r="AB8447" i="13"/>
  <c r="AB8448" i="13"/>
  <c r="AB8449" i="13"/>
  <c r="AB8450" i="13"/>
  <c r="AB8451" i="13"/>
  <c r="AB8452" i="13"/>
  <c r="AB8453" i="13"/>
  <c r="AB8454" i="13"/>
  <c r="AB8455" i="13"/>
  <c r="AB8456" i="13"/>
  <c r="AB8457" i="13"/>
  <c r="AB8458" i="13"/>
  <c r="AB8459" i="13"/>
  <c r="AB8460" i="13"/>
  <c r="AB8461" i="13"/>
  <c r="AB8462" i="13"/>
  <c r="AB8463" i="13"/>
  <c r="AB8464" i="13"/>
  <c r="AB8465" i="13"/>
  <c r="AB8466" i="13"/>
  <c r="AB8467" i="13"/>
  <c r="AB8468" i="13"/>
  <c r="AB8469" i="13"/>
  <c r="AB8470" i="13"/>
  <c r="AB8471" i="13"/>
  <c r="AB8472" i="13"/>
  <c r="AB8473" i="13"/>
  <c r="AB8474" i="13"/>
  <c r="AB8475" i="13"/>
  <c r="AB8476" i="13"/>
  <c r="AB8477" i="13"/>
  <c r="AB8478" i="13"/>
  <c r="AB8479" i="13"/>
  <c r="AB8480" i="13"/>
  <c r="AB8481" i="13"/>
  <c r="AB8482" i="13"/>
  <c r="AB8483" i="13"/>
  <c r="AB8484" i="13"/>
  <c r="AB8485" i="13"/>
  <c r="AB8486" i="13"/>
  <c r="AB8487" i="13"/>
  <c r="AB8488" i="13"/>
  <c r="AB8489" i="13"/>
  <c r="AB8490" i="13"/>
  <c r="AB8491" i="13"/>
  <c r="AB8492" i="13"/>
  <c r="AB8493" i="13"/>
  <c r="AB8494" i="13"/>
  <c r="AB8495" i="13"/>
  <c r="AB8496" i="13"/>
  <c r="AB8497" i="13"/>
  <c r="AB8498" i="13"/>
  <c r="AB8499" i="13"/>
  <c r="AB8500" i="13"/>
  <c r="AB8501" i="13"/>
  <c r="AB8502" i="13"/>
  <c r="AB8503" i="13"/>
  <c r="AB8504" i="13"/>
  <c r="AB8505" i="13"/>
  <c r="AB8506" i="13"/>
  <c r="AB8507" i="13"/>
  <c r="AB8508" i="13"/>
  <c r="AB8509" i="13"/>
  <c r="AB8510" i="13"/>
  <c r="AB8511" i="13"/>
  <c r="AB8512" i="13"/>
  <c r="AB8513" i="13"/>
  <c r="AB8514" i="13"/>
  <c r="AB8515" i="13"/>
  <c r="AB8516" i="13"/>
  <c r="AB8517" i="13"/>
  <c r="AB8518" i="13"/>
  <c r="AB8519" i="13"/>
  <c r="AB8520" i="13"/>
  <c r="AB8521" i="13"/>
  <c r="AB8522" i="13"/>
  <c r="AB8523" i="13"/>
  <c r="AB8524" i="13"/>
  <c r="AB8525" i="13"/>
  <c r="AB8526" i="13"/>
  <c r="AB8527" i="13"/>
  <c r="AB8528" i="13"/>
  <c r="AB8529" i="13"/>
  <c r="AB8530" i="13"/>
  <c r="AB8531" i="13"/>
  <c r="AB8532" i="13"/>
  <c r="AB8533" i="13"/>
  <c r="AB8534" i="13"/>
  <c r="AB8535" i="13"/>
  <c r="AB8536" i="13"/>
  <c r="AB8537" i="13"/>
  <c r="AB8538" i="13"/>
  <c r="AB8539" i="13"/>
  <c r="AB8540" i="13"/>
  <c r="AB8541" i="13"/>
  <c r="AB8542" i="13"/>
  <c r="AB8543" i="13"/>
  <c r="AB8544" i="13"/>
  <c r="AB8545" i="13"/>
  <c r="AB8546" i="13"/>
  <c r="AB8547" i="13"/>
  <c r="AB8548" i="13"/>
  <c r="AB8549" i="13"/>
  <c r="AB8550" i="13"/>
  <c r="AB8551" i="13"/>
  <c r="AB8552" i="13"/>
  <c r="AB8553" i="13"/>
  <c r="AB8554" i="13"/>
  <c r="AB8555" i="13"/>
  <c r="AB8556" i="13"/>
  <c r="AB8557" i="13"/>
  <c r="AB8558" i="13"/>
  <c r="AB8559" i="13"/>
  <c r="AB8560" i="13"/>
  <c r="AB8561" i="13"/>
  <c r="AB8562" i="13"/>
  <c r="AB8563" i="13"/>
  <c r="AB8564" i="13"/>
  <c r="AB8565" i="13"/>
  <c r="AB8566" i="13"/>
  <c r="AB8567" i="13"/>
  <c r="AB8568" i="13"/>
  <c r="AB8569" i="13"/>
  <c r="AB8570" i="13"/>
  <c r="AB8571" i="13"/>
  <c r="AB8572" i="13"/>
  <c r="AB8573" i="13"/>
  <c r="AB8574" i="13"/>
  <c r="AB8575" i="13"/>
  <c r="AB8576" i="13"/>
  <c r="AB8577" i="13"/>
  <c r="AB8578" i="13"/>
  <c r="AB8579" i="13"/>
  <c r="AB8580" i="13"/>
  <c r="AB8581" i="13"/>
  <c r="AB8582" i="13"/>
  <c r="AB8583" i="13"/>
  <c r="AB8584" i="13"/>
  <c r="AB8585" i="13"/>
  <c r="AB8586" i="13"/>
  <c r="AB8587" i="13"/>
  <c r="AB8588" i="13"/>
  <c r="AB8589" i="13"/>
  <c r="AB8590" i="13"/>
  <c r="AB8591" i="13"/>
  <c r="AB8592" i="13"/>
  <c r="AB8593" i="13"/>
  <c r="AB8594" i="13"/>
  <c r="AB8595" i="13"/>
  <c r="AB8596" i="13"/>
  <c r="AB8597" i="13"/>
  <c r="AB8598" i="13"/>
  <c r="AB8599" i="13"/>
  <c r="AB8600" i="13"/>
  <c r="AB8601" i="13"/>
  <c r="AB8602" i="13"/>
  <c r="AB8603" i="13"/>
  <c r="AB8604" i="13"/>
  <c r="AB8605" i="13"/>
  <c r="AB8606" i="13"/>
  <c r="AB8607" i="13"/>
  <c r="AB8608" i="13"/>
  <c r="AB8609" i="13"/>
  <c r="AB8610" i="13"/>
  <c r="AB8611" i="13"/>
  <c r="AB8612" i="13"/>
  <c r="AB8613" i="13"/>
  <c r="AB8614" i="13"/>
  <c r="AB8615" i="13"/>
  <c r="AB8616" i="13"/>
  <c r="AB8617" i="13"/>
  <c r="AB8618" i="13"/>
  <c r="AB8619" i="13"/>
  <c r="AB8620" i="13"/>
  <c r="AB8621" i="13"/>
  <c r="AB8622" i="13"/>
  <c r="AB8623" i="13"/>
  <c r="AB8624" i="13"/>
  <c r="AB8625" i="13"/>
  <c r="AB8626" i="13"/>
  <c r="AB8627" i="13"/>
  <c r="AB8628" i="13"/>
  <c r="AB8629" i="13"/>
  <c r="AB8630" i="13"/>
  <c r="AB8631" i="13"/>
  <c r="AB8632" i="13"/>
  <c r="AB8633" i="13"/>
  <c r="AB8634" i="13"/>
  <c r="AB8635" i="13"/>
  <c r="AB8636" i="13"/>
  <c r="AB8637" i="13"/>
  <c r="AB8638" i="13"/>
  <c r="AB8639" i="13"/>
  <c r="AB8640" i="13"/>
  <c r="AB8641" i="13"/>
  <c r="AB8642" i="13"/>
  <c r="AB8643" i="13"/>
  <c r="AB8644" i="13"/>
  <c r="AB8645" i="13"/>
  <c r="AB8646" i="13"/>
  <c r="AB8647" i="13"/>
  <c r="AB8648" i="13"/>
  <c r="AB8649" i="13"/>
  <c r="AB8650" i="13"/>
  <c r="AB8651" i="13"/>
  <c r="AB8652" i="13"/>
  <c r="AB8653" i="13"/>
  <c r="AB8654" i="13"/>
  <c r="AB8655" i="13"/>
  <c r="AB8656" i="13"/>
  <c r="AB8657" i="13"/>
  <c r="AB8658" i="13"/>
  <c r="AB8659" i="13"/>
  <c r="AB8660" i="13"/>
  <c r="AB8661" i="13"/>
  <c r="AB8662" i="13"/>
  <c r="AB8663" i="13"/>
  <c r="AB8664" i="13"/>
  <c r="AB8665" i="13"/>
  <c r="AB8666" i="13"/>
  <c r="AB8667" i="13"/>
  <c r="AB8668" i="13"/>
  <c r="AB8669" i="13"/>
  <c r="AB8670" i="13"/>
  <c r="AB8671" i="13"/>
  <c r="AB8672" i="13"/>
  <c r="AB8673" i="13"/>
  <c r="AB8674" i="13"/>
  <c r="AB8675" i="13"/>
  <c r="AB8676" i="13"/>
  <c r="AB8677" i="13"/>
  <c r="AB8678" i="13"/>
  <c r="AB8679" i="13"/>
  <c r="AB8680" i="13"/>
  <c r="AB8681" i="13"/>
  <c r="AB8682" i="13"/>
  <c r="AB8683" i="13"/>
  <c r="AB8684" i="13"/>
  <c r="AB8685" i="13"/>
  <c r="AB8686" i="13"/>
  <c r="AB8687" i="13"/>
  <c r="AB8688" i="13"/>
  <c r="AB8689" i="13"/>
  <c r="AB8690" i="13"/>
  <c r="AB8691" i="13"/>
  <c r="AB8692" i="13"/>
  <c r="AB8693" i="13"/>
  <c r="AB8694" i="13"/>
  <c r="AB8695" i="13"/>
  <c r="AB8696" i="13"/>
  <c r="AB8697" i="13"/>
  <c r="AB8698" i="13"/>
  <c r="AB8699" i="13"/>
  <c r="AB8700" i="13"/>
  <c r="AB8701" i="13"/>
  <c r="AB8702" i="13"/>
  <c r="AB8703" i="13"/>
  <c r="AB8704" i="13"/>
  <c r="AB8705" i="13"/>
  <c r="AB8706" i="13"/>
  <c r="AB8707" i="13"/>
  <c r="AB8708" i="13"/>
  <c r="AB8709" i="13"/>
  <c r="AB8710" i="13"/>
  <c r="AB8711" i="13"/>
  <c r="AB8712" i="13"/>
  <c r="AB8713" i="13"/>
  <c r="AB8714" i="13"/>
  <c r="AB8715" i="13"/>
  <c r="AB8716" i="13"/>
  <c r="AB8717" i="13"/>
  <c r="AB8718" i="13"/>
  <c r="AB8719" i="13"/>
  <c r="AB8720" i="13"/>
  <c r="AB8721" i="13"/>
  <c r="AB8722" i="13"/>
  <c r="AB8723" i="13"/>
  <c r="AB8724" i="13"/>
  <c r="AB8725" i="13"/>
  <c r="AB8726" i="13"/>
  <c r="AB8727" i="13"/>
  <c r="AB8728" i="13"/>
  <c r="AB8729" i="13"/>
  <c r="AB8730" i="13"/>
  <c r="AB8731" i="13"/>
  <c r="AB8732" i="13"/>
  <c r="AB8733" i="13"/>
  <c r="AB8734" i="13"/>
  <c r="AB8735" i="13"/>
  <c r="AB8736" i="13"/>
  <c r="AB8737" i="13"/>
  <c r="AB8738" i="13"/>
  <c r="AB8739" i="13"/>
  <c r="AB8740" i="13"/>
  <c r="AB8741" i="13"/>
  <c r="AB8742" i="13"/>
  <c r="AB8743" i="13"/>
  <c r="AB8744" i="13"/>
  <c r="AB8745" i="13"/>
  <c r="AB8746" i="13"/>
  <c r="AB8747" i="13"/>
  <c r="AB8748" i="13"/>
  <c r="AB8749" i="13"/>
  <c r="AB8750" i="13"/>
  <c r="AB8751" i="13"/>
  <c r="AB8752" i="13"/>
  <c r="AB8753" i="13"/>
  <c r="AB8754" i="13"/>
  <c r="AB8755" i="13"/>
  <c r="AB8756" i="13"/>
  <c r="AB8757" i="13"/>
  <c r="AB8758" i="13"/>
  <c r="AB8759" i="13"/>
  <c r="AB8760" i="13"/>
  <c r="AB8761" i="13"/>
  <c r="AB8762" i="13"/>
  <c r="AB8763" i="13"/>
  <c r="AB8764" i="13"/>
  <c r="AB8765" i="13"/>
  <c r="AB8766" i="13"/>
  <c r="AB21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5" i="13"/>
  <c r="I14" i="7"/>
  <c r="B4" i="7"/>
  <c r="B3" i="7"/>
  <c r="F14" i="1"/>
  <c r="F15" i="1"/>
  <c r="H15" i="1" s="1"/>
  <c r="F16" i="1"/>
  <c r="G16" i="1" s="1"/>
  <c r="H17" i="5"/>
  <c r="J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I15" i="7"/>
  <c r="A1" i="21" a="1"/>
  <c r="A1" i="21" s="1"/>
  <c r="B1" i="20" a="1"/>
  <c r="B1" i="20" s="1"/>
  <c r="A1" i="20" a="1"/>
  <c r="A1" i="20" s="1"/>
  <c r="A1" i="18" a="1"/>
  <c r="A1" i="18" s="1"/>
  <c r="J138" i="10" l="1"/>
  <c r="K138" i="10" s="1"/>
  <c r="J139" i="10"/>
  <c r="K139" i="10" s="1"/>
  <c r="J155" i="10"/>
  <c r="K155" i="10" s="1"/>
  <c r="J148" i="10"/>
  <c r="K148" i="10" s="1"/>
  <c r="J140" i="10"/>
  <c r="K140" i="10" s="1"/>
  <c r="J156" i="10"/>
  <c r="K156" i="10" s="1"/>
  <c r="J152" i="10"/>
  <c r="K152" i="10" s="1"/>
  <c r="J154" i="10"/>
  <c r="K154" i="10" s="1"/>
  <c r="J141" i="10"/>
  <c r="K141" i="10" s="1"/>
  <c r="J142" i="10"/>
  <c r="K142" i="10" s="1"/>
  <c r="J145" i="10"/>
  <c r="K145" i="10" s="1"/>
  <c r="J151" i="10"/>
  <c r="K151" i="10" s="1"/>
  <c r="J143" i="10"/>
  <c r="K143" i="10" s="1"/>
  <c r="J146" i="10"/>
  <c r="K146" i="10" s="1"/>
  <c r="J153" i="10"/>
  <c r="K153" i="10" s="1"/>
  <c r="J144" i="10"/>
  <c r="K144" i="10" s="1"/>
  <c r="J147" i="10"/>
  <c r="K147" i="10" s="1"/>
  <c r="J150" i="10"/>
  <c r="K150" i="10" s="1"/>
  <c r="J149" i="10"/>
  <c r="K149" i="10" s="1"/>
  <c r="J30" i="10"/>
  <c r="J46" i="10"/>
  <c r="J62" i="10"/>
  <c r="J78" i="10"/>
  <c r="J94" i="10"/>
  <c r="J110" i="10"/>
  <c r="J126" i="10"/>
  <c r="J32" i="10"/>
  <c r="J48" i="10"/>
  <c r="J80" i="10"/>
  <c r="J96" i="10"/>
  <c r="K96" i="10" s="1"/>
  <c r="J128" i="10"/>
  <c r="J37" i="10"/>
  <c r="J102" i="10"/>
  <c r="J23" i="10"/>
  <c r="J104" i="10"/>
  <c r="J41" i="10"/>
  <c r="J106" i="10"/>
  <c r="J43" i="10"/>
  <c r="J108" i="10"/>
  <c r="J29" i="10"/>
  <c r="J15" i="10"/>
  <c r="J31" i="10"/>
  <c r="J47" i="10"/>
  <c r="J63" i="10"/>
  <c r="J79" i="10"/>
  <c r="J95" i="10"/>
  <c r="J111" i="10"/>
  <c r="J127" i="10"/>
  <c r="J16" i="10"/>
  <c r="J64" i="10"/>
  <c r="J112" i="10"/>
  <c r="J21" i="10"/>
  <c r="J118" i="10"/>
  <c r="J39" i="10"/>
  <c r="J103" i="10"/>
  <c r="J40" i="10"/>
  <c r="J88" i="10"/>
  <c r="J89" i="10"/>
  <c r="J137" i="10"/>
  <c r="J74" i="10"/>
  <c r="J107" i="10"/>
  <c r="J28" i="10"/>
  <c r="J17" i="10"/>
  <c r="J33" i="10"/>
  <c r="J49" i="10"/>
  <c r="J65" i="10"/>
  <c r="J81" i="10"/>
  <c r="J97" i="10"/>
  <c r="J113" i="10"/>
  <c r="J129" i="10"/>
  <c r="J18" i="10"/>
  <c r="J34" i="10"/>
  <c r="J50" i="10"/>
  <c r="J66" i="10"/>
  <c r="J82" i="10"/>
  <c r="J98" i="10"/>
  <c r="J114" i="10"/>
  <c r="J130" i="10"/>
  <c r="J100" i="10"/>
  <c r="J116" i="10"/>
  <c r="J53" i="10"/>
  <c r="J85" i="10"/>
  <c r="J38" i="10"/>
  <c r="J70" i="10"/>
  <c r="J134" i="10"/>
  <c r="J71" i="10"/>
  <c r="J135" i="10"/>
  <c r="J56" i="10"/>
  <c r="J120" i="10"/>
  <c r="J105" i="10"/>
  <c r="J26" i="10"/>
  <c r="J90" i="10"/>
  <c r="J75" i="10"/>
  <c r="J76" i="10"/>
  <c r="K76" i="10" s="1"/>
  <c r="J77" i="10"/>
  <c r="J19" i="10"/>
  <c r="J35" i="10"/>
  <c r="J51" i="10"/>
  <c r="J67" i="10"/>
  <c r="J83" i="10"/>
  <c r="J99" i="10"/>
  <c r="J115" i="10"/>
  <c r="J131" i="10"/>
  <c r="J20" i="10"/>
  <c r="J36" i="10"/>
  <c r="J52" i="10"/>
  <c r="J68" i="10"/>
  <c r="J84" i="10"/>
  <c r="J132" i="10"/>
  <c r="J69" i="10"/>
  <c r="J101" i="10"/>
  <c r="J117" i="10"/>
  <c r="J133" i="10"/>
  <c r="J22" i="10"/>
  <c r="J86" i="10"/>
  <c r="J55" i="10"/>
  <c r="J119" i="10"/>
  <c r="J24" i="10"/>
  <c r="J72" i="10"/>
  <c r="J136" i="10"/>
  <c r="J57" i="10"/>
  <c r="J42" i="10"/>
  <c r="J59" i="10"/>
  <c r="J92" i="10"/>
  <c r="J61" i="10"/>
  <c r="J73" i="10"/>
  <c r="J109" i="10"/>
  <c r="J87" i="10"/>
  <c r="J58" i="10"/>
  <c r="J44" i="10"/>
  <c r="J54" i="10"/>
  <c r="J25" i="10"/>
  <c r="J122" i="10"/>
  <c r="J27" i="10"/>
  <c r="J124" i="10"/>
  <c r="J45" i="10"/>
  <c r="J121" i="10"/>
  <c r="J91" i="10"/>
  <c r="J123" i="10"/>
  <c r="J60" i="10"/>
  <c r="J93" i="10"/>
  <c r="J125" i="10"/>
  <c r="B1" i="42" a="1"/>
  <c r="B1" i="42" s="1"/>
  <c r="E412" i="39"/>
  <c r="J39" i="26"/>
  <c r="K39" i="26" s="1"/>
  <c r="J23" i="26"/>
  <c r="J53" i="26"/>
  <c r="J37" i="26"/>
  <c r="K37" i="26" s="1"/>
  <c r="J21" i="26"/>
  <c r="J52" i="26"/>
  <c r="K52" i="26" s="1"/>
  <c r="J36" i="26"/>
  <c r="J20" i="26"/>
  <c r="J40" i="26"/>
  <c r="J10" i="26"/>
  <c r="J49" i="26"/>
  <c r="J33" i="26"/>
  <c r="J17" i="26"/>
  <c r="J24" i="26"/>
  <c r="K24" i="26" s="1"/>
  <c r="J47" i="26"/>
  <c r="K47" i="26" s="1"/>
  <c r="J31" i="26"/>
  <c r="J15" i="26"/>
  <c r="K15" i="26" s="1"/>
  <c r="J46" i="26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43" i="26"/>
  <c r="K28" i="26"/>
  <c r="K23" i="26"/>
  <c r="J71" i="27"/>
  <c r="J86" i="27"/>
  <c r="J70" i="27"/>
  <c r="J54" i="27"/>
  <c r="J38" i="27"/>
  <c r="K38" i="27" s="1"/>
  <c r="J22" i="27"/>
  <c r="K22" i="27" s="1"/>
  <c r="J85" i="27"/>
  <c r="K85" i="27" s="1"/>
  <c r="J69" i="27"/>
  <c r="J53" i="27"/>
  <c r="J37" i="27"/>
  <c r="J89" i="27"/>
  <c r="K89" i="27" s="1"/>
  <c r="J55" i="27"/>
  <c r="J81" i="27"/>
  <c r="J65" i="27"/>
  <c r="J49" i="27"/>
  <c r="J33" i="27"/>
  <c r="K33" i="27" s="1"/>
  <c r="J17" i="27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J75" i="27"/>
  <c r="J59" i="27"/>
  <c r="J43" i="27"/>
  <c r="J27" i="27"/>
  <c r="J11" i="27"/>
  <c r="J90" i="27"/>
  <c r="J74" i="27"/>
  <c r="J58" i="27"/>
  <c r="J42" i="27"/>
  <c r="J26" i="27"/>
  <c r="K26" i="27" s="1"/>
  <c r="J10" i="27"/>
  <c r="J88" i="27"/>
  <c r="J72" i="27"/>
  <c r="K72" i="27" s="1"/>
  <c r="J56" i="27"/>
  <c r="K56" i="27" s="1"/>
  <c r="J40" i="27"/>
  <c r="K40" i="27" s="1"/>
  <c r="J24" i="27"/>
  <c r="K24" i="27" s="1"/>
  <c r="J10" i="28"/>
  <c r="B2" i="25"/>
  <c r="J22" i="25"/>
  <c r="K22" i="25" s="1"/>
  <c r="K88" i="27"/>
  <c r="K84" i="27"/>
  <c r="K81" i="27"/>
  <c r="K68" i="27"/>
  <c r="K57" i="27"/>
  <c r="K52" i="27"/>
  <c r="K41" i="27"/>
  <c r="J161" i="28"/>
  <c r="K161" i="28" s="1"/>
  <c r="J145" i="28"/>
  <c r="J129" i="28"/>
  <c r="J81" i="28"/>
  <c r="K81" i="28" s="1"/>
  <c r="H14" i="1"/>
  <c r="G14" i="1"/>
  <c r="H16" i="1"/>
  <c r="G15" i="1"/>
  <c r="K87" i="27"/>
  <c r="K71" i="27"/>
  <c r="K55" i="27"/>
  <c r="K39" i="27"/>
  <c r="K23" i="27"/>
  <c r="K42" i="26"/>
  <c r="K26" i="26"/>
  <c r="K10" i="26"/>
  <c r="K145" i="28"/>
  <c r="K129" i="28"/>
  <c r="K86" i="27"/>
  <c r="K70" i="27"/>
  <c r="K54" i="27"/>
  <c r="K69" i="27"/>
  <c r="K53" i="27"/>
  <c r="K37" i="27"/>
  <c r="K21" i="27"/>
  <c r="K40" i="26"/>
  <c r="K143" i="28"/>
  <c r="K67" i="27"/>
  <c r="K38" i="26"/>
  <c r="K22" i="26"/>
  <c r="K82" i="27"/>
  <c r="K53" i="26"/>
  <c r="K21" i="26"/>
  <c r="K65" i="27"/>
  <c r="K49" i="27"/>
  <c r="K17" i="27"/>
  <c r="K36" i="26"/>
  <c r="K20" i="26"/>
  <c r="K80" i="27"/>
  <c r="K64" i="27"/>
  <c r="K48" i="27"/>
  <c r="K32" i="27"/>
  <c r="K51" i="26"/>
  <c r="K35" i="26"/>
  <c r="K122" i="28"/>
  <c r="K10" i="28"/>
  <c r="K79" i="27"/>
  <c r="K18" i="26"/>
  <c r="K10" i="27"/>
  <c r="K78" i="27"/>
  <c r="K62" i="27"/>
  <c r="K46" i="27"/>
  <c r="K30" i="27"/>
  <c r="K14" i="27"/>
  <c r="K49" i="26"/>
  <c r="K33" i="26"/>
  <c r="K17" i="26"/>
  <c r="K77" i="27"/>
  <c r="K61" i="27"/>
  <c r="K45" i="27"/>
  <c r="K92" i="27"/>
  <c r="K31" i="26"/>
  <c r="K91" i="27"/>
  <c r="K75" i="27"/>
  <c r="K59" i="27"/>
  <c r="K43" i="27"/>
  <c r="K27" i="27"/>
  <c r="K11" i="27"/>
  <c r="K46" i="26"/>
  <c r="K30" i="26"/>
  <c r="K90" i="27"/>
  <c r="K74" i="27"/>
  <c r="K58" i="27"/>
  <c r="K42" i="27"/>
  <c r="K29" i="26"/>
  <c r="AG57" i="38"/>
  <c r="AF57" i="38"/>
  <c r="J25" i="26"/>
  <c r="K25" i="26" s="1"/>
  <c r="J41" i="26"/>
  <c r="K41" i="26" s="1"/>
  <c r="J22" i="26"/>
  <c r="J38" i="26"/>
  <c r="J51" i="26"/>
  <c r="J35" i="26"/>
  <c r="J19" i="26"/>
  <c r="K19" i="26" s="1"/>
  <c r="J50" i="26"/>
  <c r="K50" i="26" s="1"/>
  <c r="J34" i="26"/>
  <c r="K34" i="26" s="1"/>
  <c r="J18" i="26"/>
  <c r="J48" i="26"/>
  <c r="K48" i="26" s="1"/>
  <c r="J32" i="26"/>
  <c r="K32" i="26" s="1"/>
  <c r="J16" i="26"/>
  <c r="K16" i="26" s="1"/>
  <c r="J43" i="26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J84" i="27"/>
  <c r="J68" i="27"/>
  <c r="J52" i="27"/>
  <c r="J36" i="27"/>
  <c r="K36" i="27" s="1"/>
  <c r="J20" i="27"/>
  <c r="K20" i="27" s="1"/>
  <c r="J83" i="27"/>
  <c r="K83" i="27" s="1"/>
  <c r="J67" i="27"/>
  <c r="J51" i="27"/>
  <c r="K51" i="27" s="1"/>
  <c r="J35" i="27"/>
  <c r="K35" i="27" s="1"/>
  <c r="J19" i="27"/>
  <c r="K19" i="27" s="1"/>
  <c r="J82" i="27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J61" i="27"/>
  <c r="J45" i="27"/>
  <c r="J29" i="27"/>
  <c r="K29" i="27" s="1"/>
  <c r="J13" i="27"/>
  <c r="K13" i="27" s="1"/>
  <c r="J92" i="27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J10" i="25"/>
  <c r="K10" i="25" s="1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AB2987" i="13"/>
  <c r="AB2971" i="13"/>
  <c r="AB2955" i="13"/>
  <c r="AB2939" i="13"/>
  <c r="AB2923" i="13"/>
  <c r="AB2907" i="13"/>
  <c r="AB2891" i="13"/>
  <c r="AB2875" i="13"/>
  <c r="AB2859" i="13"/>
  <c r="AB2843" i="13"/>
  <c r="AB2827" i="13"/>
  <c r="AB2811" i="13"/>
  <c r="AB2792" i="13"/>
  <c r="AB2769" i="13"/>
  <c r="AB2745" i="13"/>
  <c r="AB2722" i="13"/>
  <c r="AB2698" i="13"/>
  <c r="AB2677" i="13"/>
  <c r="AB2651" i="13"/>
  <c r="AB2630" i="13"/>
  <c r="AB2606" i="13"/>
  <c r="AB2583" i="13"/>
  <c r="AB2560" i="13"/>
  <c r="AB2536" i="13"/>
  <c r="AB2513" i="13"/>
  <c r="AB2489" i="13"/>
  <c r="AB2466" i="13"/>
  <c r="AB2442" i="13"/>
  <c r="AB2421" i="13"/>
  <c r="AB2395" i="13"/>
  <c r="AB2374" i="13"/>
  <c r="AB2350" i="13"/>
  <c r="AB2327" i="13"/>
  <c r="AB2304" i="13"/>
  <c r="AB2276" i="13"/>
  <c r="AB2249" i="13"/>
  <c r="AB2219" i="13"/>
  <c r="AB2190" i="13"/>
  <c r="AB2161" i="13"/>
  <c r="AB2135" i="13"/>
  <c r="AB2100" i="13"/>
  <c r="AB2073" i="13"/>
  <c r="AB2041" i="13"/>
  <c r="AB2010" i="13"/>
  <c r="AB1979" i="13"/>
  <c r="AB1945" i="13"/>
  <c r="AB1907" i="13"/>
  <c r="AB1870" i="13"/>
  <c r="AB1831" i="13"/>
  <c r="AB1790" i="13"/>
  <c r="AB1747" i="13"/>
  <c r="AB1699" i="13"/>
  <c r="AB1646" i="13"/>
  <c r="AB1588" i="13"/>
  <c r="AB1526" i="13"/>
  <c r="AB1458" i="13"/>
  <c r="AB1396" i="13"/>
  <c r="AB1312" i="13"/>
  <c r="AB1200" i="13"/>
  <c r="AB1021" i="13"/>
  <c r="AB770" i="13"/>
  <c r="AB387" i="13"/>
  <c r="AB2696" i="13"/>
  <c r="AB2673" i="13"/>
  <c r="AB2649" i="13"/>
  <c r="AB2626" i="13"/>
  <c r="AB2602" i="13"/>
  <c r="AB2581" i="13"/>
  <c r="AB2555" i="13"/>
  <c r="AB2534" i="13"/>
  <c r="AB2510" i="13"/>
  <c r="AB2487" i="13"/>
  <c r="AB2464" i="13"/>
  <c r="AB2440" i="13"/>
  <c r="AB2417" i="13"/>
  <c r="AB2393" i="13"/>
  <c r="AB2370" i="13"/>
  <c r="AB2346" i="13"/>
  <c r="AB2325" i="13"/>
  <c r="AB2299" i="13"/>
  <c r="AB2274" i="13"/>
  <c r="AB2244" i="13"/>
  <c r="AB2217" i="13"/>
  <c r="AB2188" i="13"/>
  <c r="AB2158" i="13"/>
  <c r="AB2130" i="13"/>
  <c r="AB2098" i="13"/>
  <c r="AB2067" i="13"/>
  <c r="AB2035" i="13"/>
  <c r="AB2007" i="13"/>
  <c r="AB1972" i="13"/>
  <c r="AB1939" i="13"/>
  <c r="AB1902" i="13"/>
  <c r="AB1865" i="13"/>
  <c r="AB1827" i="13"/>
  <c r="AB1785" i="13"/>
  <c r="AB1742" i="13"/>
  <c r="AB1694" i="13"/>
  <c r="AB1639" i="13"/>
  <c r="AB1582" i="13"/>
  <c r="AB1514" i="13"/>
  <c r="AB1454" i="13"/>
  <c r="AB1390" i="13"/>
  <c r="AB1294" i="13"/>
  <c r="AB1177" i="13"/>
  <c r="AB1001" i="13"/>
  <c r="AB738" i="13"/>
  <c r="AB306" i="13"/>
  <c r="AB3079" i="13"/>
  <c r="AB3063" i="13"/>
  <c r="AB3047" i="13"/>
  <c r="AB3031" i="13"/>
  <c r="AB3015" i="13"/>
  <c r="AB2999" i="13"/>
  <c r="AB2983" i="13"/>
  <c r="AB2967" i="13"/>
  <c r="AB2951" i="13"/>
  <c r="AB2935" i="13"/>
  <c r="AB2919" i="13"/>
  <c r="AB2903" i="13"/>
  <c r="AB2887" i="13"/>
  <c r="AB2871" i="13"/>
  <c r="AB2855" i="13"/>
  <c r="AB2839" i="13"/>
  <c r="AB2823" i="13"/>
  <c r="AB2807" i="13"/>
  <c r="AB2786" i="13"/>
  <c r="AB2762" i="13"/>
  <c r="AB2741" i="13"/>
  <c r="AB2715" i="13"/>
  <c r="AB2694" i="13"/>
  <c r="AB2670" i="13"/>
  <c r="AB2647" i="13"/>
  <c r="AB2624" i="13"/>
  <c r="AB2600" i="13"/>
  <c r="AB2577" i="13"/>
  <c r="AB2553" i="13"/>
  <c r="AB2530" i="13"/>
  <c r="AB2506" i="13"/>
  <c r="AB2485" i="13"/>
  <c r="AB2459" i="13"/>
  <c r="AB2438" i="13"/>
  <c r="AB2414" i="13"/>
  <c r="AB2391" i="13"/>
  <c r="AB2368" i="13"/>
  <c r="AB2344" i="13"/>
  <c r="AB2321" i="13"/>
  <c r="AB2297" i="13"/>
  <c r="AB2269" i="13"/>
  <c r="AB2239" i="13"/>
  <c r="AB2214" i="13"/>
  <c r="AB2182" i="13"/>
  <c r="AB2156" i="13"/>
  <c r="AB2126" i="13"/>
  <c r="AB2095" i="13"/>
  <c r="AB2065" i="13"/>
  <c r="AB2033" i="13"/>
  <c r="AB2002" i="13"/>
  <c r="AB1970" i="13"/>
  <c r="AB1937" i="13"/>
  <c r="AB1897" i="13"/>
  <c r="AB1859" i="13"/>
  <c r="AB1822" i="13"/>
  <c r="AB1779" i="13"/>
  <c r="AB1737" i="13"/>
  <c r="AB1689" i="13"/>
  <c r="AB1634" i="13"/>
  <c r="AB1571" i="13"/>
  <c r="AB1510" i="13"/>
  <c r="AB1446" i="13"/>
  <c r="AB1378" i="13"/>
  <c r="AB1284" i="13"/>
  <c r="AB1154" i="13"/>
  <c r="AB980" i="13"/>
  <c r="AB674" i="13"/>
  <c r="AB275" i="13"/>
  <c r="AB3350" i="13"/>
  <c r="AB3334" i="13"/>
  <c r="AB3318" i="13"/>
  <c r="AB3302" i="13"/>
  <c r="AB3286" i="13"/>
  <c r="AB3270" i="13"/>
  <c r="AB3254" i="13"/>
  <c r="AB3238" i="13"/>
  <c r="AB3222" i="13"/>
  <c r="AB3206" i="13"/>
  <c r="AB3190" i="13"/>
  <c r="AB3174" i="13"/>
  <c r="AB3158" i="13"/>
  <c r="AB3142" i="13"/>
  <c r="AB3126" i="13"/>
  <c r="AB3110" i="13"/>
  <c r="AB3094" i="13"/>
  <c r="AB3078" i="13"/>
  <c r="AB3062" i="13"/>
  <c r="AB3046" i="13"/>
  <c r="AB3030" i="13"/>
  <c r="AB3014" i="13"/>
  <c r="AB2998" i="13"/>
  <c r="AB2982" i="13"/>
  <c r="AB2966" i="13"/>
  <c r="AB2950" i="13"/>
  <c r="AB2934" i="13"/>
  <c r="AB2918" i="13"/>
  <c r="AB2902" i="13"/>
  <c r="AB2886" i="13"/>
  <c r="AB2870" i="13"/>
  <c r="AB2854" i="13"/>
  <c r="AB2838" i="13"/>
  <c r="AB2822" i="13"/>
  <c r="AB2806" i="13"/>
  <c r="AB2785" i="13"/>
  <c r="AB2761" i="13"/>
  <c r="AB2738" i="13"/>
  <c r="AB2714" i="13"/>
  <c r="AB2693" i="13"/>
  <c r="AB2667" i="13"/>
  <c r="AB2646" i="13"/>
  <c r="AB2622" i="13"/>
  <c r="AB2599" i="13"/>
  <c r="AB2576" i="13"/>
  <c r="AB2552" i="13"/>
  <c r="AB2529" i="13"/>
  <c r="AB2505" i="13"/>
  <c r="AB2482" i="13"/>
  <c r="AB2458" i="13"/>
  <c r="AB2437" i="13"/>
  <c r="AB2411" i="13"/>
  <c r="AB2390" i="13"/>
  <c r="AB2366" i="13"/>
  <c r="AB2343" i="13"/>
  <c r="AB2320" i="13"/>
  <c r="AB2296" i="13"/>
  <c r="AB2268" i="13"/>
  <c r="AB2238" i="13"/>
  <c r="AB2210" i="13"/>
  <c r="AB2180" i="13"/>
  <c r="AB2155" i="13"/>
  <c r="AB2122" i="13"/>
  <c r="AB2094" i="13"/>
  <c r="AB2062" i="13"/>
  <c r="AB2031" i="13"/>
  <c r="AB2001" i="13"/>
  <c r="AB1969" i="13"/>
  <c r="AB1934" i="13"/>
  <c r="AB1895" i="13"/>
  <c r="AB1858" i="13"/>
  <c r="AB1821" i="13"/>
  <c r="AB1778" i="13"/>
  <c r="AB1735" i="13"/>
  <c r="AB1687" i="13"/>
  <c r="AB1626" i="13"/>
  <c r="AB1570" i="13"/>
  <c r="AB1506" i="13"/>
  <c r="AB1442" i="13"/>
  <c r="AB1373" i="13"/>
  <c r="AB1281" i="13"/>
  <c r="AB1153" i="13"/>
  <c r="AB963" i="13"/>
  <c r="AB665" i="13"/>
  <c r="AB228" i="13"/>
  <c r="AB2642" i="13"/>
  <c r="AB2618" i="13"/>
  <c r="AB2597" i="13"/>
  <c r="AB2571" i="13"/>
  <c r="AB2550" i="13"/>
  <c r="AB2526" i="13"/>
  <c r="AB2503" i="13"/>
  <c r="AB2480" i="13"/>
  <c r="AB2456" i="13"/>
  <c r="AB2433" i="13"/>
  <c r="AB2409" i="13"/>
  <c r="AB2386" i="13"/>
  <c r="AB2362" i="13"/>
  <c r="AB2341" i="13"/>
  <c r="AB2315" i="13"/>
  <c r="AB2294" i="13"/>
  <c r="AB2265" i="13"/>
  <c r="AB2236" i="13"/>
  <c r="AB2207" i="13"/>
  <c r="AB2178" i="13"/>
  <c r="AB2150" i="13"/>
  <c r="AB2119" i="13"/>
  <c r="AB2089" i="13"/>
  <c r="AB2057" i="13"/>
  <c r="AB2029" i="13"/>
  <c r="AB1994" i="13"/>
  <c r="AB1966" i="13"/>
  <c r="AB1929" i="13"/>
  <c r="AB1891" i="13"/>
  <c r="AB1853" i="13"/>
  <c r="AB1815" i="13"/>
  <c r="AB1773" i="13"/>
  <c r="AB1730" i="13"/>
  <c r="AB1677" i="13"/>
  <c r="AB1620" i="13"/>
  <c r="AB1562" i="13"/>
  <c r="AB1498" i="13"/>
  <c r="AB1428" i="13"/>
  <c r="AB1362" i="13"/>
  <c r="AB1268" i="13"/>
  <c r="AB1121" i="13"/>
  <c r="AB941" i="13"/>
  <c r="AB627" i="13"/>
  <c r="AB194" i="13"/>
  <c r="AB2979" i="13"/>
  <c r="AB2963" i="13"/>
  <c r="AB2947" i="13"/>
  <c r="AB2931" i="13"/>
  <c r="AB2915" i="13"/>
  <c r="AB2899" i="13"/>
  <c r="AB2883" i="13"/>
  <c r="AB2867" i="13"/>
  <c r="AB2851" i="13"/>
  <c r="AB2835" i="13"/>
  <c r="AB2819" i="13"/>
  <c r="AB2803" i="13"/>
  <c r="AB2779" i="13"/>
  <c r="AB2758" i="13"/>
  <c r="AB2734" i="13"/>
  <c r="AB2711" i="13"/>
  <c r="AB2688" i="13"/>
  <c r="AB2664" i="13"/>
  <c r="AB2641" i="13"/>
  <c r="AB2617" i="13"/>
  <c r="AB2594" i="13"/>
  <c r="AB2570" i="13"/>
  <c r="AB2549" i="13"/>
  <c r="AB2523" i="13"/>
  <c r="AB2502" i="13"/>
  <c r="AB2478" i="13"/>
  <c r="AB2455" i="13"/>
  <c r="AB2432" i="13"/>
  <c r="AB2408" i="13"/>
  <c r="AB2385" i="13"/>
  <c r="AB2361" i="13"/>
  <c r="AB2338" i="13"/>
  <c r="AB2314" i="13"/>
  <c r="AB2292" i="13"/>
  <c r="AB2260" i="13"/>
  <c r="AB2235" i="13"/>
  <c r="AB2205" i="13"/>
  <c r="AB2177" i="13"/>
  <c r="AB2148" i="13"/>
  <c r="AB2118" i="13"/>
  <c r="AB2087" i="13"/>
  <c r="AB2055" i="13"/>
  <c r="AB2025" i="13"/>
  <c r="AB1993" i="13"/>
  <c r="AB1965" i="13"/>
  <c r="AB1927" i="13"/>
  <c r="AB1887" i="13"/>
  <c r="AB1851" i="13"/>
  <c r="AB1811" i="13"/>
  <c r="AB1769" i="13"/>
  <c r="AB1726" i="13"/>
  <c r="AB1673" i="13"/>
  <c r="AB1619" i="13"/>
  <c r="AB1559" i="13"/>
  <c r="AB1491" i="13"/>
  <c r="AB1427" i="13"/>
  <c r="AB1358" i="13"/>
  <c r="AB1264" i="13"/>
  <c r="AB1106" i="13"/>
  <c r="AB937" i="13"/>
  <c r="AB611" i="13"/>
  <c r="AB146" i="13"/>
  <c r="AB3346" i="13"/>
  <c r="AB3330" i="13"/>
  <c r="AB3314" i="13"/>
  <c r="AB3298" i="13"/>
  <c r="AB3282" i="13"/>
  <c r="AB3266" i="13"/>
  <c r="AB3250" i="13"/>
  <c r="AB3234" i="13"/>
  <c r="AB3218" i="13"/>
  <c r="AB3202" i="13"/>
  <c r="AB3186" i="13"/>
  <c r="AB3170" i="13"/>
  <c r="AB3154" i="13"/>
  <c r="AB3138" i="13"/>
  <c r="AB3122" i="13"/>
  <c r="AB3106" i="13"/>
  <c r="AB3090" i="13"/>
  <c r="AB3074" i="13"/>
  <c r="AB3058" i="13"/>
  <c r="AB3042" i="13"/>
  <c r="AB3026" i="13"/>
  <c r="AB3010" i="13"/>
  <c r="AB2994" i="13"/>
  <c r="AB2978" i="13"/>
  <c r="AB2962" i="13"/>
  <c r="AB2946" i="13"/>
  <c r="AB2930" i="13"/>
  <c r="AB2914" i="13"/>
  <c r="AB2898" i="13"/>
  <c r="AB2882" i="13"/>
  <c r="AB2866" i="13"/>
  <c r="AB2850" i="13"/>
  <c r="AB2834" i="13"/>
  <c r="AB2818" i="13"/>
  <c r="AB2802" i="13"/>
  <c r="AB2778" i="13"/>
  <c r="AB2757" i="13"/>
  <c r="AB2731" i="13"/>
  <c r="AB2710" i="13"/>
  <c r="AB2686" i="13"/>
  <c r="AB2663" i="13"/>
  <c r="AB2640" i="13"/>
  <c r="AB2616" i="13"/>
  <c r="AB2593" i="13"/>
  <c r="AB2569" i="13"/>
  <c r="AB2546" i="13"/>
  <c r="AB2522" i="13"/>
  <c r="AB2501" i="13"/>
  <c r="AB2475" i="13"/>
  <c r="AB2454" i="13"/>
  <c r="AB2430" i="13"/>
  <c r="AB2407" i="13"/>
  <c r="AB2384" i="13"/>
  <c r="AB2360" i="13"/>
  <c r="AB2337" i="13"/>
  <c r="AB2313" i="13"/>
  <c r="AB2289" i="13"/>
  <c r="AB2259" i="13"/>
  <c r="AB2234" i="13"/>
  <c r="AB2202" i="13"/>
  <c r="AB2175" i="13"/>
  <c r="AB2146" i="13"/>
  <c r="AB2116" i="13"/>
  <c r="AB2086" i="13"/>
  <c r="AB2054" i="13"/>
  <c r="AB2023" i="13"/>
  <c r="AB1991" i="13"/>
  <c r="AB1961" i="13"/>
  <c r="AB1923" i="13"/>
  <c r="AB1886" i="13"/>
  <c r="AB1849" i="13"/>
  <c r="AB1809" i="13"/>
  <c r="AB1766" i="13"/>
  <c r="AB1721" i="13"/>
  <c r="AB1671" i="13"/>
  <c r="AB1614" i="13"/>
  <c r="AB1555" i="13"/>
  <c r="AB1486" i="13"/>
  <c r="AB1426" i="13"/>
  <c r="AB1357" i="13"/>
  <c r="AB1252" i="13"/>
  <c r="AB1105" i="13"/>
  <c r="AB921" i="13"/>
  <c r="AB578" i="13"/>
  <c r="AB100" i="13"/>
  <c r="AB2680" i="13"/>
  <c r="AB2657" i="13"/>
  <c r="AB2633" i="13"/>
  <c r="AB2610" i="13"/>
  <c r="AB2586" i="13"/>
  <c r="AB2565" i="13"/>
  <c r="AB2539" i="13"/>
  <c r="AB2518" i="13"/>
  <c r="AB2494" i="13"/>
  <c r="AB2471" i="13"/>
  <c r="AB2448" i="13"/>
  <c r="AB2424" i="13"/>
  <c r="AB2401" i="13"/>
  <c r="AB2377" i="13"/>
  <c r="AB2354" i="13"/>
  <c r="AB2330" i="13"/>
  <c r="AB2309" i="13"/>
  <c r="AB2281" i="13"/>
  <c r="AB2254" i="13"/>
  <c r="AB2225" i="13"/>
  <c r="AB2196" i="13"/>
  <c r="AB2169" i="13"/>
  <c r="AB2139" i="13"/>
  <c r="AB2109" i="13"/>
  <c r="AB2077" i="13"/>
  <c r="AB2046" i="13"/>
  <c r="AB2014" i="13"/>
  <c r="AB1986" i="13"/>
  <c r="AB1951" i="13"/>
  <c r="AB1915" i="13"/>
  <c r="AB1875" i="13"/>
  <c r="AB1838" i="13"/>
  <c r="AB1799" i="13"/>
  <c r="AB1757" i="13"/>
  <c r="AB1710" i="13"/>
  <c r="AB1658" i="13"/>
  <c r="AB1597" i="13"/>
  <c r="AB1539" i="13"/>
  <c r="AB1475" i="13"/>
  <c r="AB1406" i="13"/>
  <c r="AB1327" i="13"/>
  <c r="AB1229" i="13"/>
  <c r="AB1072" i="13"/>
  <c r="AB819" i="13"/>
  <c r="AB2788" i="13"/>
  <c r="AB2772" i="13"/>
  <c r="AB2756" i="13"/>
  <c r="AB2740" i="13"/>
  <c r="AB2724" i="13"/>
  <c r="AB2708" i="13"/>
  <c r="AB2692" i="13"/>
  <c r="AB2676" i="13"/>
  <c r="AB2660" i="13"/>
  <c r="AB2644" i="13"/>
  <c r="AB2628" i="13"/>
  <c r="AB2612" i="13"/>
  <c r="AB2596" i="13"/>
  <c r="AB2580" i="13"/>
  <c r="AB2564" i="13"/>
  <c r="AB2548" i="13"/>
  <c r="AB2532" i="13"/>
  <c r="AB2516" i="13"/>
  <c r="AB2500" i="13"/>
  <c r="AB2484" i="13"/>
  <c r="AB2468" i="13"/>
  <c r="AB2452" i="13"/>
  <c r="AB2436" i="13"/>
  <c r="AB2420" i="13"/>
  <c r="AB2404" i="13"/>
  <c r="AB2388" i="13"/>
  <c r="AB2372" i="13"/>
  <c r="AB2356" i="13"/>
  <c r="AB2340" i="13"/>
  <c r="AB2324" i="13"/>
  <c r="AB2308" i="13"/>
  <c r="AB2291" i="13"/>
  <c r="AB2271" i="13"/>
  <c r="AB2252" i="13"/>
  <c r="AB2233" i="13"/>
  <c r="AB2212" i="13"/>
  <c r="AB2193" i="13"/>
  <c r="AB2173" i="13"/>
  <c r="AB2154" i="13"/>
  <c r="AB2134" i="13"/>
  <c r="AB2113" i="13"/>
  <c r="AB2091" i="13"/>
  <c r="AB2070" i="13"/>
  <c r="AB2049" i="13"/>
  <c r="AB2027" i="13"/>
  <c r="AB2006" i="13"/>
  <c r="AB1985" i="13"/>
  <c r="AB1963" i="13"/>
  <c r="AB1942" i="13"/>
  <c r="AB1921" i="13"/>
  <c r="AB1899" i="13"/>
  <c r="AB1878" i="13"/>
  <c r="AB1857" i="13"/>
  <c r="AB1835" i="13"/>
  <c r="AB1814" i="13"/>
  <c r="AB1793" i="13"/>
  <c r="AB1771" i="13"/>
  <c r="AB1750" i="13"/>
  <c r="AB1729" i="13"/>
  <c r="AB1707" i="13"/>
  <c r="AB1686" i="13"/>
  <c r="AB1662" i="13"/>
  <c r="AB1636" i="13"/>
  <c r="AB1610" i="13"/>
  <c r="AB1586" i="13"/>
  <c r="AB1558" i="13"/>
  <c r="AB1530" i="13"/>
  <c r="AB1502" i="13"/>
  <c r="AB1474" i="13"/>
  <c r="AB1444" i="13"/>
  <c r="AB1415" i="13"/>
  <c r="AB1389" i="13"/>
  <c r="AB1349" i="13"/>
  <c r="AB1311" i="13"/>
  <c r="AB1267" i="13"/>
  <c r="AB1217" i="13"/>
  <c r="AB1149" i="13"/>
  <c r="AB1074" i="13"/>
  <c r="AB996" i="13"/>
  <c r="AB898" i="13"/>
  <c r="AB755" i="13"/>
  <c r="AB610" i="13"/>
  <c r="AB403" i="13"/>
  <c r="AB212" i="13"/>
  <c r="AB2787" i="13"/>
  <c r="AB2771" i="13"/>
  <c r="AB2755" i="13"/>
  <c r="AB2739" i="13"/>
  <c r="AB2723" i="13"/>
  <c r="AB2707" i="13"/>
  <c r="AB2691" i="13"/>
  <c r="AB2675" i="13"/>
  <c r="AB2659" i="13"/>
  <c r="AB2643" i="13"/>
  <c r="AB2627" i="13"/>
  <c r="AB2611" i="13"/>
  <c r="AB2595" i="13"/>
  <c r="AB2579" i="13"/>
  <c r="AB2563" i="13"/>
  <c r="AB2547" i="13"/>
  <c r="AB2531" i="13"/>
  <c r="AB2515" i="13"/>
  <c r="AB2499" i="13"/>
  <c r="AB2483" i="13"/>
  <c r="AB2467" i="13"/>
  <c r="AB2451" i="13"/>
  <c r="AB2435" i="13"/>
  <c r="AB2419" i="13"/>
  <c r="AB2403" i="13"/>
  <c r="AB2387" i="13"/>
  <c r="AB2371" i="13"/>
  <c r="AB2355" i="13"/>
  <c r="AB2339" i="13"/>
  <c r="AB2323" i="13"/>
  <c r="AB2307" i="13"/>
  <c r="AB2290" i="13"/>
  <c r="AB2270" i="13"/>
  <c r="AB2251" i="13"/>
  <c r="AB2231" i="13"/>
  <c r="AB2211" i="13"/>
  <c r="AB2191" i="13"/>
  <c r="AB2172" i="13"/>
  <c r="AB2153" i="13"/>
  <c r="AB2132" i="13"/>
  <c r="AB2111" i="13"/>
  <c r="AB2090" i="13"/>
  <c r="AB2068" i="13"/>
  <c r="AB2047" i="13"/>
  <c r="AB2026" i="13"/>
  <c r="AB2004" i="13"/>
  <c r="AB1983" i="13"/>
  <c r="AB1962" i="13"/>
  <c r="AB1940" i="13"/>
  <c r="AB1919" i="13"/>
  <c r="AB1898" i="13"/>
  <c r="AB1876" i="13"/>
  <c r="AB1855" i="13"/>
  <c r="AB1834" i="13"/>
  <c r="AB1812" i="13"/>
  <c r="AB1791" i="13"/>
  <c r="AB1770" i="13"/>
  <c r="AB1748" i="13"/>
  <c r="AB1727" i="13"/>
  <c r="AB1706" i="13"/>
  <c r="AB1684" i="13"/>
  <c r="AB1661" i="13"/>
  <c r="AB1635" i="13"/>
  <c r="AB1609" i="13"/>
  <c r="AB1583" i="13"/>
  <c r="AB1556" i="13"/>
  <c r="AB1527" i="13"/>
  <c r="AB1501" i="13"/>
  <c r="AB1471" i="13"/>
  <c r="AB1443" i="13"/>
  <c r="AB1414" i="13"/>
  <c r="AB1386" i="13"/>
  <c r="AB1348" i="13"/>
  <c r="AB1310" i="13"/>
  <c r="AB1265" i="13"/>
  <c r="AB1216" i="13"/>
  <c r="AB1145" i="13"/>
  <c r="AB1073" i="13"/>
  <c r="AB981" i="13"/>
  <c r="AB884" i="13"/>
  <c r="AB739" i="13"/>
  <c r="AB601" i="13"/>
  <c r="AB402" i="13"/>
  <c r="AB211" i="13"/>
  <c r="AB1810" i="13"/>
  <c r="AB1789" i="13"/>
  <c r="AB1767" i="13"/>
  <c r="AB1746" i="13"/>
  <c r="AB1725" i="13"/>
  <c r="AB1703" i="13"/>
  <c r="AB1682" i="13"/>
  <c r="AB1657" i="13"/>
  <c r="AB1631" i="13"/>
  <c r="AB1606" i="13"/>
  <c r="AB1581" i="13"/>
  <c r="AB1554" i="13"/>
  <c r="AB1524" i="13"/>
  <c r="AB1495" i="13"/>
  <c r="AB1469" i="13"/>
  <c r="AB1439" i="13"/>
  <c r="AB1411" i="13"/>
  <c r="AB1382" i="13"/>
  <c r="AB1344" i="13"/>
  <c r="AB1301" i="13"/>
  <c r="AB1263" i="13"/>
  <c r="AB1207" i="13"/>
  <c r="AB1137" i="13"/>
  <c r="AB1058" i="13"/>
  <c r="AB978" i="13"/>
  <c r="AB867" i="13"/>
  <c r="AB729" i="13"/>
  <c r="AB564" i="13"/>
  <c r="AB386" i="13"/>
  <c r="AB180" i="13"/>
  <c r="AB1723" i="13"/>
  <c r="AB1702" i="13"/>
  <c r="AB1679" i="13"/>
  <c r="AB1655" i="13"/>
  <c r="AB1630" i="13"/>
  <c r="AB1604" i="13"/>
  <c r="AB1578" i="13"/>
  <c r="AB1551" i="13"/>
  <c r="AB1523" i="13"/>
  <c r="AB1494" i="13"/>
  <c r="AB1466" i="13"/>
  <c r="AB1438" i="13"/>
  <c r="AB1410" i="13"/>
  <c r="AB1380" i="13"/>
  <c r="AB1341" i="13"/>
  <c r="AB1300" i="13"/>
  <c r="AB1255" i="13"/>
  <c r="AB1202" i="13"/>
  <c r="AB1136" i="13"/>
  <c r="AB1056" i="13"/>
  <c r="AB976" i="13"/>
  <c r="AB866" i="13"/>
  <c r="AB707" i="13"/>
  <c r="AB562" i="13"/>
  <c r="AB356" i="13"/>
  <c r="AB179" i="13"/>
  <c r="AB2799" i="13"/>
  <c r="AB2783" i="13"/>
  <c r="AB2767" i="13"/>
  <c r="AB2751" i="13"/>
  <c r="AB2735" i="13"/>
  <c r="AB2719" i="13"/>
  <c r="AB2703" i="13"/>
  <c r="AB2687" i="13"/>
  <c r="AB2671" i="13"/>
  <c r="AB2655" i="13"/>
  <c r="AB2639" i="13"/>
  <c r="AB2623" i="13"/>
  <c r="AB2607" i="13"/>
  <c r="AB2591" i="13"/>
  <c r="AB2575" i="13"/>
  <c r="AB2559" i="13"/>
  <c r="AB2543" i="13"/>
  <c r="AB2527" i="13"/>
  <c r="AB2511" i="13"/>
  <c r="AB2495" i="13"/>
  <c r="AB2479" i="13"/>
  <c r="AB2463" i="13"/>
  <c r="AB2447" i="13"/>
  <c r="AB2431" i="13"/>
  <c r="AB2415" i="13"/>
  <c r="AB2399" i="13"/>
  <c r="AB2383" i="13"/>
  <c r="AB2367" i="13"/>
  <c r="AB2351" i="13"/>
  <c r="AB2335" i="13"/>
  <c r="AB2319" i="13"/>
  <c r="AB2303" i="13"/>
  <c r="AB2285" i="13"/>
  <c r="AB2266" i="13"/>
  <c r="AB2246" i="13"/>
  <c r="AB2226" i="13"/>
  <c r="AB2206" i="13"/>
  <c r="AB2187" i="13"/>
  <c r="AB2167" i="13"/>
  <c r="AB2147" i="13"/>
  <c r="AB2127" i="13"/>
  <c r="AB2106" i="13"/>
  <c r="AB2084" i="13"/>
  <c r="AB2063" i="13"/>
  <c r="AB2042" i="13"/>
  <c r="AB2020" i="13"/>
  <c r="AB1999" i="13"/>
  <c r="AB1978" i="13"/>
  <c r="AB1956" i="13"/>
  <c r="AB1935" i="13"/>
  <c r="AB1914" i="13"/>
  <c r="AB1892" i="13"/>
  <c r="AB1871" i="13"/>
  <c r="AB1850" i="13"/>
  <c r="AB1828" i="13"/>
  <c r="AB1807" i="13"/>
  <c r="AB1786" i="13"/>
  <c r="AB1764" i="13"/>
  <c r="AB1743" i="13"/>
  <c r="AB1722" i="13"/>
  <c r="AB1700" i="13"/>
  <c r="AB1678" i="13"/>
  <c r="AB1654" i="13"/>
  <c r="AB1629" i="13"/>
  <c r="AB1603" i="13"/>
  <c r="AB1577" i="13"/>
  <c r="AB1550" i="13"/>
  <c r="AB1522" i="13"/>
  <c r="AB1492" i="13"/>
  <c r="AB1463" i="13"/>
  <c r="AB1437" i="13"/>
  <c r="AB1407" i="13"/>
  <c r="AB1379" i="13"/>
  <c r="AB1337" i="13"/>
  <c r="AB1297" i="13"/>
  <c r="AB1253" i="13"/>
  <c r="AB1201" i="13"/>
  <c r="AB1122" i="13"/>
  <c r="AB1049" i="13"/>
  <c r="AB964" i="13"/>
  <c r="AB857" i="13"/>
  <c r="AB706" i="13"/>
  <c r="AB548" i="13"/>
  <c r="AB355" i="13"/>
  <c r="AB147" i="13"/>
  <c r="AB2797" i="13"/>
  <c r="AB2781" i="13"/>
  <c r="AB2765" i="13"/>
  <c r="AB2749" i="13"/>
  <c r="AB2733" i="13"/>
  <c r="AB2717" i="13"/>
  <c r="AB2701" i="13"/>
  <c r="AB2685" i="13"/>
  <c r="AB2669" i="13"/>
  <c r="AB2653" i="13"/>
  <c r="AB2637" i="13"/>
  <c r="AB2621" i="13"/>
  <c r="AB2605" i="13"/>
  <c r="AB2589" i="13"/>
  <c r="AB2573" i="13"/>
  <c r="AB2557" i="13"/>
  <c r="AB2541" i="13"/>
  <c r="AB2525" i="13"/>
  <c r="AB2509" i="13"/>
  <c r="AB2493" i="13"/>
  <c r="AB2477" i="13"/>
  <c r="AB2461" i="13"/>
  <c r="AB2445" i="13"/>
  <c r="AB2429" i="13"/>
  <c r="AB2413" i="13"/>
  <c r="AB2397" i="13"/>
  <c r="AB2381" i="13"/>
  <c r="AB2365" i="13"/>
  <c r="AB2349" i="13"/>
  <c r="AB2333" i="13"/>
  <c r="AB2317" i="13"/>
  <c r="AB2301" i="13"/>
  <c r="AB2283" i="13"/>
  <c r="AB2263" i="13"/>
  <c r="AB2243" i="13"/>
  <c r="AB2223" i="13"/>
  <c r="AB2204" i="13"/>
  <c r="AB2185" i="13"/>
  <c r="AB2164" i="13"/>
  <c r="AB2145" i="13"/>
  <c r="AB2125" i="13"/>
  <c r="AB2103" i="13"/>
  <c r="AB2082" i="13"/>
  <c r="AB2061" i="13"/>
  <c r="AB2039" i="13"/>
  <c r="AB2018" i="13"/>
  <c r="AB1997" i="13"/>
  <c r="AB1975" i="13"/>
  <c r="AB1954" i="13"/>
  <c r="AB1933" i="13"/>
  <c r="AB1911" i="13"/>
  <c r="AB1890" i="13"/>
  <c r="AB1869" i="13"/>
  <c r="AB1847" i="13"/>
  <c r="AB1826" i="13"/>
  <c r="AB1805" i="13"/>
  <c r="AB1783" i="13"/>
  <c r="AB1762" i="13"/>
  <c r="AB1741" i="13"/>
  <c r="AB1719" i="13"/>
  <c r="AB1698" i="13"/>
  <c r="AB1675" i="13"/>
  <c r="AB1651" i="13"/>
  <c r="AB1625" i="13"/>
  <c r="AB1599" i="13"/>
  <c r="AB1574" i="13"/>
  <c r="AB1546" i="13"/>
  <c r="AB1518" i="13"/>
  <c r="AB1490" i="13"/>
  <c r="AB1460" i="13"/>
  <c r="AB1431" i="13"/>
  <c r="AB1405" i="13"/>
  <c r="AB1375" i="13"/>
  <c r="AB1332" i="13"/>
  <c r="AB1293" i="13"/>
  <c r="AB1249" i="13"/>
  <c r="AB1186" i="13"/>
  <c r="AB1117" i="13"/>
  <c r="AB1040" i="13"/>
  <c r="AB962" i="13"/>
  <c r="AB834" i="13"/>
  <c r="AB691" i="13"/>
  <c r="AB530" i="13"/>
  <c r="AB322" i="13"/>
  <c r="AB131" i="13"/>
  <c r="AB2796" i="13"/>
  <c r="AB2780" i="13"/>
  <c r="AB2764" i="13"/>
  <c r="AB2748" i="13"/>
  <c r="AB2732" i="13"/>
  <c r="AB2716" i="13"/>
  <c r="AB2700" i="13"/>
  <c r="AB2684" i="13"/>
  <c r="AB2668" i="13"/>
  <c r="AB2652" i="13"/>
  <c r="AB2636" i="13"/>
  <c r="AB2620" i="13"/>
  <c r="AB2604" i="13"/>
  <c r="AB2588" i="13"/>
  <c r="AB2572" i="13"/>
  <c r="AB2556" i="13"/>
  <c r="AB2540" i="13"/>
  <c r="AB2524" i="13"/>
  <c r="AB2508" i="13"/>
  <c r="AB2492" i="13"/>
  <c r="AB2476" i="13"/>
  <c r="AB2460" i="13"/>
  <c r="AB2444" i="13"/>
  <c r="AB2428" i="13"/>
  <c r="AB2412" i="13"/>
  <c r="AB2396" i="13"/>
  <c r="AB2380" i="13"/>
  <c r="AB2364" i="13"/>
  <c r="AB2348" i="13"/>
  <c r="AB2332" i="13"/>
  <c r="AB2316" i="13"/>
  <c r="AB2300" i="13"/>
  <c r="AB2282" i="13"/>
  <c r="AB2262" i="13"/>
  <c r="AB2242" i="13"/>
  <c r="AB2222" i="13"/>
  <c r="AB2203" i="13"/>
  <c r="AB2183" i="13"/>
  <c r="AB2163" i="13"/>
  <c r="AB2143" i="13"/>
  <c r="AB2123" i="13"/>
  <c r="AB2102" i="13"/>
  <c r="AB2081" i="13"/>
  <c r="AB2059" i="13"/>
  <c r="AB2038" i="13"/>
  <c r="AB2017" i="13"/>
  <c r="AB1995" i="13"/>
  <c r="AB1974" i="13"/>
  <c r="AB1953" i="13"/>
  <c r="AB1931" i="13"/>
  <c r="AB1910" i="13"/>
  <c r="AB1889" i="13"/>
  <c r="AB1867" i="13"/>
  <c r="AB1846" i="13"/>
  <c r="AB1825" i="13"/>
  <c r="AB1803" i="13"/>
  <c r="AB1782" i="13"/>
  <c r="AB1761" i="13"/>
  <c r="AB1739" i="13"/>
  <c r="AB1718" i="13"/>
  <c r="AB1697" i="13"/>
  <c r="AB1674" i="13"/>
  <c r="AB1650" i="13"/>
  <c r="AB1623" i="13"/>
  <c r="AB1598" i="13"/>
  <c r="AB1572" i="13"/>
  <c r="AB1543" i="13"/>
  <c r="AB1517" i="13"/>
  <c r="AB1487" i="13"/>
  <c r="AB1459" i="13"/>
  <c r="AB1430" i="13"/>
  <c r="AB1402" i="13"/>
  <c r="AB1374" i="13"/>
  <c r="AB1331" i="13"/>
  <c r="AB1287" i="13"/>
  <c r="AB1245" i="13"/>
  <c r="AB1185" i="13"/>
  <c r="AB1113" i="13"/>
  <c r="AB1037" i="13"/>
  <c r="AB947" i="13"/>
  <c r="AB820" i="13"/>
  <c r="AB675" i="13"/>
  <c r="AB516" i="13"/>
  <c r="AB308" i="13"/>
  <c r="AB130" i="13"/>
  <c r="AB1947" i="13"/>
  <c r="AB1926" i="13"/>
  <c r="AB1905" i="13"/>
  <c r="AB1883" i="13"/>
  <c r="AB1862" i="13"/>
  <c r="AB1841" i="13"/>
  <c r="AB1819" i="13"/>
  <c r="AB1798" i="13"/>
  <c r="AB1777" i="13"/>
  <c r="AB1755" i="13"/>
  <c r="AB1734" i="13"/>
  <c r="AB1713" i="13"/>
  <c r="AB1691" i="13"/>
  <c r="AB1668" i="13"/>
  <c r="AB1642" i="13"/>
  <c r="AB1618" i="13"/>
  <c r="AB1591" i="13"/>
  <c r="AB1566" i="13"/>
  <c r="AB1538" i="13"/>
  <c r="AB1508" i="13"/>
  <c r="AB1479" i="13"/>
  <c r="AB1453" i="13"/>
  <c r="AB1423" i="13"/>
  <c r="AB1395" i="13"/>
  <c r="AB1361" i="13"/>
  <c r="AB1319" i="13"/>
  <c r="AB1280" i="13"/>
  <c r="AB1235" i="13"/>
  <c r="AB1169" i="13"/>
  <c r="AB1090" i="13"/>
  <c r="AB1012" i="13"/>
  <c r="AB930" i="13"/>
  <c r="AB793" i="13"/>
  <c r="AB642" i="13"/>
  <c r="AB467" i="13"/>
  <c r="AB274" i="13"/>
  <c r="AB66" i="13"/>
  <c r="AB1946" i="13"/>
  <c r="AB1924" i="13"/>
  <c r="AB1903" i="13"/>
  <c r="AB1882" i="13"/>
  <c r="AB1860" i="13"/>
  <c r="AB1839" i="13"/>
  <c r="AB1818" i="13"/>
  <c r="AB1796" i="13"/>
  <c r="AB1775" i="13"/>
  <c r="AB1754" i="13"/>
  <c r="AB1732" i="13"/>
  <c r="AB1711" i="13"/>
  <c r="AB1690" i="13"/>
  <c r="AB1667" i="13"/>
  <c r="AB1641" i="13"/>
  <c r="AB1615" i="13"/>
  <c r="AB1590" i="13"/>
  <c r="AB1565" i="13"/>
  <c r="AB1535" i="13"/>
  <c r="AB1507" i="13"/>
  <c r="AB1478" i="13"/>
  <c r="AB1450" i="13"/>
  <c r="AB1422" i="13"/>
  <c r="AB1394" i="13"/>
  <c r="AB1359" i="13"/>
  <c r="AB1315" i="13"/>
  <c r="AB1279" i="13"/>
  <c r="AB1232" i="13"/>
  <c r="AB1168" i="13"/>
  <c r="AB1089" i="13"/>
  <c r="AB1011" i="13"/>
  <c r="AB928" i="13"/>
  <c r="AB771" i="13"/>
  <c r="AB628" i="13"/>
  <c r="AB450" i="13"/>
  <c r="AB260" i="13"/>
  <c r="AB37" i="13"/>
  <c r="AB114" i="13"/>
  <c r="AB195" i="13"/>
  <c r="AB276" i="13"/>
  <c r="AB370" i="13"/>
  <c r="AB451" i="13"/>
  <c r="AB532" i="13"/>
  <c r="AB612" i="13"/>
  <c r="AB676" i="13"/>
  <c r="AB740" i="13"/>
  <c r="AB804" i="13"/>
  <c r="AB868" i="13"/>
  <c r="AB931" i="13"/>
  <c r="AB965" i="13"/>
  <c r="AB1005" i="13"/>
  <c r="AB1042" i="13"/>
  <c r="AB1075" i="13"/>
  <c r="AB1107" i="13"/>
  <c r="AB1139" i="13"/>
  <c r="AB1171" i="13"/>
  <c r="AB1203" i="13"/>
  <c r="AB1233" i="13"/>
  <c r="AB1257" i="13"/>
  <c r="AB1282" i="13"/>
  <c r="AB1305" i="13"/>
  <c r="AB1329" i="13"/>
  <c r="AB1351" i="13"/>
  <c r="AB1376" i="13"/>
  <c r="AB1392" i="13"/>
  <c r="AB1408" i="13"/>
  <c r="AB1424" i="13"/>
  <c r="AB1440" i="13"/>
  <c r="AB1456" i="13"/>
  <c r="AB1472" i="13"/>
  <c r="AB1488" i="13"/>
  <c r="AB1504" i="13"/>
  <c r="AB1520" i="13"/>
  <c r="AB1536" i="13"/>
  <c r="AB1552" i="13"/>
  <c r="AB1568" i="13"/>
  <c r="AB1584" i="13"/>
  <c r="AB1600" i="13"/>
  <c r="AB1616" i="13"/>
  <c r="AB1632" i="13"/>
  <c r="AB1648" i="13"/>
  <c r="AB1664" i="13"/>
  <c r="AB1680" i="13"/>
  <c r="AB1696" i="13"/>
  <c r="AB1712" i="13"/>
  <c r="AB1728" i="13"/>
  <c r="AB1744" i="13"/>
  <c r="AB1760" i="13"/>
  <c r="AB1776" i="13"/>
  <c r="AB1792" i="13"/>
  <c r="AB1808" i="13"/>
  <c r="AB1824" i="13"/>
  <c r="AB1840" i="13"/>
  <c r="AB1856" i="13"/>
  <c r="AB1872" i="13"/>
  <c r="AB1888" i="13"/>
  <c r="AB1904" i="13"/>
  <c r="AB1920" i="13"/>
  <c r="AB1936" i="13"/>
  <c r="AB1952" i="13"/>
  <c r="AB1968" i="13"/>
  <c r="AB1984" i="13"/>
  <c r="AB2000" i="13"/>
  <c r="AB2016" i="13"/>
  <c r="AB2032" i="13"/>
  <c r="AB2048" i="13"/>
  <c r="AB2064" i="13"/>
  <c r="AB2080" i="13"/>
  <c r="AB2096" i="13"/>
  <c r="AB2112" i="13"/>
  <c r="AB2128" i="13"/>
  <c r="AB2144" i="13"/>
  <c r="AB2160" i="13"/>
  <c r="AB2176" i="13"/>
  <c r="AB2192" i="13"/>
  <c r="AB2208" i="13"/>
  <c r="AB2224" i="13"/>
  <c r="AB2240" i="13"/>
  <c r="AB2256" i="13"/>
  <c r="AB2272" i="13"/>
  <c r="AB2288" i="13"/>
  <c r="AB34" i="13"/>
  <c r="AB115" i="13"/>
  <c r="AB196" i="13"/>
  <c r="AB290" i="13"/>
  <c r="AB371" i="13"/>
  <c r="AB452" i="13"/>
  <c r="AB546" i="13"/>
  <c r="AB617" i="13"/>
  <c r="AB681" i="13"/>
  <c r="AB745" i="13"/>
  <c r="AB809" i="13"/>
  <c r="AB873" i="13"/>
  <c r="AB932" i="13"/>
  <c r="AB969" i="13"/>
  <c r="AB1008" i="13"/>
  <c r="AB1043" i="13"/>
  <c r="AB1076" i="13"/>
  <c r="AB1108" i="13"/>
  <c r="AB1140" i="13"/>
  <c r="AB1172" i="13"/>
  <c r="AB1204" i="13"/>
  <c r="AB1234" i="13"/>
  <c r="AB1261" i="13"/>
  <c r="AB1283" i="13"/>
  <c r="AB1309" i="13"/>
  <c r="AB1330" i="13"/>
  <c r="AB1353" i="13"/>
  <c r="AB1377" i="13"/>
  <c r="AB1393" i="13"/>
  <c r="AB1409" i="13"/>
  <c r="AB1425" i="13"/>
  <c r="AB1441" i="13"/>
  <c r="AB1457" i="13"/>
  <c r="AB1473" i="13"/>
  <c r="AB1489" i="13"/>
  <c r="AB1505" i="13"/>
  <c r="AB1521" i="13"/>
  <c r="AB1537" i="13"/>
  <c r="AB1553" i="13"/>
  <c r="AB1569" i="13"/>
  <c r="AB1585" i="13"/>
  <c r="AB1601" i="13"/>
  <c r="AB1617" i="13"/>
  <c r="AB1633" i="13"/>
  <c r="AB1649" i="13"/>
  <c r="AB1665" i="13"/>
  <c r="AB1681" i="13"/>
  <c r="AB35" i="13"/>
  <c r="AB116" i="13"/>
  <c r="AB210" i="13"/>
  <c r="AB291" i="13"/>
  <c r="AB372" i="13"/>
  <c r="AB466" i="13"/>
  <c r="AB547" i="13"/>
  <c r="AB626" i="13"/>
  <c r="AB690" i="13"/>
  <c r="AB754" i="13"/>
  <c r="AB818" i="13"/>
  <c r="AB882" i="13"/>
  <c r="AB933" i="13"/>
  <c r="AB973" i="13"/>
  <c r="AB1010" i="13"/>
  <c r="AB1044" i="13"/>
  <c r="AB1077" i="13"/>
  <c r="AB1109" i="13"/>
  <c r="AB1141" i="13"/>
  <c r="AB1173" i="13"/>
  <c r="AB1205" i="13"/>
  <c r="AB36" i="13"/>
  <c r="AB50" i="13"/>
  <c r="AB51" i="13"/>
  <c r="AB132" i="13"/>
  <c r="AB226" i="13"/>
  <c r="AB307" i="13"/>
  <c r="AB388" i="13"/>
  <c r="AB482" i="13"/>
  <c r="AB563" i="13"/>
  <c r="AB633" i="13"/>
  <c r="AB697" i="13"/>
  <c r="AB761" i="13"/>
  <c r="AB825" i="13"/>
  <c r="AB889" i="13"/>
  <c r="AB944" i="13"/>
  <c r="AB979" i="13"/>
  <c r="AB1013" i="13"/>
  <c r="AB1053" i="13"/>
  <c r="AB1088" i="13"/>
  <c r="AB1120" i="13"/>
  <c r="AB1152" i="13"/>
  <c r="AB1184" i="13"/>
  <c r="AB1213" i="13"/>
  <c r="AB1239" i="13"/>
  <c r="AB1266" i="13"/>
  <c r="AB1289" i="13"/>
  <c r="AB1313" i="13"/>
  <c r="AB1335" i="13"/>
  <c r="AB1360" i="13"/>
  <c r="AB1381" i="13"/>
  <c r="AB1397" i="13"/>
  <c r="AB1413" i="13"/>
  <c r="AB1429" i="13"/>
  <c r="AB1445" i="13"/>
  <c r="AB1461" i="13"/>
  <c r="AB1477" i="13"/>
  <c r="AB1493" i="13"/>
  <c r="AB1509" i="13"/>
  <c r="AB1525" i="13"/>
  <c r="AB1541" i="13"/>
  <c r="AB1557" i="13"/>
  <c r="AB1573" i="13"/>
  <c r="AB1589" i="13"/>
  <c r="AB1605" i="13"/>
  <c r="AB1621" i="13"/>
  <c r="AB1637" i="13"/>
  <c r="AB1653" i="13"/>
  <c r="AB1669" i="13"/>
  <c r="AB1685" i="13"/>
  <c r="AB1701" i="13"/>
  <c r="AB1717" i="13"/>
  <c r="AB1733" i="13"/>
  <c r="AB1749" i="13"/>
  <c r="AB1765" i="13"/>
  <c r="AB1781" i="13"/>
  <c r="AB1797" i="13"/>
  <c r="AB1813" i="13"/>
  <c r="AB1829" i="13"/>
  <c r="AB1845" i="13"/>
  <c r="AB1861" i="13"/>
  <c r="AB1877" i="13"/>
  <c r="AB1893" i="13"/>
  <c r="AB1909" i="13"/>
  <c r="AB1925" i="13"/>
  <c r="AB1941" i="13"/>
  <c r="AB1957" i="13"/>
  <c r="AB1973" i="13"/>
  <c r="AB1989" i="13"/>
  <c r="AB2005" i="13"/>
  <c r="AB2021" i="13"/>
  <c r="AB2037" i="13"/>
  <c r="AB2053" i="13"/>
  <c r="AB2069" i="13"/>
  <c r="AB2085" i="13"/>
  <c r="AB2101" i="13"/>
  <c r="AB2117" i="13"/>
  <c r="AB2133" i="13"/>
  <c r="AB2149" i="13"/>
  <c r="AB2165" i="13"/>
  <c r="AB2181" i="13"/>
  <c r="AB2197" i="13"/>
  <c r="AB2213" i="13"/>
  <c r="AB2229" i="13"/>
  <c r="AB2245" i="13"/>
  <c r="AB2261" i="13"/>
  <c r="AB2277" i="13"/>
  <c r="AB2293" i="13"/>
  <c r="AB67" i="13"/>
  <c r="AB148" i="13"/>
  <c r="AB242" i="13"/>
  <c r="AB323" i="13"/>
  <c r="AB404" i="13"/>
  <c r="AB498" i="13"/>
  <c r="AB579" i="13"/>
  <c r="AB644" i="13"/>
  <c r="AB708" i="13"/>
  <c r="AB772" i="13"/>
  <c r="AB836" i="13"/>
  <c r="AB900" i="13"/>
  <c r="AB948" i="13"/>
  <c r="AB985" i="13"/>
  <c r="AB1024" i="13"/>
  <c r="AB1059" i="13"/>
  <c r="AB1091" i="13"/>
  <c r="AB1123" i="13"/>
  <c r="AB1155" i="13"/>
  <c r="AB1187" i="13"/>
  <c r="AB1218" i="13"/>
  <c r="AB1247" i="13"/>
  <c r="AB1269" i="13"/>
  <c r="AB1295" i="13"/>
  <c r="AB1316" i="13"/>
  <c r="AB1342" i="13"/>
  <c r="AB1363" i="13"/>
  <c r="AB1384" i="13"/>
  <c r="AB1400" i="13"/>
  <c r="AB1416" i="13"/>
  <c r="AB1432" i="13"/>
  <c r="AB1448" i="13"/>
  <c r="AB1464" i="13"/>
  <c r="AB1480" i="13"/>
  <c r="AB1496" i="13"/>
  <c r="AB1512" i="13"/>
  <c r="AB1528" i="13"/>
  <c r="AB1544" i="13"/>
  <c r="AB1560" i="13"/>
  <c r="AB1576" i="13"/>
  <c r="AB1592" i="13"/>
  <c r="AB1608" i="13"/>
  <c r="AB1624" i="13"/>
  <c r="AB1640" i="13"/>
  <c r="AB1656" i="13"/>
  <c r="AB1672" i="13"/>
  <c r="AB1688" i="13"/>
  <c r="AB1704" i="13"/>
  <c r="AB1720" i="13"/>
  <c r="AB1736" i="13"/>
  <c r="AB1752" i="13"/>
  <c r="AB1768" i="13"/>
  <c r="AB1784" i="13"/>
  <c r="AB1800" i="13"/>
  <c r="AB1816" i="13"/>
  <c r="AB1832" i="13"/>
  <c r="AB1848" i="13"/>
  <c r="AB1864" i="13"/>
  <c r="AB1880" i="13"/>
  <c r="AB1896" i="13"/>
  <c r="AB1912" i="13"/>
  <c r="AB1928" i="13"/>
  <c r="AB1944" i="13"/>
  <c r="AB1960" i="13"/>
  <c r="AB1976" i="13"/>
  <c r="AB1992" i="13"/>
  <c r="AB2008" i="13"/>
  <c r="AB2024" i="13"/>
  <c r="AB2040" i="13"/>
  <c r="AB2056" i="13"/>
  <c r="AB2072" i="13"/>
  <c r="AB2088" i="13"/>
  <c r="AB2104" i="13"/>
  <c r="AB2120" i="13"/>
  <c r="AB2136" i="13"/>
  <c r="AB2152" i="13"/>
  <c r="AB2168" i="13"/>
  <c r="AB2184" i="13"/>
  <c r="AB2200" i="13"/>
  <c r="AB2216" i="13"/>
  <c r="AB2232" i="13"/>
  <c r="AB2248" i="13"/>
  <c r="AB2264" i="13"/>
  <c r="AB2280" i="13"/>
  <c r="AB68" i="13"/>
  <c r="AB162" i="13"/>
  <c r="AB243" i="13"/>
  <c r="AB324" i="13"/>
  <c r="AB418" i="13"/>
  <c r="AB499" i="13"/>
  <c r="AB580" i="13"/>
  <c r="AB649" i="13"/>
  <c r="AB713" i="13"/>
  <c r="AB777" i="13"/>
  <c r="AB841" i="13"/>
  <c r="AB905" i="13"/>
  <c r="AB949" i="13"/>
  <c r="AB989" i="13"/>
  <c r="AB1026" i="13"/>
  <c r="AB1060" i="13"/>
  <c r="AB1092" i="13"/>
  <c r="AB1124" i="13"/>
  <c r="AB1156" i="13"/>
  <c r="AB1188" i="13"/>
  <c r="AB1219" i="13"/>
  <c r="AB1248" i="13"/>
  <c r="AB1271" i="13"/>
  <c r="AB1296" i="13"/>
  <c r="AB1317" i="13"/>
  <c r="AB1343" i="13"/>
  <c r="AB1364" i="13"/>
  <c r="AB1385" i="13"/>
  <c r="AB1401" i="13"/>
  <c r="AB1417" i="13"/>
  <c r="AB1433" i="13"/>
  <c r="AB1449" i="13"/>
  <c r="AB1465" i="13"/>
  <c r="AB1481" i="13"/>
  <c r="AB1497" i="13"/>
  <c r="AB1513" i="13"/>
  <c r="AB1529" i="13"/>
  <c r="AB1545" i="13"/>
  <c r="AB1561" i="13"/>
  <c r="AB82" i="13"/>
  <c r="AB163" i="13"/>
  <c r="AB244" i="13"/>
  <c r="AB338" i="13"/>
  <c r="AB419" i="13"/>
  <c r="AB500" i="13"/>
  <c r="AB594" i="13"/>
  <c r="AB658" i="13"/>
  <c r="AB722" i="13"/>
  <c r="AB786" i="13"/>
  <c r="AB850" i="13"/>
  <c r="AB914" i="13"/>
  <c r="AB953" i="13"/>
  <c r="AB992" i="13"/>
  <c r="AB1027" i="13"/>
  <c r="AB1061" i="13"/>
  <c r="AB1093" i="13"/>
  <c r="AB1125" i="13"/>
  <c r="AB1157" i="13"/>
  <c r="AB1189" i="13"/>
  <c r="AB1220" i="13"/>
  <c r="AB83" i="13"/>
  <c r="AB164" i="13"/>
  <c r="AB258" i="13"/>
  <c r="AB339" i="13"/>
  <c r="AB420" i="13"/>
  <c r="AB514" i="13"/>
  <c r="AB595" i="13"/>
  <c r="AB659" i="13"/>
  <c r="AB723" i="13"/>
  <c r="AB787" i="13"/>
  <c r="AB851" i="13"/>
  <c r="AB915" i="13"/>
  <c r="AB957" i="13"/>
  <c r="AB994" i="13"/>
  <c r="AB1028" i="13"/>
  <c r="AB1065" i="13"/>
  <c r="AB1097" i="13"/>
  <c r="AB1129" i="13"/>
  <c r="AB1161" i="13"/>
  <c r="AB1193" i="13"/>
  <c r="AB1221" i="13"/>
  <c r="AB1250" i="13"/>
  <c r="AB1277" i="13"/>
  <c r="AB1298" i="13"/>
  <c r="AB1321" i="13"/>
  <c r="AB1345" i="13"/>
  <c r="AB1367" i="13"/>
  <c r="AB1387" i="13"/>
  <c r="AB1403" i="13"/>
  <c r="AB1419" i="13"/>
  <c r="AB1435" i="13"/>
  <c r="AB1451" i="13"/>
  <c r="AB1467" i="13"/>
  <c r="AB1483" i="13"/>
  <c r="AB1499" i="13"/>
  <c r="AB1515" i="13"/>
  <c r="AB1531" i="13"/>
  <c r="AB1547" i="13"/>
  <c r="AB1563" i="13"/>
  <c r="AB1579" i="13"/>
  <c r="AB1595" i="13"/>
  <c r="AB1611" i="13"/>
  <c r="AB1627" i="13"/>
  <c r="AB1643" i="13"/>
  <c r="AB1659" i="13"/>
  <c r="AB84" i="13"/>
  <c r="AB178" i="13"/>
  <c r="AB259" i="13"/>
  <c r="AB340" i="13"/>
  <c r="AB434" i="13"/>
  <c r="AB515" i="13"/>
  <c r="AB596" i="13"/>
  <c r="AB660" i="13"/>
  <c r="AB724" i="13"/>
  <c r="AB788" i="13"/>
  <c r="AB852" i="13"/>
  <c r="AB916" i="13"/>
  <c r="AB960" i="13"/>
  <c r="AB995" i="13"/>
  <c r="AB1029" i="13"/>
  <c r="AB1069" i="13"/>
  <c r="AB1101" i="13"/>
  <c r="AB1133" i="13"/>
  <c r="AB1165" i="13"/>
  <c r="AB1197" i="13"/>
  <c r="AB1223" i="13"/>
  <c r="AB1251" i="13"/>
  <c r="AB1278" i="13"/>
  <c r="AB1299" i="13"/>
  <c r="AB1325" i="13"/>
  <c r="AB1346" i="13"/>
  <c r="AB1369" i="13"/>
  <c r="AB1388" i="13"/>
  <c r="AB1404" i="13"/>
  <c r="AB1420" i="13"/>
  <c r="AB1436" i="13"/>
  <c r="AB1452" i="13"/>
  <c r="AB1468" i="13"/>
  <c r="AB1484" i="13"/>
  <c r="AB1500" i="13"/>
  <c r="AB1516" i="13"/>
  <c r="AB1532" i="13"/>
  <c r="AB1548" i="13"/>
  <c r="AB1564" i="13"/>
  <c r="AB1580" i="13"/>
  <c r="AB1596" i="13"/>
  <c r="AB1612" i="13"/>
  <c r="AB1628" i="13"/>
  <c r="AB1644" i="13"/>
  <c r="AB1660" i="13"/>
  <c r="AB1676" i="13"/>
  <c r="AB1692" i="13"/>
  <c r="AB1708" i="13"/>
  <c r="AB1724" i="13"/>
  <c r="AB1740" i="13"/>
  <c r="AB1756" i="13"/>
  <c r="AB1772" i="13"/>
  <c r="AB1788" i="13"/>
  <c r="AB1804" i="13"/>
  <c r="AB1820" i="13"/>
  <c r="AB1836" i="13"/>
  <c r="AB1852" i="13"/>
  <c r="AB1868" i="13"/>
  <c r="AB1884" i="13"/>
  <c r="AB1900" i="13"/>
  <c r="AB1916" i="13"/>
  <c r="AB1932" i="13"/>
  <c r="AB1948" i="13"/>
  <c r="AB1964" i="13"/>
  <c r="AB1980" i="13"/>
  <c r="AB1996" i="13"/>
  <c r="AB2012" i="13"/>
  <c r="AB2028" i="13"/>
  <c r="AB2044" i="13"/>
  <c r="AB2060" i="13"/>
  <c r="AB2076" i="13"/>
  <c r="AB2092" i="13"/>
  <c r="AB2108" i="13"/>
  <c r="AB2124" i="13"/>
  <c r="AB1057" i="13"/>
  <c r="AB1041" i="13"/>
  <c r="AB1025" i="13"/>
  <c r="AB1009" i="13"/>
  <c r="AB993" i="13"/>
  <c r="AB977" i="13"/>
  <c r="AB961" i="13"/>
  <c r="AB945" i="13"/>
  <c r="AB929" i="13"/>
  <c r="AB913" i="13"/>
  <c r="AB897" i="13"/>
  <c r="AB881" i="13"/>
  <c r="AB865" i="13"/>
  <c r="AB849" i="13"/>
  <c r="AB833" i="13"/>
  <c r="AB817" i="13"/>
  <c r="AB801" i="13"/>
  <c r="AB785" i="13"/>
  <c r="AB769" i="13"/>
  <c r="AB753" i="13"/>
  <c r="AB737" i="13"/>
  <c r="AB721" i="13"/>
  <c r="AB705" i="13"/>
  <c r="AB689" i="13"/>
  <c r="AB673" i="13"/>
  <c r="AB657" i="13"/>
  <c r="AB641" i="13"/>
  <c r="AB625" i="13"/>
  <c r="AB609" i="13"/>
  <c r="AB593" i="13"/>
  <c r="AB577" i="13"/>
  <c r="AB561" i="13"/>
  <c r="AB545" i="13"/>
  <c r="AB529" i="13"/>
  <c r="AB513" i="13"/>
  <c r="AB497" i="13"/>
  <c r="AB481" i="13"/>
  <c r="AB465" i="13"/>
  <c r="AB449" i="13"/>
  <c r="AB433" i="13"/>
  <c r="AB417" i="13"/>
  <c r="AB401" i="13"/>
  <c r="AB385" i="13"/>
  <c r="AB369" i="13"/>
  <c r="AB353" i="13"/>
  <c r="AB337" i="13"/>
  <c r="AB321" i="13"/>
  <c r="AB305" i="13"/>
  <c r="AB289" i="13"/>
  <c r="AB273" i="13"/>
  <c r="AB257" i="13"/>
  <c r="AB241" i="13"/>
  <c r="AB225" i="13"/>
  <c r="AB209" i="13"/>
  <c r="AB193" i="13"/>
  <c r="AB177" i="13"/>
  <c r="AB161" i="13"/>
  <c r="AB145" i="13"/>
  <c r="AB129" i="13"/>
  <c r="AB113" i="13"/>
  <c r="AB97" i="13"/>
  <c r="AB81" i="13"/>
  <c r="AB65" i="13"/>
  <c r="AB49" i="13"/>
  <c r="AB33" i="13"/>
  <c r="AB912" i="13"/>
  <c r="AB896" i="13"/>
  <c r="AB880" i="13"/>
  <c r="AB864" i="13"/>
  <c r="AB848" i="13"/>
  <c r="AB832" i="13"/>
  <c r="AB816" i="13"/>
  <c r="AB800" i="13"/>
  <c r="AB784" i="13"/>
  <c r="AB768" i="13"/>
  <c r="AB752" i="13"/>
  <c r="AB736" i="13"/>
  <c r="AB720" i="13"/>
  <c r="AB704" i="13"/>
  <c r="AB688" i="13"/>
  <c r="AB672" i="13"/>
  <c r="AB656" i="13"/>
  <c r="AB640" i="13"/>
  <c r="AB624" i="13"/>
  <c r="AB608" i="13"/>
  <c r="AB592" i="13"/>
  <c r="AB576" i="13"/>
  <c r="AB560" i="13"/>
  <c r="AB544" i="13"/>
  <c r="AB528" i="13"/>
  <c r="AB512" i="13"/>
  <c r="AB496" i="13"/>
  <c r="AB480" i="13"/>
  <c r="AB464" i="13"/>
  <c r="AB448" i="13"/>
  <c r="AB432" i="13"/>
  <c r="AB416" i="13"/>
  <c r="AB400" i="13"/>
  <c r="AB384" i="13"/>
  <c r="AB368" i="13"/>
  <c r="AB352" i="13"/>
  <c r="AB336" i="13"/>
  <c r="AB320" i="13"/>
  <c r="AB304" i="13"/>
  <c r="AB288" i="13"/>
  <c r="AB272" i="13"/>
  <c r="AB256" i="13"/>
  <c r="AB240" i="13"/>
  <c r="AB224" i="13"/>
  <c r="AB208" i="13"/>
  <c r="AB192" i="13"/>
  <c r="AB176" i="13"/>
  <c r="AB160" i="13"/>
  <c r="AB144" i="13"/>
  <c r="AB128" i="13"/>
  <c r="AB112" i="13"/>
  <c r="AB96" i="13"/>
  <c r="AB80" i="13"/>
  <c r="AB64" i="13"/>
  <c r="AB48" i="13"/>
  <c r="AB32" i="13"/>
  <c r="AB1231" i="13"/>
  <c r="AB1215" i="13"/>
  <c r="AB1199" i="13"/>
  <c r="AB1183" i="13"/>
  <c r="AB1167" i="13"/>
  <c r="AB1151" i="13"/>
  <c r="AB1135" i="13"/>
  <c r="AB1119" i="13"/>
  <c r="AB1103" i="13"/>
  <c r="AB1087" i="13"/>
  <c r="AB1071" i="13"/>
  <c r="AB1055" i="13"/>
  <c r="AB1039" i="13"/>
  <c r="AB1023" i="13"/>
  <c r="AB1007" i="13"/>
  <c r="AB991" i="13"/>
  <c r="AB975" i="13"/>
  <c r="AB959" i="13"/>
  <c r="AB943" i="13"/>
  <c r="AB927" i="13"/>
  <c r="AB911" i="13"/>
  <c r="AB895" i="13"/>
  <c r="AB879" i="13"/>
  <c r="AB863" i="13"/>
  <c r="AB847" i="13"/>
  <c r="AB831" i="13"/>
  <c r="AB815" i="13"/>
  <c r="AB799" i="13"/>
  <c r="AB783" i="13"/>
  <c r="AB767" i="13"/>
  <c r="AB751" i="13"/>
  <c r="AB735" i="13"/>
  <c r="AB719" i="13"/>
  <c r="AB703" i="13"/>
  <c r="AB687" i="13"/>
  <c r="AB671" i="13"/>
  <c r="AB655" i="13"/>
  <c r="AB639" i="13"/>
  <c r="AB623" i="13"/>
  <c r="AB607" i="13"/>
  <c r="AB591" i="13"/>
  <c r="AB575" i="13"/>
  <c r="AB559" i="13"/>
  <c r="AB543" i="13"/>
  <c r="AB527" i="13"/>
  <c r="AB511" i="13"/>
  <c r="AB495" i="13"/>
  <c r="AB479" i="13"/>
  <c r="AB463" i="13"/>
  <c r="AB447" i="13"/>
  <c r="AB431" i="13"/>
  <c r="AB415" i="13"/>
  <c r="AB399" i="13"/>
  <c r="AB383" i="13"/>
  <c r="AB367" i="13"/>
  <c r="AB351" i="13"/>
  <c r="AB335" i="13"/>
  <c r="AB319" i="13"/>
  <c r="AB303" i="13"/>
  <c r="AB287" i="13"/>
  <c r="AB271" i="13"/>
  <c r="AB255" i="13"/>
  <c r="AB239" i="13"/>
  <c r="AB223" i="13"/>
  <c r="AB207" i="13"/>
  <c r="AB191" i="13"/>
  <c r="AB175" i="13"/>
  <c r="AB159" i="13"/>
  <c r="AB143" i="13"/>
  <c r="AB127" i="13"/>
  <c r="AB111" i="13"/>
  <c r="AB95" i="13"/>
  <c r="AB79" i="13"/>
  <c r="AB63" i="13"/>
  <c r="AB47" i="13"/>
  <c r="AB31" i="13"/>
  <c r="AB1262" i="13"/>
  <c r="AB1246" i="13"/>
  <c r="AB1230" i="13"/>
  <c r="AB1214" i="13"/>
  <c r="AB1198" i="13"/>
  <c r="AB1182" i="13"/>
  <c r="AB1166" i="13"/>
  <c r="AB1150" i="13"/>
  <c r="AB1134" i="13"/>
  <c r="AB1118" i="13"/>
  <c r="AB1102" i="13"/>
  <c r="AB1086" i="13"/>
  <c r="AB1070" i="13"/>
  <c r="AB1054" i="13"/>
  <c r="AB1038" i="13"/>
  <c r="AB1022" i="13"/>
  <c r="AB1006" i="13"/>
  <c r="AB990" i="13"/>
  <c r="AB974" i="13"/>
  <c r="AB958" i="13"/>
  <c r="AB942" i="13"/>
  <c r="AB926" i="13"/>
  <c r="AB910" i="13"/>
  <c r="AB894" i="13"/>
  <c r="AB878" i="13"/>
  <c r="AB862" i="13"/>
  <c r="AB846" i="13"/>
  <c r="AB830" i="13"/>
  <c r="AB814" i="13"/>
  <c r="AB798" i="13"/>
  <c r="AB782" i="13"/>
  <c r="AB766" i="13"/>
  <c r="AB750" i="13"/>
  <c r="AB734" i="13"/>
  <c r="AB718" i="13"/>
  <c r="AB702" i="13"/>
  <c r="AB686" i="13"/>
  <c r="AB670" i="13"/>
  <c r="AB654" i="13"/>
  <c r="AB638" i="13"/>
  <c r="AB622" i="13"/>
  <c r="AB606" i="13"/>
  <c r="AB590" i="13"/>
  <c r="AB574" i="13"/>
  <c r="AB558" i="13"/>
  <c r="AB542" i="13"/>
  <c r="AB526" i="13"/>
  <c r="AB510" i="13"/>
  <c r="AB494" i="13"/>
  <c r="AB478" i="13"/>
  <c r="AB462" i="13"/>
  <c r="AB446" i="13"/>
  <c r="AB430" i="13"/>
  <c r="AB414" i="13"/>
  <c r="AB398" i="13"/>
  <c r="AB382" i="13"/>
  <c r="AB366" i="13"/>
  <c r="AB350" i="13"/>
  <c r="AB334" i="13"/>
  <c r="AB318" i="13"/>
  <c r="AB302" i="13"/>
  <c r="AB286" i="13"/>
  <c r="AB270" i="13"/>
  <c r="AB254" i="13"/>
  <c r="AB238" i="13"/>
  <c r="AB222" i="13"/>
  <c r="AB206" i="13"/>
  <c r="AB190" i="13"/>
  <c r="AB174" i="13"/>
  <c r="AB158" i="13"/>
  <c r="AB142" i="13"/>
  <c r="AB126" i="13"/>
  <c r="AB110" i="13"/>
  <c r="AB94" i="13"/>
  <c r="AB78" i="13"/>
  <c r="AB62" i="13"/>
  <c r="AB46" i="13"/>
  <c r="AB30" i="13"/>
  <c r="AB925" i="13"/>
  <c r="AB909" i="13"/>
  <c r="AB893" i="13"/>
  <c r="AB877" i="13"/>
  <c r="AB861" i="13"/>
  <c r="AB845" i="13"/>
  <c r="AB829" i="13"/>
  <c r="AB813" i="13"/>
  <c r="AB797" i="13"/>
  <c r="AB781" i="13"/>
  <c r="AB765" i="13"/>
  <c r="AB749" i="13"/>
  <c r="AB733" i="13"/>
  <c r="AB717" i="13"/>
  <c r="AB701" i="13"/>
  <c r="AB685" i="13"/>
  <c r="AB669" i="13"/>
  <c r="AB653" i="13"/>
  <c r="AB637" i="13"/>
  <c r="AB621" i="13"/>
  <c r="AB605" i="13"/>
  <c r="AB589" i="13"/>
  <c r="AB573" i="13"/>
  <c r="AB557" i="13"/>
  <c r="AB541" i="13"/>
  <c r="AB525" i="13"/>
  <c r="AB509" i="13"/>
  <c r="AB493" i="13"/>
  <c r="AB477" i="13"/>
  <c r="AB461" i="13"/>
  <c r="AB445" i="13"/>
  <c r="AB429" i="13"/>
  <c r="AB413" i="13"/>
  <c r="AB397" i="13"/>
  <c r="AB381" i="13"/>
  <c r="AB365" i="13"/>
  <c r="AB349" i="13"/>
  <c r="AB333" i="13"/>
  <c r="AB317" i="13"/>
  <c r="AB301" i="13"/>
  <c r="AB285" i="13"/>
  <c r="AB269" i="13"/>
  <c r="AB253" i="13"/>
  <c r="AB237" i="13"/>
  <c r="AB221" i="13"/>
  <c r="AB205" i="13"/>
  <c r="AB189" i="13"/>
  <c r="AB173" i="13"/>
  <c r="AB157" i="13"/>
  <c r="AB141" i="13"/>
  <c r="AB125" i="13"/>
  <c r="AB109" i="13"/>
  <c r="AB93" i="13"/>
  <c r="AB77" i="13"/>
  <c r="AB61" i="13"/>
  <c r="AB45" i="13"/>
  <c r="AB29" i="13"/>
  <c r="AB1372" i="13"/>
  <c r="AB1356" i="13"/>
  <c r="AB1340" i="13"/>
  <c r="AB1324" i="13"/>
  <c r="AB1308" i="13"/>
  <c r="AB1292" i="13"/>
  <c r="AB1276" i="13"/>
  <c r="AB1260" i="13"/>
  <c r="AB1244" i="13"/>
  <c r="AB1228" i="13"/>
  <c r="AB1212" i="13"/>
  <c r="AB1196" i="13"/>
  <c r="AB1180" i="13"/>
  <c r="AB1164" i="13"/>
  <c r="AB1148" i="13"/>
  <c r="AB1132" i="13"/>
  <c r="AB1116" i="13"/>
  <c r="AB1100" i="13"/>
  <c r="AB1084" i="13"/>
  <c r="AB1068" i="13"/>
  <c r="AB1052" i="13"/>
  <c r="AB1036" i="13"/>
  <c r="AB1020" i="13"/>
  <c r="AB1004" i="13"/>
  <c r="AB988" i="13"/>
  <c r="AB972" i="13"/>
  <c r="AB956" i="13"/>
  <c r="AB940" i="13"/>
  <c r="AB924" i="13"/>
  <c r="AB908" i="13"/>
  <c r="AB892" i="13"/>
  <c r="AB876" i="13"/>
  <c r="AB860" i="13"/>
  <c r="AB844" i="13"/>
  <c r="AB828" i="13"/>
  <c r="AB812" i="13"/>
  <c r="AB796" i="13"/>
  <c r="AB780" i="13"/>
  <c r="AB764" i="13"/>
  <c r="AB748" i="13"/>
  <c r="AB732" i="13"/>
  <c r="AB716" i="13"/>
  <c r="AB700" i="13"/>
  <c r="AB684" i="13"/>
  <c r="AB668" i="13"/>
  <c r="AB652" i="13"/>
  <c r="AB636" i="13"/>
  <c r="AB620" i="13"/>
  <c r="AB604" i="13"/>
  <c r="AB588" i="13"/>
  <c r="AB572" i="13"/>
  <c r="AB556" i="13"/>
  <c r="AB540" i="13"/>
  <c r="AB524" i="13"/>
  <c r="AB508" i="13"/>
  <c r="AB492" i="13"/>
  <c r="AB476" i="13"/>
  <c r="AB460" i="13"/>
  <c r="AB444" i="13"/>
  <c r="AB428" i="13"/>
  <c r="AB412" i="13"/>
  <c r="AB396" i="13"/>
  <c r="AB380" i="13"/>
  <c r="AB364" i="13"/>
  <c r="AB348" i="13"/>
  <c r="AB332" i="13"/>
  <c r="AB316" i="13"/>
  <c r="AB300" i="13"/>
  <c r="AB284" i="13"/>
  <c r="AB268" i="13"/>
  <c r="AB252" i="13"/>
  <c r="AB236" i="13"/>
  <c r="AB220" i="13"/>
  <c r="AB204" i="13"/>
  <c r="AB188" i="13"/>
  <c r="AB172" i="13"/>
  <c r="AB156" i="13"/>
  <c r="AB140" i="13"/>
  <c r="AB124" i="13"/>
  <c r="AB108" i="13"/>
  <c r="AB92" i="13"/>
  <c r="AB76" i="13"/>
  <c r="AB60" i="13"/>
  <c r="AB44" i="13"/>
  <c r="AB28" i="13"/>
  <c r="AB1371" i="13"/>
  <c r="AB1355" i="13"/>
  <c r="AB1339" i="13"/>
  <c r="AB1323" i="13"/>
  <c r="AB1307" i="13"/>
  <c r="AB1291" i="13"/>
  <c r="AB1275" i="13"/>
  <c r="AB1259" i="13"/>
  <c r="AB1243" i="13"/>
  <c r="AB1227" i="13"/>
  <c r="AB1211" i="13"/>
  <c r="AB1195" i="13"/>
  <c r="AB1179" i="13"/>
  <c r="AB1163" i="13"/>
  <c r="AB1147" i="13"/>
  <c r="AB1131" i="13"/>
  <c r="AB1115" i="13"/>
  <c r="AB1099" i="13"/>
  <c r="AB1083" i="13"/>
  <c r="AB1067" i="13"/>
  <c r="AB1051" i="13"/>
  <c r="AB1035" i="13"/>
  <c r="AB1019" i="13"/>
  <c r="AB1003" i="13"/>
  <c r="AB987" i="13"/>
  <c r="AB971" i="13"/>
  <c r="AB955" i="13"/>
  <c r="AB939" i="13"/>
  <c r="AB923" i="13"/>
  <c r="AB907" i="13"/>
  <c r="AB891" i="13"/>
  <c r="AB875" i="13"/>
  <c r="AB859" i="13"/>
  <c r="AB843" i="13"/>
  <c r="AB827" i="13"/>
  <c r="AB811" i="13"/>
  <c r="AB795" i="13"/>
  <c r="AB779" i="13"/>
  <c r="AB763" i="13"/>
  <c r="AB747" i="13"/>
  <c r="AB731" i="13"/>
  <c r="AB715" i="13"/>
  <c r="AB699" i="13"/>
  <c r="AB683" i="13"/>
  <c r="AB667" i="13"/>
  <c r="AB651" i="13"/>
  <c r="AB635" i="13"/>
  <c r="AB619" i="13"/>
  <c r="AB603" i="13"/>
  <c r="AB587" i="13"/>
  <c r="AB571" i="13"/>
  <c r="AB555" i="13"/>
  <c r="AB539" i="13"/>
  <c r="AB523" i="13"/>
  <c r="AB507" i="13"/>
  <c r="AB491" i="13"/>
  <c r="AB475" i="13"/>
  <c r="AB459" i="13"/>
  <c r="AB443" i="13"/>
  <c r="AB427" i="13"/>
  <c r="AB411" i="13"/>
  <c r="AB395" i="13"/>
  <c r="AB379" i="13"/>
  <c r="AB363" i="13"/>
  <c r="AB347" i="13"/>
  <c r="AB331" i="13"/>
  <c r="AB315" i="13"/>
  <c r="AB299" i="13"/>
  <c r="AB283" i="13"/>
  <c r="AB267" i="13"/>
  <c r="AB251" i="13"/>
  <c r="AB235" i="13"/>
  <c r="AB219" i="13"/>
  <c r="AB203" i="13"/>
  <c r="AB187" i="13"/>
  <c r="AB171" i="13"/>
  <c r="AB155" i="13"/>
  <c r="AB139" i="13"/>
  <c r="AB123" i="13"/>
  <c r="AB107" i="13"/>
  <c r="AB91" i="13"/>
  <c r="AB75" i="13"/>
  <c r="AB59" i="13"/>
  <c r="AB43" i="13"/>
  <c r="AB27" i="13"/>
  <c r="AB1370" i="13"/>
  <c r="AB1354" i="13"/>
  <c r="AB1338" i="13"/>
  <c r="AB1322" i="13"/>
  <c r="AB1306" i="13"/>
  <c r="AB1290" i="13"/>
  <c r="AB1274" i="13"/>
  <c r="AB1258" i="13"/>
  <c r="AB1242" i="13"/>
  <c r="AB1226" i="13"/>
  <c r="AB1210" i="13"/>
  <c r="AB1194" i="13"/>
  <c r="AB1178" i="13"/>
  <c r="AB1162" i="13"/>
  <c r="AB1146" i="13"/>
  <c r="AB1130" i="13"/>
  <c r="AB1114" i="13"/>
  <c r="AB1098" i="13"/>
  <c r="AB1082" i="13"/>
  <c r="AB1066" i="13"/>
  <c r="AB1050" i="13"/>
  <c r="AB1034" i="13"/>
  <c r="AB1018" i="13"/>
  <c r="AB1002" i="13"/>
  <c r="AB986" i="13"/>
  <c r="AB970" i="13"/>
  <c r="AB954" i="13"/>
  <c r="AB938" i="13"/>
  <c r="AB922" i="13"/>
  <c r="AB906" i="13"/>
  <c r="AB890" i="13"/>
  <c r="AB874" i="13"/>
  <c r="AB858" i="13"/>
  <c r="AB842" i="13"/>
  <c r="AB826" i="13"/>
  <c r="AB810" i="13"/>
  <c r="AB794" i="13"/>
  <c r="AB778" i="13"/>
  <c r="AB762" i="13"/>
  <c r="AB746" i="13"/>
  <c r="AB730" i="13"/>
  <c r="AB714" i="13"/>
  <c r="AB698" i="13"/>
  <c r="AB682" i="13"/>
  <c r="AB666" i="13"/>
  <c r="AB650" i="13"/>
  <c r="AB634" i="13"/>
  <c r="AB618" i="13"/>
  <c r="AB602" i="13"/>
  <c r="AB586" i="13"/>
  <c r="AB570" i="13"/>
  <c r="AB554" i="13"/>
  <c r="AB538" i="13"/>
  <c r="AB522" i="13"/>
  <c r="AB506" i="13"/>
  <c r="AB490" i="13"/>
  <c r="AB474" i="13"/>
  <c r="AB458" i="13"/>
  <c r="AB442" i="13"/>
  <c r="AB426" i="13"/>
  <c r="AB410" i="13"/>
  <c r="AB394" i="13"/>
  <c r="AB378" i="13"/>
  <c r="AB362" i="13"/>
  <c r="AB346" i="13"/>
  <c r="AB330" i="13"/>
  <c r="AB314" i="13"/>
  <c r="AB298" i="13"/>
  <c r="AB282" i="13"/>
  <c r="AB266" i="13"/>
  <c r="AB250" i="13"/>
  <c r="AB234" i="13"/>
  <c r="AB218" i="13"/>
  <c r="AB202" i="13"/>
  <c r="AB186" i="13"/>
  <c r="AB170" i="13"/>
  <c r="AB154" i="13"/>
  <c r="AB138" i="13"/>
  <c r="AB122" i="13"/>
  <c r="AB106" i="13"/>
  <c r="AB90" i="13"/>
  <c r="AB74" i="13"/>
  <c r="AB58" i="13"/>
  <c r="AB42" i="13"/>
  <c r="AB26" i="13"/>
  <c r="AB585" i="13"/>
  <c r="AB569" i="13"/>
  <c r="AB553" i="13"/>
  <c r="AB537" i="13"/>
  <c r="AB521" i="13"/>
  <c r="AB505" i="13"/>
  <c r="AB489" i="13"/>
  <c r="AB473" i="13"/>
  <c r="AB457" i="13"/>
  <c r="AB441" i="13"/>
  <c r="AB425" i="13"/>
  <c r="AB409" i="13"/>
  <c r="AB393" i="13"/>
  <c r="AB377" i="13"/>
  <c r="AB361" i="13"/>
  <c r="AB345" i="13"/>
  <c r="AB329" i="13"/>
  <c r="AB313" i="13"/>
  <c r="AB297" i="13"/>
  <c r="AB281" i="13"/>
  <c r="AB265" i="13"/>
  <c r="AB249" i="13"/>
  <c r="AB233" i="13"/>
  <c r="AB217" i="13"/>
  <c r="AB201" i="13"/>
  <c r="AB185" i="13"/>
  <c r="AB169" i="13"/>
  <c r="AB153" i="13"/>
  <c r="AB137" i="13"/>
  <c r="AB121" i="13"/>
  <c r="AB105" i="13"/>
  <c r="AB89" i="13"/>
  <c r="AB73" i="13"/>
  <c r="AB57" i="13"/>
  <c r="AB41" i="13"/>
  <c r="AB25" i="13"/>
  <c r="AB1368" i="13"/>
  <c r="AB1352" i="13"/>
  <c r="AB1336" i="13"/>
  <c r="AB1320" i="13"/>
  <c r="AB1304" i="13"/>
  <c r="AB1288" i="13"/>
  <c r="AB1272" i="13"/>
  <c r="AB1256" i="13"/>
  <c r="AB1240" i="13"/>
  <c r="AB1224" i="13"/>
  <c r="AB1208" i="13"/>
  <c r="AB1192" i="13"/>
  <c r="AB1176" i="13"/>
  <c r="AB1160" i="13"/>
  <c r="AB1144" i="13"/>
  <c r="AB1128" i="13"/>
  <c r="AB1112" i="13"/>
  <c r="AB1096" i="13"/>
  <c r="AB1080" i="13"/>
  <c r="AB1064" i="13"/>
  <c r="AB1048" i="13"/>
  <c r="AB1032" i="13"/>
  <c r="AB1016" i="13"/>
  <c r="AB1000" i="13"/>
  <c r="AB984" i="13"/>
  <c r="AB968" i="13"/>
  <c r="AB952" i="13"/>
  <c r="AB936" i="13"/>
  <c r="AB920" i="13"/>
  <c r="AB904" i="13"/>
  <c r="AB888" i="13"/>
  <c r="AB872" i="13"/>
  <c r="AB856" i="13"/>
  <c r="AB840" i="13"/>
  <c r="AB824" i="13"/>
  <c r="AB808" i="13"/>
  <c r="AB792" i="13"/>
  <c r="AB776" i="13"/>
  <c r="AB760" i="13"/>
  <c r="AB744" i="13"/>
  <c r="AB728" i="13"/>
  <c r="AB712" i="13"/>
  <c r="AB696" i="13"/>
  <c r="AB680" i="13"/>
  <c r="AB664" i="13"/>
  <c r="AB648" i="13"/>
  <c r="AB632" i="13"/>
  <c r="AB616" i="13"/>
  <c r="AB600" i="13"/>
  <c r="AB584" i="13"/>
  <c r="AB568" i="13"/>
  <c r="AB552" i="13"/>
  <c r="AB536" i="13"/>
  <c r="AB520" i="13"/>
  <c r="AB504" i="13"/>
  <c r="AB488" i="13"/>
  <c r="AB472" i="13"/>
  <c r="AB456" i="13"/>
  <c r="AB440" i="13"/>
  <c r="AB424" i="13"/>
  <c r="AB408" i="13"/>
  <c r="AB392" i="13"/>
  <c r="AB376" i="13"/>
  <c r="AB360" i="13"/>
  <c r="AB344" i="13"/>
  <c r="AB328" i="13"/>
  <c r="AB312" i="13"/>
  <c r="AB296" i="13"/>
  <c r="AB280" i="13"/>
  <c r="AB264" i="13"/>
  <c r="AB248" i="13"/>
  <c r="AB232" i="13"/>
  <c r="AB216" i="13"/>
  <c r="AB200" i="13"/>
  <c r="AB184" i="13"/>
  <c r="AB168" i="13"/>
  <c r="AB152" i="13"/>
  <c r="AB136" i="13"/>
  <c r="AB120" i="13"/>
  <c r="AB104" i="13"/>
  <c r="AB88" i="13"/>
  <c r="AB72" i="13"/>
  <c r="AB56" i="13"/>
  <c r="AB40" i="13"/>
  <c r="AB24" i="13"/>
  <c r="AB1191" i="13"/>
  <c r="AB1175" i="13"/>
  <c r="AB1159" i="13"/>
  <c r="AB1143" i="13"/>
  <c r="AB1127" i="13"/>
  <c r="AB1111" i="13"/>
  <c r="AB1095" i="13"/>
  <c r="AB1079" i="13"/>
  <c r="AB1063" i="13"/>
  <c r="AB1047" i="13"/>
  <c r="AB1031" i="13"/>
  <c r="AB1015" i="13"/>
  <c r="AB999" i="13"/>
  <c r="AB983" i="13"/>
  <c r="AB967" i="13"/>
  <c r="AB951" i="13"/>
  <c r="AB935" i="13"/>
  <c r="AB919" i="13"/>
  <c r="AB903" i="13"/>
  <c r="AB887" i="13"/>
  <c r="AB871" i="13"/>
  <c r="AB855" i="13"/>
  <c r="AB839" i="13"/>
  <c r="AB823" i="13"/>
  <c r="AB807" i="13"/>
  <c r="AB791" i="13"/>
  <c r="AB775" i="13"/>
  <c r="AB759" i="13"/>
  <c r="AB743" i="13"/>
  <c r="AB727" i="13"/>
  <c r="AB711" i="13"/>
  <c r="AB695" i="13"/>
  <c r="AB679" i="13"/>
  <c r="AB663" i="13"/>
  <c r="AB647" i="13"/>
  <c r="AB631" i="13"/>
  <c r="AB615" i="13"/>
  <c r="AB599" i="13"/>
  <c r="AB583" i="13"/>
  <c r="AB567" i="13"/>
  <c r="AB551" i="13"/>
  <c r="AB535" i="13"/>
  <c r="AB519" i="13"/>
  <c r="AB503" i="13"/>
  <c r="AB487" i="13"/>
  <c r="AB471" i="13"/>
  <c r="AB455" i="13"/>
  <c r="AB439" i="13"/>
  <c r="AB423" i="13"/>
  <c r="AB407" i="13"/>
  <c r="AB391" i="13"/>
  <c r="AB375" i="13"/>
  <c r="AB359" i="13"/>
  <c r="AB343" i="13"/>
  <c r="AB327" i="13"/>
  <c r="AB311" i="13"/>
  <c r="AB295" i="13"/>
  <c r="AB279" i="13"/>
  <c r="AB263" i="13"/>
  <c r="AB247" i="13"/>
  <c r="AB231" i="13"/>
  <c r="AB215" i="13"/>
  <c r="AB199" i="13"/>
  <c r="AB183" i="13"/>
  <c r="AB167" i="13"/>
  <c r="AB151" i="13"/>
  <c r="AB135" i="13"/>
  <c r="AB119" i="13"/>
  <c r="AB103" i="13"/>
  <c r="AB87" i="13"/>
  <c r="AB71" i="13"/>
  <c r="AB55" i="13"/>
  <c r="AB39" i="13"/>
  <c r="AB23" i="13"/>
  <c r="AB1366" i="13"/>
  <c r="AB1350" i="13"/>
  <c r="AB1334" i="13"/>
  <c r="AB1318" i="13"/>
  <c r="AB1302" i="13"/>
  <c r="AB1286" i="13"/>
  <c r="AB1270" i="13"/>
  <c r="AB1254" i="13"/>
  <c r="AB1238" i="13"/>
  <c r="AB1222" i="13"/>
  <c r="AB1206" i="13"/>
  <c r="AB1190" i="13"/>
  <c r="AB1174" i="13"/>
  <c r="AB1158" i="13"/>
  <c r="AB1142" i="13"/>
  <c r="AB1126" i="13"/>
  <c r="AB1110" i="13"/>
  <c r="AB1094" i="13"/>
  <c r="AB1078" i="13"/>
  <c r="AB1062" i="13"/>
  <c r="AB1046" i="13"/>
  <c r="AB1030" i="13"/>
  <c r="AB1014" i="13"/>
  <c r="AB998" i="13"/>
  <c r="AB982" i="13"/>
  <c r="AB966" i="13"/>
  <c r="AB950" i="13"/>
  <c r="AB934" i="13"/>
  <c r="AB918" i="13"/>
  <c r="AB902" i="13"/>
  <c r="AB886" i="13"/>
  <c r="AB870" i="13"/>
  <c r="AB854" i="13"/>
  <c r="AB838" i="13"/>
  <c r="AB822" i="13"/>
  <c r="AB806" i="13"/>
  <c r="AB790" i="13"/>
  <c r="AB774" i="13"/>
  <c r="AB758" i="13"/>
  <c r="AB742" i="13"/>
  <c r="AB726" i="13"/>
  <c r="AB710" i="13"/>
  <c r="AB694" i="13"/>
  <c r="AB678" i="13"/>
  <c r="AB662" i="13"/>
  <c r="AB646" i="13"/>
  <c r="AB630" i="13"/>
  <c r="AB614" i="13"/>
  <c r="AB598" i="13"/>
  <c r="AB582" i="13"/>
  <c r="AB566" i="13"/>
  <c r="AB550" i="13"/>
  <c r="AB534" i="13"/>
  <c r="AB518" i="13"/>
  <c r="AB502" i="13"/>
  <c r="AB486" i="13"/>
  <c r="AB470" i="13"/>
  <c r="AB454" i="13"/>
  <c r="AB438" i="13"/>
  <c r="AB422" i="13"/>
  <c r="AB406" i="13"/>
  <c r="AB390" i="13"/>
  <c r="AB374" i="13"/>
  <c r="AB358" i="13"/>
  <c r="AB342" i="13"/>
  <c r="AB326" i="13"/>
  <c r="AB310" i="13"/>
  <c r="AB294" i="13"/>
  <c r="AB278" i="13"/>
  <c r="AB262" i="13"/>
  <c r="AB246" i="13"/>
  <c r="AB230" i="13"/>
  <c r="AB214" i="13"/>
  <c r="AB198" i="13"/>
  <c r="AB182" i="13"/>
  <c r="AB166" i="13"/>
  <c r="AB150" i="13"/>
  <c r="AB134" i="13"/>
  <c r="AB118" i="13"/>
  <c r="AB102" i="13"/>
  <c r="AB86" i="13"/>
  <c r="AB70" i="13"/>
  <c r="AB54" i="13"/>
  <c r="AB38" i="13"/>
  <c r="AB22" i="13"/>
  <c r="AB917" i="13"/>
  <c r="AB901" i="13"/>
  <c r="AB885" i="13"/>
  <c r="AB869" i="13"/>
  <c r="AB853" i="13"/>
  <c r="AB837" i="13"/>
  <c r="AB821" i="13"/>
  <c r="AB805" i="13"/>
  <c r="AB789" i="13"/>
  <c r="AB773" i="13"/>
  <c r="AB757" i="13"/>
  <c r="AB741" i="13"/>
  <c r="AB725" i="13"/>
  <c r="AB709" i="13"/>
  <c r="AB693" i="13"/>
  <c r="AB677" i="13"/>
  <c r="AB661" i="13"/>
  <c r="AB645" i="13"/>
  <c r="AB629" i="13"/>
  <c r="AB613" i="13"/>
  <c r="AB597" i="13"/>
  <c r="AB581" i="13"/>
  <c r="AB565" i="13"/>
  <c r="AB549" i="13"/>
  <c r="AB533" i="13"/>
  <c r="AB517" i="13"/>
  <c r="AB501" i="13"/>
  <c r="AB485" i="13"/>
  <c r="AB469" i="13"/>
  <c r="AB453" i="13"/>
  <c r="AB437" i="13"/>
  <c r="AB421" i="13"/>
  <c r="AB405" i="13"/>
  <c r="AB389" i="13"/>
  <c r="AB373" i="13"/>
  <c r="AB357" i="13"/>
  <c r="AB341" i="13"/>
  <c r="AB325" i="13"/>
  <c r="AB309" i="13"/>
  <c r="AB293" i="13"/>
  <c r="AB277" i="13"/>
  <c r="AB261" i="13"/>
  <c r="AB245" i="13"/>
  <c r="AB229" i="13"/>
  <c r="AB213" i="13"/>
  <c r="AB197" i="13"/>
  <c r="AB181" i="13"/>
  <c r="AB165" i="13"/>
  <c r="AB149" i="13"/>
  <c r="AB133" i="13"/>
  <c r="AB117" i="13"/>
  <c r="AB101" i="13"/>
  <c r="AB85" i="13"/>
  <c r="AB69" i="13"/>
  <c r="AB53" i="13"/>
  <c r="I15" i="5"/>
  <c r="K14" i="10"/>
  <c r="K74" i="10"/>
  <c r="K75" i="10"/>
  <c r="K124" i="10"/>
  <c r="K129" i="10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D16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F17" i="1"/>
  <c r="I14" i="1" s="1"/>
  <c r="C1" i="34" l="1" a="1"/>
  <c r="C1" i="34" s="1"/>
  <c r="B33" i="2"/>
  <c r="C1" i="35" a="1"/>
  <c r="C1" i="35" s="1"/>
  <c r="B6" i="27"/>
  <c r="B10" i="2" s="1"/>
  <c r="B6" i="28"/>
  <c r="B9" i="2" s="1"/>
  <c r="B6" i="26"/>
  <c r="B12" i="2" s="1"/>
  <c r="B6" i="4"/>
  <c r="B32" i="2" s="1"/>
  <c r="I15" i="1"/>
  <c r="I16" i="1"/>
  <c r="C1" i="37" a="1"/>
  <c r="C1" i="37" s="1"/>
  <c r="C1" i="31" a="1"/>
  <c r="C1" i="31" s="1"/>
  <c r="B1" i="18" a="1"/>
  <c r="B1" i="18" s="1"/>
  <c r="J34" i="25"/>
  <c r="B6" i="25"/>
  <c r="B7" i="2" s="1"/>
  <c r="B6" i="24"/>
  <c r="B6" i="2" s="1"/>
  <c r="J26" i="24"/>
  <c r="H31" i="5"/>
  <c r="K128" i="10"/>
  <c r="K65" i="10"/>
  <c r="K60" i="10"/>
  <c r="K123" i="10"/>
  <c r="K58" i="10"/>
  <c r="K122" i="10"/>
  <c r="K49" i="10"/>
  <c r="K112" i="10"/>
  <c r="K48" i="10"/>
  <c r="K107" i="10"/>
  <c r="K44" i="10"/>
  <c r="K106" i="10"/>
  <c r="K43" i="10"/>
  <c r="K97" i="10"/>
  <c r="K42" i="10"/>
  <c r="K33" i="10"/>
  <c r="K92" i="10"/>
  <c r="K28" i="10"/>
  <c r="K91" i="10"/>
  <c r="K27" i="10"/>
  <c r="K90" i="10"/>
  <c r="K26" i="10"/>
  <c r="K80" i="10"/>
  <c r="K17" i="10"/>
  <c r="K16" i="10"/>
  <c r="K108" i="10"/>
  <c r="K59" i="10"/>
  <c r="K81" i="10"/>
  <c r="K32" i="10"/>
  <c r="K113" i="10"/>
  <c r="K64" i="10"/>
  <c r="K137" i="10"/>
  <c r="K121" i="10"/>
  <c r="K105" i="10"/>
  <c r="K89" i="10"/>
  <c r="K73" i="10"/>
  <c r="K57" i="10"/>
  <c r="K41" i="10"/>
  <c r="K25" i="10"/>
  <c r="K136" i="10"/>
  <c r="K120" i="10"/>
  <c r="K104" i="10"/>
  <c r="K88" i="10"/>
  <c r="K72" i="10"/>
  <c r="K56" i="10"/>
  <c r="K40" i="10"/>
  <c r="K24" i="10"/>
  <c r="K135" i="10"/>
  <c r="K119" i="10"/>
  <c r="K103" i="10"/>
  <c r="K87" i="10"/>
  <c r="K71" i="10"/>
  <c r="K55" i="10"/>
  <c r="K39" i="10"/>
  <c r="K23" i="10"/>
  <c r="K134" i="10"/>
  <c r="K118" i="10"/>
  <c r="K102" i="10"/>
  <c r="K86" i="10"/>
  <c r="K70" i="10"/>
  <c r="K54" i="10"/>
  <c r="K38" i="10"/>
  <c r="K22" i="10"/>
  <c r="K133" i="10"/>
  <c r="K117" i="10"/>
  <c r="K101" i="10"/>
  <c r="K85" i="10"/>
  <c r="K69" i="10"/>
  <c r="K53" i="10"/>
  <c r="K37" i="10"/>
  <c r="K21" i="10"/>
  <c r="K132" i="10"/>
  <c r="K116" i="10"/>
  <c r="K100" i="10"/>
  <c r="K84" i="10"/>
  <c r="K68" i="10"/>
  <c r="K52" i="10"/>
  <c r="K36" i="10"/>
  <c r="K20" i="10"/>
  <c r="K131" i="10"/>
  <c r="K115" i="10"/>
  <c r="K99" i="10"/>
  <c r="K83" i="10"/>
  <c r="K67" i="10"/>
  <c r="K51" i="10"/>
  <c r="K35" i="10"/>
  <c r="K19" i="10"/>
  <c r="K130" i="10"/>
  <c r="K114" i="10"/>
  <c r="K98" i="10"/>
  <c r="K82" i="10"/>
  <c r="K66" i="10"/>
  <c r="K50" i="10"/>
  <c r="K34" i="10"/>
  <c r="K18" i="10"/>
  <c r="K127" i="10"/>
  <c r="K111" i="10"/>
  <c r="K95" i="10"/>
  <c r="K79" i="10"/>
  <c r="K63" i="10"/>
  <c r="K47" i="10"/>
  <c r="K31" i="10"/>
  <c r="K126" i="10"/>
  <c r="K110" i="10"/>
  <c r="K94" i="10"/>
  <c r="K78" i="10"/>
  <c r="K62" i="10"/>
  <c r="K46" i="10"/>
  <c r="K30" i="10"/>
  <c r="K15" i="10"/>
  <c r="K125" i="10"/>
  <c r="K109" i="10"/>
  <c r="K93" i="10"/>
  <c r="K77" i="10"/>
  <c r="K61" i="10"/>
  <c r="K45" i="10"/>
  <c r="K29" i="10"/>
  <c r="I31" i="5"/>
  <c r="J109" i="7"/>
  <c r="J173" i="7"/>
  <c r="J171" i="7"/>
  <c r="J33" i="7"/>
  <c r="J28" i="7"/>
  <c r="J107" i="7"/>
  <c r="J365" i="7"/>
  <c r="J363" i="7"/>
  <c r="J301" i="7"/>
  <c r="J299" i="7"/>
  <c r="J237" i="7"/>
  <c r="J235" i="7"/>
  <c r="J221" i="7"/>
  <c r="J145" i="7"/>
  <c r="J333" i="7"/>
  <c r="J269" i="7"/>
  <c r="J205" i="7"/>
  <c r="J141" i="7"/>
  <c r="J77" i="7"/>
  <c r="J273" i="7"/>
  <c r="J332" i="7"/>
  <c r="J268" i="7"/>
  <c r="J204" i="7"/>
  <c r="J140" i="7"/>
  <c r="J76" i="7"/>
  <c r="J331" i="7"/>
  <c r="J139" i="7"/>
  <c r="J385" i="7"/>
  <c r="J321" i="7"/>
  <c r="J257" i="7"/>
  <c r="J193" i="7"/>
  <c r="J129" i="7"/>
  <c r="J61" i="7"/>
  <c r="J267" i="7"/>
  <c r="J381" i="7"/>
  <c r="J317" i="7"/>
  <c r="J253" i="7"/>
  <c r="J189" i="7"/>
  <c r="J125" i="7"/>
  <c r="J60" i="7"/>
  <c r="J65" i="7"/>
  <c r="J380" i="7"/>
  <c r="J316" i="7"/>
  <c r="J252" i="7"/>
  <c r="J188" i="7"/>
  <c r="J124" i="7"/>
  <c r="J49" i="7"/>
  <c r="J203" i="7"/>
  <c r="J379" i="7"/>
  <c r="J315" i="7"/>
  <c r="J251" i="7"/>
  <c r="J187" i="7"/>
  <c r="J123" i="7"/>
  <c r="J45" i="7"/>
  <c r="J369" i="7"/>
  <c r="J305" i="7"/>
  <c r="J241" i="7"/>
  <c r="J177" i="7"/>
  <c r="J113" i="7"/>
  <c r="J44" i="7"/>
  <c r="J364" i="7"/>
  <c r="J300" i="7"/>
  <c r="J236" i="7"/>
  <c r="J172" i="7"/>
  <c r="J108" i="7"/>
  <c r="J29" i="7"/>
  <c r="J353" i="7"/>
  <c r="J289" i="7"/>
  <c r="J225" i="7"/>
  <c r="J161" i="7"/>
  <c r="J97" i="7"/>
  <c r="J285" i="7"/>
  <c r="J93" i="7"/>
  <c r="J348" i="7"/>
  <c r="J284" i="7"/>
  <c r="J220" i="7"/>
  <c r="J156" i="7"/>
  <c r="J92" i="7"/>
  <c r="J349" i="7"/>
  <c r="J157" i="7"/>
  <c r="J347" i="7"/>
  <c r="J283" i="7"/>
  <c r="J219" i="7"/>
  <c r="J155" i="7"/>
  <c r="J91" i="7"/>
  <c r="J337" i="7"/>
  <c r="J209" i="7"/>
  <c r="J81" i="7"/>
  <c r="J75" i="7"/>
  <c r="J59" i="7"/>
  <c r="J43" i="7"/>
  <c r="J27" i="7"/>
  <c r="J378" i="7"/>
  <c r="J362" i="7"/>
  <c r="J346" i="7"/>
  <c r="J330" i="7"/>
  <c r="J314" i="7"/>
  <c r="J298" i="7"/>
  <c r="J282" i="7"/>
  <c r="J266" i="7"/>
  <c r="J250" i="7"/>
  <c r="J234" i="7"/>
  <c r="J218" i="7"/>
  <c r="J202" i="7"/>
  <c r="J186" i="7"/>
  <c r="J170" i="7"/>
  <c r="J154" i="7"/>
  <c r="J138" i="7"/>
  <c r="J122" i="7"/>
  <c r="J106" i="7"/>
  <c r="J90" i="7"/>
  <c r="J74" i="7"/>
  <c r="J58" i="7"/>
  <c r="J42" i="7"/>
  <c r="J26" i="7"/>
  <c r="J377" i="7"/>
  <c r="J361" i="7"/>
  <c r="J345" i="7"/>
  <c r="J329" i="7"/>
  <c r="J313" i="7"/>
  <c r="J297" i="7"/>
  <c r="J281" i="7"/>
  <c r="J265" i="7"/>
  <c r="J249" i="7"/>
  <c r="J233" i="7"/>
  <c r="J217" i="7"/>
  <c r="J201" i="7"/>
  <c r="J185" i="7"/>
  <c r="J169" i="7"/>
  <c r="J153" i="7"/>
  <c r="J137" i="7"/>
  <c r="J121" i="7"/>
  <c r="J105" i="7"/>
  <c r="J89" i="7"/>
  <c r="J73" i="7"/>
  <c r="J57" i="7"/>
  <c r="J41" i="7"/>
  <c r="J25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5" i="7"/>
  <c r="J359" i="7"/>
  <c r="J343" i="7"/>
  <c r="J327" i="7"/>
  <c r="J311" i="7"/>
  <c r="J295" i="7"/>
  <c r="J279" i="7"/>
  <c r="J263" i="7"/>
  <c r="J247" i="7"/>
  <c r="J231" i="7"/>
  <c r="J215" i="7"/>
  <c r="J199" i="7"/>
  <c r="J183" i="7"/>
  <c r="J167" i="7"/>
  <c r="J151" i="7"/>
  <c r="J135" i="7"/>
  <c r="J119" i="7"/>
  <c r="J103" i="7"/>
  <c r="J87" i="7"/>
  <c r="J71" i="7"/>
  <c r="J55" i="7"/>
  <c r="J39" i="7"/>
  <c r="J23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22" i="7"/>
  <c r="J373" i="7"/>
  <c r="J357" i="7"/>
  <c r="J341" i="7"/>
  <c r="J325" i="7"/>
  <c r="J309" i="7"/>
  <c r="J293" i="7"/>
  <c r="J277" i="7"/>
  <c r="J261" i="7"/>
  <c r="J245" i="7"/>
  <c r="J229" i="7"/>
  <c r="J213" i="7"/>
  <c r="J197" i="7"/>
  <c r="J181" i="7"/>
  <c r="J165" i="7"/>
  <c r="J149" i="7"/>
  <c r="J133" i="7"/>
  <c r="J117" i="7"/>
  <c r="J101" i="7"/>
  <c r="J85" i="7"/>
  <c r="J69" i="7"/>
  <c r="J53" i="7"/>
  <c r="J37" i="7"/>
  <c r="J21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20" i="7"/>
  <c r="J371" i="7"/>
  <c r="J355" i="7"/>
  <c r="J339" i="7"/>
  <c r="J323" i="7"/>
  <c r="J307" i="7"/>
  <c r="J291" i="7"/>
  <c r="J275" i="7"/>
  <c r="J259" i="7"/>
  <c r="J243" i="7"/>
  <c r="J227" i="7"/>
  <c r="J211" i="7"/>
  <c r="J195" i="7"/>
  <c r="J179" i="7"/>
  <c r="J163" i="7"/>
  <c r="J147" i="7"/>
  <c r="J131" i="7"/>
  <c r="J115" i="7"/>
  <c r="J99" i="7"/>
  <c r="J83" i="7"/>
  <c r="J67" i="7"/>
  <c r="J51" i="7"/>
  <c r="J35" i="7"/>
  <c r="J19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18" i="7"/>
  <c r="J17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16" i="7"/>
  <c r="J383" i="7"/>
  <c r="J367" i="7"/>
  <c r="J351" i="7"/>
  <c r="J335" i="7"/>
  <c r="J319" i="7"/>
  <c r="J303" i="7"/>
  <c r="J287" i="7"/>
  <c r="J271" i="7"/>
  <c r="J255" i="7"/>
  <c r="J239" i="7"/>
  <c r="J223" i="7"/>
  <c r="J207" i="7"/>
  <c r="J191" i="7"/>
  <c r="J175" i="7"/>
  <c r="J159" i="7"/>
  <c r="J143" i="7"/>
  <c r="J127" i="7"/>
  <c r="J111" i="7"/>
  <c r="J95" i="7"/>
  <c r="J79" i="7"/>
  <c r="J63" i="7"/>
  <c r="J47" i="7"/>
  <c r="J31" i="7"/>
  <c r="J15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H17" i="1"/>
  <c r="J27" i="5" l="1"/>
  <c r="J26" i="5"/>
  <c r="J25" i="5"/>
  <c r="J24" i="5"/>
  <c r="J23" i="5"/>
  <c r="J22" i="5"/>
  <c r="J21" i="5"/>
  <c r="J30" i="5"/>
  <c r="J20" i="5"/>
  <c r="J19" i="5"/>
  <c r="J18" i="5"/>
  <c r="J16" i="5"/>
  <c r="J15" i="5"/>
  <c r="J17" i="5"/>
  <c r="J29" i="5"/>
  <c r="J28" i="5"/>
  <c r="B8" i="10"/>
  <c r="B27" i="2"/>
  <c r="I17" i="1"/>
  <c r="C1" i="32" a="1"/>
  <c r="C1" i="32" s="1"/>
  <c r="C1" i="20" a="1"/>
  <c r="C1" i="20" s="1"/>
  <c r="B1" i="21" a="1"/>
  <c r="B1" i="21" l="1"/>
  <c r="J31" i="5"/>
  <c r="D34" i="2" l="1"/>
  <c r="B2" i="1" s="1"/>
  <c r="B3" i="1" s="1"/>
  <c r="J14" i="1" l="1"/>
  <c r="J16" i="1"/>
  <c r="B4" i="1"/>
  <c r="J15" i="1"/>
  <c r="D35" i="2"/>
  <c r="B2" i="4"/>
  <c r="B3" i="4" s="1"/>
  <c r="B3" i="9" s="1"/>
  <c r="B6" i="9" s="1"/>
  <c r="E36" i="2"/>
  <c r="B2" i="5" l="1"/>
  <c r="B3" i="5" s="1"/>
  <c r="B4" i="5" s="1"/>
  <c r="B5" i="1"/>
  <c r="B34" i="2" s="1"/>
  <c r="C1" i="16" a="1"/>
  <c r="C1" i="16" s="1"/>
  <c r="K29" i="5" l="1"/>
  <c r="K22" i="5"/>
  <c r="K18" i="5"/>
  <c r="K26" i="5"/>
  <c r="K16" i="5"/>
  <c r="K21" i="5"/>
  <c r="K27" i="5"/>
  <c r="K30" i="5"/>
  <c r="K17" i="5"/>
  <c r="K28" i="5"/>
  <c r="K25" i="5"/>
  <c r="K24" i="5"/>
  <c r="K23" i="5"/>
  <c r="K19" i="5"/>
  <c r="K20" i="5"/>
  <c r="K15" i="5"/>
  <c r="B5" i="5" l="1"/>
  <c r="B35" i="2" s="1"/>
  <c r="B36" i="2" s="1"/>
  <c r="B2" i="38" s="1"/>
  <c r="C1" i="17" a="1"/>
  <c r="C1" i="17" s="1"/>
  <c r="AH52" i="38" l="1"/>
  <c r="AH24" i="38"/>
  <c r="AH40" i="38"/>
  <c r="AH16" i="38"/>
  <c r="AH36" i="38"/>
  <c r="AH38" i="38"/>
  <c r="AH19" i="38"/>
  <c r="AH25" i="38"/>
  <c r="AH41" i="38"/>
  <c r="AH49" i="38"/>
  <c r="AH51" i="38"/>
  <c r="AH54" i="38"/>
  <c r="AH39" i="38"/>
  <c r="AH15" i="38"/>
  <c r="AH26" i="38"/>
  <c r="AH42" i="38"/>
  <c r="AH14" i="38"/>
  <c r="AH50" i="38"/>
  <c r="AH37" i="38"/>
  <c r="AH56" i="38"/>
  <c r="AH9" i="38"/>
  <c r="AH27" i="38"/>
  <c r="AH43" i="38"/>
  <c r="AH48" i="38"/>
  <c r="AH34" i="38"/>
  <c r="AH53" i="38"/>
  <c r="AH23" i="38"/>
  <c r="AH10" i="38"/>
  <c r="AH28" i="38"/>
  <c r="AH44" i="38"/>
  <c r="AH32" i="38"/>
  <c r="AH18" i="38"/>
  <c r="AH11" i="38"/>
  <c r="AH29" i="38"/>
  <c r="AH45" i="38"/>
  <c r="AH47" i="38"/>
  <c r="AH33" i="38"/>
  <c r="AH35" i="38"/>
  <c r="AH21" i="38"/>
  <c r="AH12" i="38"/>
  <c r="AH30" i="38"/>
  <c r="AH46" i="38"/>
  <c r="AH31" i="38"/>
  <c r="AH17" i="38"/>
  <c r="AH20" i="38"/>
  <c r="AH22" i="38"/>
  <c r="AH13" i="38"/>
  <c r="AH55" i="38"/>
  <c r="AH57" i="38" l="1"/>
  <c r="B3" i="38" s="1"/>
  <c r="B29" i="2" s="1"/>
  <c r="B38" i="2" s="1"/>
  <c r="C1" i="55" a="1"/>
  <c r="C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tc={7A9656AF-E32B-492F-B087-2C35A9E32B92}</author>
  </authors>
  <commentList>
    <comment ref="A153" authorId="0" shapeId="0" xr:uid="{7A9656AF-E32B-492F-B087-2C35A9E32B92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F41" authorId="3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<sst xmlns="http://schemas.openxmlformats.org/spreadsheetml/2006/main" count="30150" uniqueCount="20830">
  <si>
    <t>ID</t>
  </si>
  <si>
    <t>Latitude</t>
  </si>
  <si>
    <t>Sources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</si>
  <si>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</si>
  <si>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</si>
  <si>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</si>
  <si>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</si>
  <si>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</si>
  <si>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</si>
  <si>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</si>
  <si>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Assumptions</t>
  </si>
  <si>
    <t>Locations &amp; Capacities</t>
  </si>
  <si>
    <t>Nationaler Wasserstoffrat 2021</t>
  </si>
  <si>
    <t>80-90 % energietransportkapazität durch schnelle Flussgeschwindigkeit</t>
  </si>
  <si>
    <t>H2 hat 1/3 weniger volumetrischen Brennwert als NG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</si>
  <si>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</si>
  <si>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</si>
  <si>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</si>
  <si>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</si>
  <si>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</si>
  <si>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</si>
  <si>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</si>
  <si>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</si>
  <si>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</si>
  <si>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</si>
  <si>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</si>
  <si>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</si>
  <si>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</si>
  <si>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</si>
  <si>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</si>
  <si>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</si>
  <si>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</si>
  <si>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</si>
  <si>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</si>
  <si>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</si>
  <si>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</si>
  <si>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</si>
  <si>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</si>
  <si>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</si>
  <si>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</si>
  <si>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Only Entry Points for Supply projections - Maybe consider Exit points as demand?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</si>
  <si>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</si>
  <si>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</si>
  <si>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</si>
  <si>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</si>
  <si>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</si>
  <si>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</si>
  <si>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</si>
  <si>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</si>
  <si>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</si>
  <si>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</si>
  <si>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</si>
  <si>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</si>
  <si>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</si>
  <si>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</si>
  <si>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</si>
  <si>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</si>
  <si>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</si>
  <si>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</si>
  <si>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</si>
  <si>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</si>
  <si>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</si>
  <si>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</si>
  <si>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</si>
  <si>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</si>
  <si>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</si>
  <si>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</si>
  <si>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</si>
  <si>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</si>
  <si>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</si>
  <si>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</si>
  <si>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</si>
  <si>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</si>
  <si>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</si>
  <si>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</si>
  <si>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</si>
  <si>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</si>
  <si>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</si>
  <si>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</si>
  <si>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</si>
  <si>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</si>
  <si>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</si>
  <si>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</si>
  <si>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</si>
  <si>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</si>
  <si>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</si>
  <si>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</si>
  <si>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</si>
  <si>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</si>
  <si>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</si>
  <si>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</si>
  <si>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</si>
  <si>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</si>
  <si>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</si>
  <si>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</si>
  <si>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</si>
  <si>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</si>
  <si>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</si>
  <si>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</si>
  <si>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</si>
  <si>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</si>
  <si>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</si>
  <si>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</si>
  <si>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</si>
  <si>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</si>
  <si>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</si>
  <si>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</si>
  <si>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</si>
  <si>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</si>
  <si>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IGGIELGN Borderpoints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</si>
  <si>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</si>
  <si>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</si>
  <si>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</si>
  <si>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</si>
  <si>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</si>
  <si>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</si>
  <si>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</si>
  <si>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</si>
  <si>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</si>
  <si>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</si>
  <si>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</si>
  <si>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</si>
  <si>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</si>
  <si>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</si>
  <si>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</si>
  <si>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</si>
  <si>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</si>
  <si>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</si>
  <si>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</si>
  <si>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</si>
  <si>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</si>
  <si>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</si>
  <si>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</si>
  <si>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</si>
  <si>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</si>
  <si>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</si>
  <si>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</si>
  <si>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</si>
  <si>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</si>
  <si>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</si>
  <si>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</si>
  <si>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</si>
  <si>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</si>
  <si>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</si>
  <si>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</si>
  <si>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</si>
  <si>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</si>
  <si>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</si>
  <si>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</si>
  <si>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</si>
  <si>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</si>
  <si>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</si>
  <si>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</si>
  <si>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</si>
  <si>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</si>
  <si>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</si>
  <si>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</si>
  <si>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</si>
  <si>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</si>
  <si>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</si>
  <si>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</si>
  <si>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</si>
  <si>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</si>
  <si>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</si>
  <si>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</si>
  <si>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</si>
  <si>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</si>
  <si>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</si>
  <si>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</si>
  <si>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</si>
  <si>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</si>
  <si>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</si>
  <si>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</si>
  <si>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</si>
  <si>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</si>
  <si>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</si>
  <si>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</si>
  <si>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</si>
  <si>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</si>
  <si>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</si>
  <si>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</si>
  <si>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</si>
  <si>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</si>
  <si>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</si>
  <si>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</si>
  <si>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</si>
  <si>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</si>
  <si>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</si>
  <si>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</si>
  <si>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</si>
  <si>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</si>
  <si>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</si>
  <si>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</si>
  <si>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</si>
  <si>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</si>
  <si>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</si>
  <si>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</si>
  <si>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</si>
  <si>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</si>
  <si>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</si>
  <si>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</si>
  <si>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</si>
  <si>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</si>
  <si>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</si>
  <si>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</si>
  <si>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</si>
  <si>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</si>
  <si>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</si>
  <si>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</si>
  <si>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</si>
  <si>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</si>
  <si>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</si>
  <si>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</si>
  <si>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</si>
  <si>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</si>
  <si>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</si>
  <si>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</si>
  <si>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</si>
  <si>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</si>
  <si>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</si>
  <si>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</si>
  <si>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</si>
  <si>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</si>
  <si>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</si>
  <si>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</si>
  <si>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</si>
  <si>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</si>
  <si>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</si>
  <si>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</si>
  <si>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</si>
  <si>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</si>
  <si>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</si>
  <si>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</si>
  <si>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</si>
  <si>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</si>
  <si>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</si>
  <si>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</si>
  <si>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</si>
  <si>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</si>
  <si>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</si>
  <si>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</si>
  <si>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</si>
  <si>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</si>
  <si>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</si>
  <si>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</si>
  <si>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</si>
  <si>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</si>
  <si>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</si>
  <si>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</si>
  <si>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</si>
  <si>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</si>
  <si>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</si>
  <si>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</si>
  <si>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</si>
  <si>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</si>
  <si>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</si>
  <si>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</si>
  <si>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</si>
  <si>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</si>
  <si>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</si>
  <si>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</si>
  <si>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</si>
  <si>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</si>
  <si>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</si>
  <si>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</si>
  <si>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</si>
  <si>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</si>
  <si>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</si>
  <si>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</si>
  <si>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</si>
  <si>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</si>
  <si>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</si>
  <si>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</si>
  <si>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</si>
  <si>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</si>
  <si>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</si>
  <si>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</si>
  <si>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</si>
  <si>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</si>
  <si>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</si>
  <si>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</si>
  <si>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</si>
  <si>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</si>
  <si>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</si>
  <si>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</si>
  <si>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</si>
  <si>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</si>
  <si>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</si>
  <si>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</si>
  <si>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</si>
  <si>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</si>
  <si>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</si>
  <si>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</si>
  <si>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</si>
  <si>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</si>
  <si>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</si>
  <si>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</si>
  <si>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</si>
  <si>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</si>
  <si>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</si>
  <si>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</si>
  <si>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</si>
  <si>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</si>
  <si>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</si>
  <si>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</si>
  <si>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</si>
  <si>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</si>
  <si>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</si>
  <si>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</si>
  <si>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</si>
  <si>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</si>
  <si>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</si>
  <si>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</si>
  <si>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</si>
  <si>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</si>
  <si>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</si>
  <si>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</si>
  <si>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</si>
  <si>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</si>
  <si>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</si>
  <si>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</si>
  <si>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</si>
  <si>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</si>
  <si>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</si>
  <si>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</si>
  <si>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</si>
  <si>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</si>
  <si>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</si>
  <si>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</si>
  <si>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</si>
  <si>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</si>
  <si>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</si>
  <si>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</si>
  <si>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</si>
  <si>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</si>
  <si>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</si>
  <si>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</si>
  <si>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</si>
  <si>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</si>
  <si>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</si>
  <si>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</si>
  <si>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</si>
  <si>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</si>
  <si>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</si>
  <si>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</si>
  <si>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</si>
  <si>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</si>
  <si>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</si>
  <si>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</si>
  <si>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</si>
  <si>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</si>
  <si>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</si>
  <si>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</si>
  <si>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</si>
  <si>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</si>
  <si>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</si>
  <si>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</si>
  <si>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</si>
  <si>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</si>
  <si>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</si>
  <si>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</si>
  <si>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</si>
  <si>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</si>
  <si>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</si>
  <si>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</si>
  <si>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</si>
  <si>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</si>
  <si>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</si>
  <si>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</si>
  <si>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</si>
  <si>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</si>
  <si>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</si>
  <si>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</si>
  <si>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</si>
  <si>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</si>
  <si>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</si>
  <si>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</si>
  <si>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</si>
  <si>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</si>
  <si>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</si>
  <si>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</si>
  <si>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</si>
  <si>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</si>
  <si>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</si>
  <si>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</si>
  <si>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</si>
  <si>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</si>
  <si>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</si>
  <si>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</si>
  <si>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</si>
  <si>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</si>
  <si>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</si>
  <si>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</si>
  <si>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</si>
  <si>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</si>
  <si>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</si>
  <si>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</si>
  <si>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</si>
  <si>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</si>
  <si>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</si>
  <si>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</si>
  <si>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</si>
  <si>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</si>
  <si>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</si>
  <si>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</si>
  <si>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</si>
  <si>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</si>
  <si>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</si>
  <si>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</si>
  <si>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</si>
  <si>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</si>
  <si>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</si>
  <si>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</si>
  <si>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</si>
  <si>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</si>
  <si>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</si>
  <si>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</si>
  <si>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</si>
  <si>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</si>
  <si>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</si>
  <si>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</si>
  <si>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</si>
  <si>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</si>
  <si>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</si>
  <si>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</si>
  <si>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</si>
  <si>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</si>
  <si>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</si>
  <si>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</si>
  <si>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</si>
  <si>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</si>
  <si>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</si>
  <si>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</si>
  <si>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</si>
  <si>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</si>
  <si>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</si>
  <si>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</si>
  <si>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</si>
  <si>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</si>
  <si>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</si>
  <si>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</si>
  <si>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</si>
  <si>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</si>
  <si>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</si>
  <si>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</si>
  <si>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</si>
  <si>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</si>
  <si>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</si>
  <si>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</si>
  <si>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</si>
  <si>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</si>
  <si>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</si>
  <si>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</si>
  <si>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</si>
  <si>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</si>
  <si>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</si>
  <si>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</si>
  <si>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</si>
  <si>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</si>
  <si>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</si>
  <si>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</si>
  <si>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</si>
  <si>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</si>
  <si>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</si>
  <si>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</si>
  <si>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</si>
  <si>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</si>
  <si>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</si>
  <si>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</si>
  <si>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</si>
  <si>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</si>
  <si>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</si>
  <si>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</si>
  <si>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</si>
  <si>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</si>
  <si>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</si>
  <si>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</si>
  <si>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</si>
  <si>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</si>
  <si>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</si>
  <si>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</si>
  <si>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</si>
  <si>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</si>
  <si>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</si>
  <si>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</si>
  <si>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</si>
  <si>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</si>
  <si>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</si>
  <si>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</si>
  <si>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</si>
  <si>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</si>
  <si>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</si>
  <si>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</si>
  <si>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</si>
  <si>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</si>
  <si>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</si>
  <si>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</si>
  <si>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</si>
  <si>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</si>
  <si>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</si>
  <si>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</si>
  <si>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</si>
  <si>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</si>
  <si>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</si>
  <si>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</si>
  <si>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</si>
  <si>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</si>
  <si>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</si>
  <si>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</si>
  <si>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</si>
  <si>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</si>
  <si>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</si>
  <si>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</si>
  <si>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</si>
  <si>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</si>
  <si>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</si>
  <si>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</si>
  <si>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</si>
  <si>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</si>
  <si>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</si>
  <si>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</si>
  <si>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</si>
  <si>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</si>
  <si>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</si>
  <si>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</si>
  <si>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</si>
  <si>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</si>
  <si>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</si>
  <si>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</si>
  <si>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</si>
  <si>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</si>
  <si>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</si>
  <si>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</si>
  <si>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</si>
  <si>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</si>
  <si>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</si>
  <si>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</si>
  <si>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</si>
  <si>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</si>
  <si>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</si>
  <si>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</si>
  <si>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</si>
  <si>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</si>
  <si>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</si>
  <si>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</si>
  <si>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</si>
  <si>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</si>
  <si>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</si>
  <si>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</si>
  <si>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</si>
  <si>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</si>
  <si>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</si>
  <si>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</si>
  <si>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</si>
  <si>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</si>
  <si>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</si>
  <si>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</si>
  <si>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</si>
  <si>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</si>
  <si>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</si>
  <si>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</si>
  <si>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</si>
  <si>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</si>
  <si>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</si>
  <si>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</si>
  <si>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</si>
  <si>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</si>
  <si>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</si>
  <si>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</si>
  <si>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</si>
  <si>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</si>
  <si>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</si>
  <si>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</si>
  <si>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</si>
  <si>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</si>
  <si>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</si>
  <si>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</si>
  <si>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</si>
  <si>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</si>
  <si>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</si>
  <si>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</si>
  <si>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</si>
  <si>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</si>
  <si>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</si>
  <si>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</si>
  <si>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</si>
  <si>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</si>
  <si>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</si>
  <si>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</si>
  <si>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</si>
  <si>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</si>
  <si>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</si>
  <si>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</si>
  <si>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</si>
  <si>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</si>
  <si>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</si>
  <si>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</si>
  <si>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</si>
  <si>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</si>
  <si>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</si>
  <si>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</si>
  <si>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</si>
  <si>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</si>
  <si>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</si>
  <si>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</si>
  <si>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</si>
  <si>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</si>
  <si>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</si>
  <si>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</si>
  <si>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</si>
  <si>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</si>
  <si>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</si>
  <si>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</si>
  <si>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</si>
  <si>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</si>
  <si>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</si>
  <si>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</si>
  <si>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</si>
  <si>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</si>
  <si>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Köln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</si>
  <si>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</si>
  <si>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</si>
  <si>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</si>
  <si>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</si>
  <si>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</si>
  <si>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</si>
  <si>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</si>
  <si>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</si>
  <si>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</si>
  <si>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</si>
  <si>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</si>
  <si>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</si>
  <si>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</si>
  <si>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</si>
  <si>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</si>
  <si>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</si>
  <si>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</si>
  <si>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</si>
  <si>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</si>
  <si>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</si>
  <si>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</si>
  <si>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</si>
  <si>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</si>
  <si>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</si>
  <si>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</si>
  <si>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</si>
  <si>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</si>
  <si>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</si>
  <si>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</si>
  <si>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</si>
  <si>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</si>
  <si>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</si>
  <si>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</si>
  <si>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</si>
  <si>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</si>
  <si>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</si>
  <si>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</si>
  <si>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</si>
  <si>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</si>
  <si>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</si>
  <si>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</si>
  <si>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</si>
  <si>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</si>
  <si>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</si>
  <si>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</si>
  <si>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</si>
  <si>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</si>
  <si>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</si>
  <si>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</si>
  <si>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</si>
  <si>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</si>
  <si>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</si>
  <si>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</si>
  <si>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</si>
  <si>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</si>
  <si>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</si>
  <si>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</si>
  <si>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</si>
  <si>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</si>
  <si>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</si>
  <si>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</si>
  <si>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</si>
  <si>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</si>
  <si>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</si>
  <si>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</si>
  <si>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</si>
  <si>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</si>
  <si>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</si>
  <si>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</si>
  <si>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</si>
  <si>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</si>
  <si>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</si>
  <si>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</si>
  <si>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</si>
  <si>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</si>
  <si>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</si>
  <si>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</si>
  <si>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</si>
  <si>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</si>
  <si>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</si>
  <si>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</si>
  <si>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</si>
  <si>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</si>
  <si>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</si>
  <si>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</si>
  <si>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</si>
  <si>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</si>
  <si>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</si>
  <si>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</si>
  <si>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</si>
  <si>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</si>
  <si>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</si>
  <si>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</si>
  <si>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</si>
  <si>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</si>
  <si>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</si>
  <si>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</si>
  <si>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</si>
  <si>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</si>
  <si>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</si>
  <si>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</si>
  <si>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</si>
  <si>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</si>
  <si>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</si>
  <si>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</si>
  <si>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</si>
  <si>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</si>
  <si>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</si>
  <si>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</si>
  <si>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</si>
  <si>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</si>
  <si>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</si>
  <si>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</si>
  <si>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</si>
  <si>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</si>
  <si>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</si>
  <si>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</si>
  <si>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</si>
  <si>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</si>
  <si>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</si>
  <si>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</si>
  <si>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</si>
  <si>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</si>
  <si>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</si>
  <si>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</si>
  <si>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</si>
  <si>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</si>
  <si>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</si>
  <si>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</si>
  <si>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</si>
  <si>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</si>
  <si>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</si>
  <si>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</si>
  <si>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</si>
  <si>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</si>
  <si>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</si>
  <si>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</si>
  <si>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</si>
  <si>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</si>
  <si>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</si>
  <si>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</si>
  <si>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</si>
  <si>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</si>
  <si>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</si>
  <si>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</si>
  <si>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</si>
  <si>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</si>
  <si>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</si>
  <si>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</si>
  <si>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</si>
  <si>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</si>
  <si>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</si>
  <si>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</si>
  <si>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</si>
  <si>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</si>
  <si>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</si>
  <si>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</si>
  <si>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</si>
  <si>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</si>
  <si>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</si>
  <si>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</si>
  <si>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</si>
  <si>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</si>
  <si>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</si>
  <si>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</si>
  <si>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</si>
  <si>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</si>
  <si>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</si>
  <si>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</si>
  <si>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</si>
  <si>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</si>
  <si>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</si>
  <si>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</si>
  <si>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</si>
  <si>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</si>
  <si>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</si>
  <si>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</si>
  <si>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</si>
  <si>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</si>
  <si>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</si>
  <si>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</si>
  <si>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</si>
  <si>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</si>
  <si>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</si>
  <si>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</si>
  <si>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</si>
  <si>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</si>
  <si>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</si>
  <si>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</si>
  <si>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</si>
  <si>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</si>
  <si>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</si>
  <si>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</si>
  <si>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</si>
  <si>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</si>
  <si>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</si>
  <si>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</si>
  <si>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</si>
  <si>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</si>
  <si>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</si>
  <si>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</si>
  <si>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</si>
  <si>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</si>
  <si>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</si>
  <si>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</si>
  <si>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</si>
  <si>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</si>
  <si>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</si>
  <si>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</si>
  <si>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</si>
  <si>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</si>
  <si>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</si>
  <si>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</si>
  <si>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</si>
  <si>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</si>
  <si>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</si>
  <si>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</si>
  <si>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</si>
  <si>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</si>
  <si>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</si>
  <si>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</si>
  <si>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</si>
  <si>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</si>
  <si>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</si>
  <si>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</si>
  <si>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</si>
  <si>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</si>
  <si>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</si>
  <si>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</si>
  <si>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</si>
  <si>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</si>
  <si>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</si>
  <si>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</si>
  <si>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</si>
  <si>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</si>
  <si>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</si>
  <si>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</si>
  <si>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</si>
  <si>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</si>
  <si>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</si>
  <si>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</si>
  <si>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</si>
  <si>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</si>
  <si>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</si>
  <si>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</si>
  <si>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</si>
  <si>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</si>
  <si>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</si>
  <si>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</si>
  <si>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</si>
  <si>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</si>
  <si>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</si>
  <si>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</si>
  <si>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</si>
  <si>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</si>
  <si>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</si>
  <si>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</si>
  <si>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</si>
  <si>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</si>
  <si>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</si>
  <si>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</si>
  <si>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</si>
  <si>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</si>
  <si>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</si>
  <si>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</si>
  <si>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</si>
  <si>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</si>
  <si>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</si>
  <si>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</si>
  <si>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</si>
  <si>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</si>
  <si>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</si>
  <si>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</si>
  <si>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</si>
  <si>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</si>
  <si>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</si>
  <si>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</si>
  <si>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</si>
  <si>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</si>
  <si>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</si>
  <si>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</si>
  <si>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</si>
  <si>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</si>
  <si>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</si>
  <si>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</si>
  <si>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</si>
  <si>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</si>
  <si>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</si>
  <si>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</si>
  <si>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</si>
  <si>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</si>
  <si>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</si>
  <si>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</si>
  <si>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</si>
  <si>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</si>
  <si>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</si>
  <si>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</si>
  <si>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</si>
  <si>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</si>
  <si>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</si>
  <si>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</si>
  <si>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</si>
  <si>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</si>
  <si>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</si>
  <si>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</si>
  <si>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</si>
  <si>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</si>
  <si>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</si>
  <si>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</si>
  <si>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</si>
  <si>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</si>
  <si>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</si>
  <si>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</si>
  <si>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</si>
  <si>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</si>
  <si>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</si>
  <si>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</si>
  <si>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</si>
  <si>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</si>
  <si>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</si>
  <si>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</si>
  <si>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</si>
  <si>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</si>
  <si>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</si>
  <si>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</si>
  <si>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</si>
  <si>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</si>
  <si>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</si>
  <si>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</si>
  <si>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</si>
  <si>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</si>
  <si>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</si>
  <si>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</si>
  <si>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</si>
  <si>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</si>
  <si>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</si>
  <si>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</si>
  <si>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</si>
  <si>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</si>
  <si>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</si>
  <si>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</si>
  <si>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</si>
  <si>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</si>
  <si>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</si>
  <si>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</si>
  <si>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</si>
  <si>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</si>
  <si>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</si>
  <si>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</si>
  <si>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</si>
  <si>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</si>
  <si>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</si>
  <si>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</si>
  <si>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</si>
  <si>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</si>
  <si>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</si>
  <si>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</si>
  <si>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</si>
  <si>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</si>
  <si>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</si>
  <si>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</si>
  <si>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</si>
  <si>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</si>
  <si>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</si>
  <si>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</si>
  <si>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</si>
  <si>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</si>
  <si>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</si>
  <si>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</si>
  <si>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</si>
  <si>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</si>
  <si>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</si>
  <si>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</si>
  <si>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</si>
  <si>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</si>
  <si>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</si>
  <si>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</si>
  <si>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</si>
  <si>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</si>
  <si>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</si>
  <si>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</si>
  <si>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</si>
  <si>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</si>
  <si>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</si>
  <si>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</si>
  <si>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</si>
  <si>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</si>
  <si>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</si>
  <si>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</si>
  <si>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</si>
  <si>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</si>
  <si>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</si>
  <si>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</si>
  <si>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</si>
  <si>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</si>
  <si>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</si>
  <si>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</si>
  <si>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</si>
  <si>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</si>
  <si>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</si>
  <si>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</si>
  <si>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</si>
  <si>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</si>
  <si>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</si>
  <si>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</si>
  <si>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</si>
  <si>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</si>
  <si>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</si>
  <si>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</si>
  <si>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</si>
  <si>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</si>
  <si>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</si>
  <si>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</si>
  <si>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</si>
  <si>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</si>
  <si>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</si>
  <si>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</si>
  <si>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</si>
  <si>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</si>
  <si>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</si>
  <si>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</si>
  <si>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</si>
  <si>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</si>
  <si>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</si>
  <si>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</si>
  <si>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</si>
  <si>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</si>
  <si>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</si>
  <si>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</si>
  <si>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</si>
  <si>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</si>
  <si>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</si>
  <si>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</si>
  <si>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</si>
  <si>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</si>
  <si>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</si>
  <si>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</si>
  <si>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</si>
  <si>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</si>
  <si>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</si>
  <si>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</si>
  <si>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</si>
  <si>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</si>
  <si>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</si>
  <si>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</si>
  <si>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</si>
  <si>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</si>
  <si>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</si>
  <si>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</si>
  <si>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</si>
  <si>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</si>
  <si>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</si>
  <si>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</si>
  <si>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</si>
  <si>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</si>
  <si>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</si>
  <si>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</si>
  <si>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</si>
  <si>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</si>
  <si>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</si>
  <si>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</si>
  <si>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</si>
  <si>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</si>
  <si>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</si>
  <si>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</si>
  <si>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</si>
  <si>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</si>
  <si>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</si>
  <si>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</si>
  <si>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</si>
  <si>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</si>
  <si>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</si>
  <si>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</si>
  <si>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</si>
  <si>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</si>
  <si>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</si>
  <si>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</si>
  <si>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</si>
  <si>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</si>
  <si>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</si>
  <si>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</si>
  <si>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</si>
  <si>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</si>
  <si>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</si>
  <si>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</si>
  <si>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</si>
  <si>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</si>
  <si>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</si>
  <si>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</si>
  <si>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</si>
  <si>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</si>
  <si>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</si>
  <si>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</si>
  <si>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</si>
  <si>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</si>
  <si>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</si>
  <si>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</si>
  <si>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</si>
  <si>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</si>
  <si>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</si>
  <si>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</si>
  <si>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</si>
  <si>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</si>
  <si>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</si>
  <si>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</si>
  <si>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</si>
  <si>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</si>
  <si>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</si>
  <si>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</si>
  <si>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</si>
  <si>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</si>
  <si>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</si>
  <si>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</si>
  <si>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</si>
  <si>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</si>
  <si>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</si>
  <si>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</si>
  <si>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</si>
  <si>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</si>
  <si>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</si>
  <si>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</si>
  <si>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</si>
  <si>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</si>
  <si>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</si>
  <si>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</si>
  <si>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</si>
  <si>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</si>
  <si>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</si>
  <si>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</si>
  <si>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</si>
  <si>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</si>
  <si>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</si>
  <si>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</si>
  <si>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</si>
  <si>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</si>
  <si>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</si>
  <si>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</si>
  <si>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</si>
  <si>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</si>
  <si>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</si>
  <si>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</si>
  <si>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</si>
  <si>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</si>
  <si>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</si>
  <si>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</si>
  <si>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</si>
  <si>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</si>
  <si>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</si>
  <si>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</si>
  <si>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</si>
  <si>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</si>
  <si>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</si>
  <si>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</si>
  <si>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</si>
  <si>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</si>
  <si>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</si>
  <si>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</si>
  <si>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</si>
  <si>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</si>
  <si>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</si>
  <si>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</si>
  <si>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</si>
  <si>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</si>
  <si>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</si>
  <si>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</si>
  <si>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</si>
  <si>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</si>
  <si>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</si>
  <si>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</si>
  <si>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</si>
  <si>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</si>
  <si>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</si>
  <si>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</si>
  <si>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</si>
  <si>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</si>
  <si>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</si>
  <si>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</si>
  <si>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</si>
  <si>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</si>
  <si>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</si>
  <si>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</si>
  <si>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</si>
  <si>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</si>
  <si>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</si>
  <si>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</si>
  <si>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</si>
  <si>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</si>
  <si>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</si>
  <si>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</si>
  <si>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</si>
  <si>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</si>
  <si>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</si>
  <si>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</si>
  <si>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</si>
  <si>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</si>
  <si>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</si>
  <si>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</si>
  <si>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</si>
  <si>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</si>
  <si>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</si>
  <si>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</si>
  <si>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</si>
  <si>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Potential Electrolyser Production 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</si>
  <si>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</si>
  <si>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</si>
  <si>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</si>
  <si>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</si>
  <si>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</si>
  <si>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</si>
  <si>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</si>
  <si>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</si>
  <si>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Standort-PLZ</t>
  </si>
  <si>
    <t>Altbach/Deizisau HKW 1</t>
  </si>
  <si>
    <t>EnBW Kraftwerke AG</t>
  </si>
  <si>
    <t>BW</t>
  </si>
  <si>
    <t>73776</t>
  </si>
  <si>
    <t>Altbach</t>
  </si>
  <si>
    <t>Altbach/Deizisau HKW 2</t>
  </si>
  <si>
    <t>ST</t>
  </si>
  <si>
    <t>Bergkamen A</t>
  </si>
  <si>
    <t>Steag GmbH</t>
  </si>
  <si>
    <t>NW</t>
  </si>
  <si>
    <t>Bergkamen</t>
  </si>
  <si>
    <t>Berlin-Charlottenburg 4+5</t>
  </si>
  <si>
    <t>Vattenfall Wärme Berlin AG</t>
  </si>
  <si>
    <t>Berlin-Klingenberg</t>
  </si>
  <si>
    <t>Berlin-Lichterfelde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</si>
  <si>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</si>
  <si>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</si>
  <si>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</si>
  <si>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</si>
  <si>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</si>
  <si>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</si>
  <si>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Bernburg</t>
  </si>
  <si>
    <t>Solvay Chemicals GmbH</t>
  </si>
  <si>
    <t>06406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</si>
  <si>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</si>
  <si>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</si>
  <si>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</si>
  <si>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</si>
  <si>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</si>
  <si>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</si>
  <si>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</si>
  <si>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</si>
  <si>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</si>
  <si>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</si>
  <si>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</si>
  <si>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</si>
  <si>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</si>
  <si>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</si>
  <si>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</si>
  <si>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</si>
  <si>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</si>
  <si>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</si>
  <si>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</si>
  <si>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</si>
  <si>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</si>
  <si>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</si>
  <si>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</si>
  <si>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</si>
  <si>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</si>
  <si>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</si>
  <si>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</si>
  <si>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</si>
  <si>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</si>
  <si>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</si>
  <si>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</si>
  <si>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09114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</si>
  <si>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</si>
  <si>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</si>
  <si>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</si>
  <si>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</si>
  <si>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</si>
  <si>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</si>
  <si>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</si>
  <si>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</si>
  <si>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</si>
  <si>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01159</t>
  </si>
  <si>
    <t>Duisburg-Hamborn 5</t>
  </si>
  <si>
    <t>RWE / TKS</t>
  </si>
  <si>
    <t xml:space="preserve">47166 </t>
  </si>
  <si>
    <t>Duisburg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</si>
  <si>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</si>
  <si>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</si>
  <si>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</si>
  <si>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</si>
  <si>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</si>
  <si>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</si>
  <si>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</si>
  <si>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</si>
  <si>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</si>
  <si>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</si>
  <si>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</si>
  <si>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</si>
  <si>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</si>
  <si>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</si>
  <si>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</si>
  <si>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</si>
  <si>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</si>
  <si>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Erfurt</t>
  </si>
  <si>
    <t>Flensburg K09 bis K12</t>
  </si>
  <si>
    <t>StW Flensburg</t>
  </si>
  <si>
    <t>SH</t>
  </si>
  <si>
    <t xml:space="preserve">24939 </t>
  </si>
  <si>
    <t>Flensburg</t>
  </si>
  <si>
    <t>Franken I-1 (Nürnberg)</t>
  </si>
  <si>
    <t xml:space="preserve">90449 </t>
  </si>
  <si>
    <t>Nürnberg</t>
  </si>
  <si>
    <t>Frankfurt-Höchst A u. B</t>
  </si>
  <si>
    <t>InfraServ GmbH Hoechst KG</t>
  </si>
  <si>
    <t>HE</t>
  </si>
  <si>
    <t>65929</t>
  </si>
  <si>
    <t>Frankfurt / M.</t>
  </si>
  <si>
    <t>Frankfurt-Höchst C</t>
  </si>
  <si>
    <t>Frankfurt-West 2 u. 3</t>
  </si>
  <si>
    <t>Mainova AG</t>
  </si>
  <si>
    <t xml:space="preserve"> 60327</t>
  </si>
  <si>
    <t>Frankfurt-West 4 u. 5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</si>
  <si>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</si>
  <si>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</si>
  <si>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</si>
  <si>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</si>
  <si>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</si>
  <si>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</si>
  <si>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</si>
  <si>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</si>
  <si>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</si>
  <si>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06112</t>
  </si>
  <si>
    <t>Halle (Saale)</t>
  </si>
  <si>
    <t>Hamburg-Tiefstack GuD</t>
  </si>
  <si>
    <t>Vattenfall Europe GmbH</t>
  </si>
  <si>
    <t>HH</t>
  </si>
  <si>
    <t>22113</t>
  </si>
  <si>
    <t>Hamburg-Tiefstack HKW</t>
  </si>
  <si>
    <t>Hannover-Linden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</si>
  <si>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</si>
  <si>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</si>
  <si>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</si>
  <si>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</si>
  <si>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</si>
  <si>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</si>
  <si>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</si>
  <si>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</si>
  <si>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</si>
  <si>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</si>
  <si>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</si>
  <si>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</t>
  </si>
  <si>
    <t>Heilbronn 6</t>
  </si>
  <si>
    <t>Heilbronn 7</t>
  </si>
  <si>
    <t>Herne 4</t>
  </si>
  <si>
    <t>Steag GmbH / StW Herne</t>
  </si>
  <si>
    <t>44653</t>
  </si>
  <si>
    <t>Herne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</si>
  <si>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</si>
  <si>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</si>
  <si>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</si>
  <si>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</si>
  <si>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</si>
  <si>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</si>
  <si>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</si>
  <si>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</si>
  <si>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</si>
  <si>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</si>
  <si>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</si>
  <si>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</si>
  <si>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</si>
  <si>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</si>
  <si>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</si>
  <si>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</si>
  <si>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</si>
  <si>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</si>
  <si>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</si>
  <si>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</si>
  <si>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</si>
  <si>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</si>
  <si>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</si>
  <si>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</si>
  <si>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Kiel</t>
  </si>
  <si>
    <t>Köln-Godorf</t>
  </si>
  <si>
    <t>Shell Deutschland Oil GmbH</t>
  </si>
  <si>
    <t>50997</t>
  </si>
  <si>
    <t>Köln-Merkenich 4+6</t>
  </si>
  <si>
    <t>RheinEnergie AG</t>
  </si>
  <si>
    <t>50769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</si>
  <si>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</si>
  <si>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</si>
  <si>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</si>
  <si>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</si>
  <si>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</si>
  <si>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</si>
  <si>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</si>
  <si>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</si>
  <si>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</si>
  <si>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</si>
  <si>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</si>
  <si>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</si>
  <si>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</si>
  <si>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</si>
  <si>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</si>
  <si>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</si>
  <si>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</si>
  <si>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</si>
  <si>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</si>
  <si>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</si>
  <si>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</si>
  <si>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</si>
  <si>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</si>
  <si>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</si>
  <si>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</si>
  <si>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</si>
  <si>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</si>
  <si>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</si>
  <si>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</si>
  <si>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</si>
  <si>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Ludwigshafen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</si>
  <si>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</si>
  <si>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</si>
  <si>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</si>
  <si>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</si>
  <si>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</si>
  <si>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</si>
  <si>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</si>
  <si>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</si>
  <si>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</si>
  <si>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</t>
  </si>
  <si>
    <t>Mainz-Wiesbaden 3-1</t>
  </si>
  <si>
    <t>Mainz-Wiesbaden GuD ("Block 5")</t>
  </si>
  <si>
    <t>Mannheim 7</t>
  </si>
  <si>
    <t>GKM</t>
  </si>
  <si>
    <t>68199</t>
  </si>
  <si>
    <t>Mannheim</t>
  </si>
  <si>
    <t>Mannheim 8</t>
  </si>
  <si>
    <t>Mannheim 9</t>
  </si>
  <si>
    <t>Marl I+II</t>
  </si>
  <si>
    <t>Infracor GmbH</t>
  </si>
  <si>
    <t>45772</t>
  </si>
  <si>
    <t>Marl</t>
  </si>
  <si>
    <t>Marl III</t>
  </si>
  <si>
    <t>München-Freimann</t>
  </si>
  <si>
    <t>StW München</t>
  </si>
  <si>
    <t>80807</t>
  </si>
  <si>
    <t>München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</si>
  <si>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</si>
  <si>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</si>
  <si>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</si>
  <si>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</si>
  <si>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</si>
  <si>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</si>
  <si>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</si>
  <si>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</si>
  <si>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</si>
  <si>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</si>
  <si>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</si>
  <si>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</si>
  <si>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</si>
  <si>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</si>
  <si>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</si>
  <si>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</si>
  <si>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</si>
  <si>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</si>
  <si>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</si>
  <si>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</si>
  <si>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</si>
  <si>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</si>
  <si>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</si>
  <si>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</si>
  <si>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</si>
  <si>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</si>
  <si>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</si>
  <si>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</si>
  <si>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</si>
  <si>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Rostock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</si>
  <si>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</si>
  <si>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</si>
  <si>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</si>
  <si>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</si>
  <si>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</si>
  <si>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</si>
  <si>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</si>
  <si>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</si>
  <si>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</si>
  <si>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</si>
  <si>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</si>
  <si>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</si>
  <si>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Saarbrücken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</si>
  <si>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</si>
  <si>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</si>
  <si>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</si>
  <si>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</si>
  <si>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</si>
  <si>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</si>
  <si>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</si>
  <si>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</si>
  <si>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</si>
  <si>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</si>
  <si>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</si>
  <si>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</si>
  <si>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</si>
  <si>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</si>
  <si>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</si>
  <si>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</si>
  <si>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</si>
  <si>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</si>
  <si>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</si>
  <si>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</si>
  <si>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</si>
  <si>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</si>
  <si>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</si>
  <si>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</si>
  <si>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</si>
  <si>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</si>
  <si>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</si>
  <si>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</si>
  <si>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</si>
  <si>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</si>
  <si>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</si>
  <si>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</si>
  <si>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</si>
  <si>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</si>
  <si>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</si>
  <si>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</si>
  <si>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</si>
  <si>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</si>
  <si>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</si>
  <si>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</si>
  <si>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</si>
  <si>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</si>
  <si>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</si>
  <si>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</si>
  <si>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</si>
  <si>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</si>
  <si>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</si>
  <si>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</si>
  <si>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</si>
  <si>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</si>
  <si>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</si>
  <si>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</si>
  <si>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</si>
  <si>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</si>
  <si>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</si>
  <si>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</si>
  <si>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Würzburg-Friedensbrücke GuD I/II</t>
  </si>
  <si>
    <t>Heizkraftwerk Würzburg GmbH / StW Würzburg</t>
  </si>
  <si>
    <t>97080</t>
  </si>
  <si>
    <t>Würzburg</t>
  </si>
  <si>
    <t>Zolling-Leininger 5</t>
  </si>
  <si>
    <t>Onyx Kraftwerk Zolling GmbH &amp; Co.KGaA (Riverstone Holdings LLC)</t>
  </si>
  <si>
    <t>85406</t>
  </si>
  <si>
    <t>Zolling</t>
  </si>
  <si>
    <t>HKW</t>
  </si>
  <si>
    <t>Steinkohle</t>
  </si>
  <si>
    <t>HKW (DT)</t>
  </si>
  <si>
    <t>DKW</t>
  </si>
  <si>
    <t>G/AK</t>
  </si>
  <si>
    <t>Erdgas</t>
  </si>
  <si>
    <t>GuD</t>
  </si>
  <si>
    <t>GuD / IKW</t>
  </si>
  <si>
    <t>Braunkohle</t>
  </si>
  <si>
    <t>GuD / HKW</t>
  </si>
  <si>
    <t>Erdgas, Steinkohle</t>
  </si>
  <si>
    <t>Gichtgas</t>
  </si>
  <si>
    <t>HKW / IKW</t>
  </si>
  <si>
    <t>Konvertergas</t>
  </si>
  <si>
    <t>HKW / GuD</t>
  </si>
  <si>
    <t>Steinkohle, Erdgas</t>
  </si>
  <si>
    <t>GT</t>
  </si>
  <si>
    <t>G/AK u. DT</t>
  </si>
  <si>
    <t>HEL</t>
  </si>
  <si>
    <t>GMA</t>
  </si>
  <si>
    <t>Erdgas, Raffineriegas</t>
  </si>
  <si>
    <t>SSA</t>
  </si>
  <si>
    <t>Braunkohle, Erdgas</t>
  </si>
  <si>
    <t>Raffineriegas</t>
  </si>
  <si>
    <t>SSA / IKW</t>
  </si>
  <si>
    <t>GuD / GT / IKW</t>
  </si>
  <si>
    <t>HKW / GuD / IKW</t>
  </si>
  <si>
    <t>GuD / GMA / HKW</t>
  </si>
  <si>
    <t>Erdgas, Biomasse</t>
  </si>
  <si>
    <t>Ölrückstand</t>
  </si>
  <si>
    <t>HKW / SSA</t>
  </si>
  <si>
    <t>Steinkohle, HEL, Abfall</t>
  </si>
  <si>
    <t>G/AK / GT / IKW</t>
  </si>
  <si>
    <t>Erdgas, HS, Crackeröl</t>
  </si>
  <si>
    <t>Erdgas, HEL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</si>
  <si>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</si>
  <si>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</si>
  <si>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</si>
  <si>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</si>
  <si>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</si>
  <si>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</si>
  <si>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</si>
  <si>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</si>
  <si>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</si>
  <si>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</si>
  <si>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</si>
  <si>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</si>
  <si>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</si>
  <si>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</si>
  <si>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</si>
  <si>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</si>
  <si>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</si>
  <si>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</si>
  <si>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</si>
  <si>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</si>
  <si>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</si>
  <si>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</si>
  <si>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</si>
  <si>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</si>
  <si>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</si>
  <si>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</si>
  <si>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</si>
  <si>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</si>
  <si>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</si>
  <si>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</si>
  <si>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</si>
  <si>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</si>
  <si>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</si>
  <si>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</si>
  <si>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</si>
  <si>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</si>
  <si>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</si>
  <si>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</si>
  <si>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</si>
  <si>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</si>
  <si>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</si>
  <si>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</si>
  <si>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</si>
  <si>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</si>
  <si>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</si>
  <si>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</si>
  <si>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</si>
  <si>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</si>
  <si>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</si>
  <si>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</si>
  <si>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</si>
  <si>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</si>
  <si>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</si>
  <si>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</si>
  <si>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</si>
  <si>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</si>
  <si>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</si>
  <si>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</si>
  <si>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</si>
  <si>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</si>
  <si>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</si>
  <si>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</si>
  <si>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</si>
  <si>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</si>
  <si>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</si>
  <si>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</si>
  <si>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</si>
  <si>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</si>
  <si>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</si>
  <si>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</si>
  <si>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</si>
  <si>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</si>
  <si>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</si>
  <si>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</si>
  <si>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</si>
  <si>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</si>
  <si>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</si>
  <si>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</si>
  <si>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</si>
  <si>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</si>
  <si>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</si>
  <si>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</si>
  <si>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</si>
  <si>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</si>
  <si>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</si>
  <si>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</si>
  <si>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</si>
  <si>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</si>
  <si>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</si>
  <si>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</si>
  <si>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</si>
  <si>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</si>
  <si>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</si>
  <si>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</si>
  <si>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</si>
  <si>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</si>
  <si>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</si>
  <si>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</si>
  <si>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</si>
  <si>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</si>
  <si>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</si>
  <si>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</si>
  <si>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</si>
  <si>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</si>
  <si>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</si>
  <si>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</si>
  <si>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</si>
  <si>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</si>
  <si>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</si>
  <si>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</si>
  <si>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</si>
  <si>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</si>
  <si>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</si>
  <si>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</si>
  <si>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</si>
  <si>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</si>
  <si>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</si>
  <si>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</si>
  <si>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</si>
  <si>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</si>
  <si>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</si>
  <si>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</si>
  <si>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</si>
  <si>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</si>
  <si>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</si>
  <si>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</si>
  <si>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</si>
  <si>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</si>
  <si>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</si>
  <si>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</si>
  <si>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</si>
  <si>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</si>
  <si>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</si>
  <si>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</si>
  <si>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</si>
  <si>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</si>
  <si>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</si>
  <si>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</si>
  <si>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</si>
  <si>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</si>
  <si>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</si>
  <si>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</si>
  <si>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</si>
  <si>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</si>
  <si>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</si>
  <si>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</si>
  <si>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</si>
  <si>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</si>
  <si>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</si>
  <si>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</si>
  <si>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</si>
  <si>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</si>
  <si>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</si>
  <si>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</si>
  <si>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</si>
  <si>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</si>
  <si>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</si>
  <si>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</si>
  <si>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</si>
  <si>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</si>
  <si>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</si>
  <si>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</si>
  <si>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</si>
  <si>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</si>
  <si>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</si>
  <si>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</si>
  <si>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</si>
  <si>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</si>
  <si>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</si>
  <si>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</si>
  <si>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</si>
  <si>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</si>
  <si>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</si>
  <si>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</si>
  <si>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</si>
  <si>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</si>
  <si>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</si>
  <si>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</si>
  <si>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</si>
  <si>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</si>
  <si>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</si>
  <si>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</si>
  <si>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</si>
  <si>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</si>
  <si>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</si>
  <si>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</si>
  <si>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</si>
  <si>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</si>
  <si>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</si>
  <si>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</si>
  <si>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</si>
  <si>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</si>
  <si>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</si>
  <si>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</si>
  <si>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</si>
  <si>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</si>
  <si>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</si>
  <si>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</si>
  <si>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</si>
  <si>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</si>
  <si>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</si>
  <si>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</si>
  <si>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</si>
  <si>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</si>
  <si>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</si>
  <si>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</si>
  <si>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</si>
  <si>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</si>
  <si>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</si>
  <si>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</si>
  <si>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</si>
  <si>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</si>
  <si>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</si>
  <si>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</si>
  <si>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</si>
  <si>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</si>
  <si>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</si>
  <si>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</si>
  <si>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</si>
  <si>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</si>
  <si>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</si>
  <si>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</si>
  <si>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</si>
  <si>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</si>
  <si>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</si>
  <si>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</si>
  <si>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</si>
  <si>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</si>
  <si>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</si>
  <si>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</si>
  <si>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</si>
  <si>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</si>
  <si>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</si>
  <si>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</si>
  <si>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</si>
  <si>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</si>
  <si>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</si>
  <si>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</si>
  <si>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</si>
  <si>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</si>
  <si>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</si>
  <si>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</si>
  <si>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</si>
  <si>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</si>
  <si>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</si>
  <si>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</si>
  <si>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</si>
  <si>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</si>
  <si>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</si>
  <si>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</si>
  <si>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</si>
  <si>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</si>
  <si>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</si>
  <si>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</si>
  <si>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</si>
  <si>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</si>
  <si>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</si>
  <si>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</si>
  <si>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</si>
  <si>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</si>
  <si>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</si>
  <si>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</si>
  <si>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</si>
  <si>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</si>
  <si>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</si>
  <si>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</si>
  <si>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</si>
  <si>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</si>
  <si>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</si>
  <si>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</si>
  <si>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</si>
  <si>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</si>
  <si>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</si>
  <si>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</si>
  <si>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</si>
  <si>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</si>
  <si>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</si>
  <si>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</si>
  <si>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</si>
  <si>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</si>
  <si>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</si>
  <si>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</si>
  <si>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</si>
  <si>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</si>
  <si>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</si>
  <si>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</si>
  <si>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</si>
  <si>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</si>
  <si>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</si>
  <si>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</si>
  <si>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</si>
  <si>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</si>
  <si>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</si>
  <si>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</si>
  <si>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</si>
  <si>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</si>
  <si>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</si>
  <si>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</si>
  <si>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</si>
  <si>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</si>
  <si>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</si>
  <si>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</si>
  <si>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</si>
  <si>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</si>
  <si>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</si>
  <si>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</si>
  <si>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</si>
  <si>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</si>
  <si>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</si>
  <si>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</si>
  <si>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</si>
  <si>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</si>
  <si>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</si>
  <si>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</si>
  <si>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</si>
  <si>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</si>
  <si>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</si>
  <si>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</si>
  <si>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</si>
  <si>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</si>
  <si>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</si>
  <si>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</si>
  <si>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</si>
  <si>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</si>
  <si>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</si>
  <si>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</si>
  <si>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</si>
  <si>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</si>
  <si>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</si>
  <si>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</si>
  <si>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</si>
  <si>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</si>
  <si>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</si>
  <si>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</si>
  <si>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</si>
  <si>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</si>
  <si>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</si>
  <si>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</si>
  <si>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</si>
  <si>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</si>
  <si>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</si>
  <si>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</si>
  <si>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</si>
  <si>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</si>
  <si>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</si>
  <si>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</si>
  <si>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</si>
  <si>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</si>
  <si>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</si>
  <si>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</si>
  <si>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</si>
  <si>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</si>
  <si>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</si>
  <si>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</si>
  <si>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</si>
  <si>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</si>
  <si>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</si>
  <si>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</si>
  <si>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</si>
  <si>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</si>
  <si>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</si>
  <si>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</si>
  <si>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</si>
  <si>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</si>
  <si>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</si>
  <si>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</si>
  <si>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</si>
  <si>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</si>
  <si>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</si>
  <si>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</si>
  <si>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</si>
  <si>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</si>
  <si>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</si>
  <si>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</si>
  <si>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</si>
  <si>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</si>
  <si>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</si>
  <si>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</si>
  <si>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</si>
  <si>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</si>
  <si>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</si>
  <si>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</si>
  <si>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</si>
  <si>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</si>
  <si>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</si>
  <si>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</si>
  <si>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</si>
  <si>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</si>
  <si>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</si>
  <si>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</si>
  <si>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</si>
  <si>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</si>
  <si>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</si>
  <si>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</si>
  <si>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</si>
  <si>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</si>
  <si>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</si>
  <si>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</si>
  <si>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</si>
  <si>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</si>
  <si>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</si>
  <si>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</si>
  <si>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</si>
  <si>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</si>
  <si>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</si>
  <si>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</si>
  <si>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</si>
  <si>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</si>
  <si>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</si>
  <si>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</si>
  <si>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</si>
  <si>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</si>
  <si>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</si>
  <si>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</si>
  <si>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</si>
  <si>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</si>
  <si>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</si>
  <si>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</si>
  <si>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</si>
  <si>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</si>
  <si>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</si>
  <si>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</si>
  <si>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</si>
  <si>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</si>
  <si>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</si>
  <si>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</si>
  <si>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</si>
  <si>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</si>
  <si>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</si>
  <si>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</si>
  <si>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</si>
  <si>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</si>
  <si>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</si>
  <si>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</si>
  <si>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</si>
  <si>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</si>
  <si>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</si>
  <si>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</si>
  <si>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</si>
  <si>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</si>
  <si>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</si>
  <si>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</si>
  <si>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</si>
  <si>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</si>
  <si>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</si>
  <si>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</si>
  <si>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</si>
  <si>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</si>
  <si>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</si>
  <si>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</si>
  <si>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</si>
  <si>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</si>
  <si>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</si>
  <si>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</si>
  <si>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</si>
  <si>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</si>
  <si>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</si>
  <si>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</si>
  <si>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</si>
  <si>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</si>
  <si>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</si>
  <si>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</si>
  <si>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</si>
  <si>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</si>
  <si>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</si>
  <si>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</si>
  <si>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</si>
  <si>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</si>
  <si>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</si>
  <si>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</si>
  <si>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</si>
  <si>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</si>
  <si>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</si>
  <si>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</si>
  <si>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</si>
  <si>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</si>
  <si>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</si>
  <si>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</si>
  <si>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</si>
  <si>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</si>
  <si>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</si>
  <si>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</si>
  <si>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</si>
  <si>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</si>
  <si>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</si>
  <si>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</si>
  <si>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</si>
  <si>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</si>
  <si>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</si>
  <si>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</si>
  <si>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</si>
  <si>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</si>
  <si>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</si>
  <si>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</si>
  <si>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</si>
  <si>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</si>
  <si>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</si>
  <si>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</si>
  <si>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</si>
  <si>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</si>
  <si>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</si>
  <si>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</si>
  <si>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</si>
  <si>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</si>
  <si>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</si>
  <si>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</si>
  <si>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</si>
  <si>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</si>
  <si>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</si>
  <si>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</si>
  <si>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</si>
  <si>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</si>
  <si>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</si>
  <si>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</si>
  <si>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</si>
  <si>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</si>
  <si>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</si>
  <si>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</si>
  <si>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</si>
  <si>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</si>
  <si>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</si>
  <si>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</si>
  <si>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</si>
  <si>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</si>
  <si>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</si>
  <si>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</si>
  <si>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</si>
  <si>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</si>
  <si>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</si>
  <si>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</si>
  <si>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</si>
  <si>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</si>
  <si>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</si>
  <si>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</si>
  <si>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</si>
  <si>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</si>
  <si>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</si>
  <si>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</si>
  <si>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</si>
  <si>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</si>
  <si>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</si>
  <si>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</si>
  <si>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</si>
  <si>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</si>
  <si>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</si>
  <si>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</si>
  <si>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</si>
  <si>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</si>
  <si>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</si>
  <si>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</si>
  <si>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</si>
  <si>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</si>
  <si>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</si>
  <si>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</si>
  <si>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</si>
  <si>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</si>
  <si>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</si>
  <si>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</si>
  <si>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</si>
  <si>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</si>
  <si>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</si>
  <si>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</si>
  <si>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</si>
  <si>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</si>
  <si>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</si>
  <si>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</si>
  <si>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</si>
  <si>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</si>
  <si>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</si>
  <si>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</si>
  <si>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</si>
  <si>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</si>
  <si>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</si>
  <si>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</si>
  <si>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</si>
  <si>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</si>
  <si>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</si>
  <si>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</si>
  <si>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</si>
  <si>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</si>
  <si>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</si>
  <si>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</si>
  <si>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</si>
  <si>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</si>
  <si>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</si>
  <si>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</si>
  <si>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</si>
  <si>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</si>
  <si>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</si>
  <si>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</si>
  <si>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</si>
  <si>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</si>
  <si>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</si>
  <si>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</si>
  <si>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</si>
  <si>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</si>
  <si>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</si>
  <si>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</si>
  <si>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</si>
  <si>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</si>
  <si>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</si>
  <si>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</si>
  <si>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</si>
  <si>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</si>
  <si>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</si>
  <si>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</si>
  <si>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</si>
  <si>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</si>
  <si>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</si>
  <si>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</si>
  <si>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</si>
  <si>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</si>
  <si>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</si>
  <si>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</si>
  <si>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</si>
  <si>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</si>
  <si>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</si>
  <si>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</si>
  <si>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</si>
  <si>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</si>
  <si>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</si>
  <si>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</si>
  <si>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</si>
  <si>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</si>
  <si>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</si>
  <si>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</si>
  <si>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</si>
  <si>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</si>
  <si>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</si>
  <si>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</si>
  <si>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</si>
  <si>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</si>
  <si>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</si>
  <si>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</si>
  <si>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</si>
  <si>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</si>
  <si>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</si>
  <si>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</si>
  <si>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</si>
  <si>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</si>
  <si>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</si>
  <si>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</si>
  <si>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</si>
  <si>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</si>
  <si>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</si>
  <si>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</si>
  <si>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</si>
  <si>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</si>
  <si>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</si>
  <si>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</si>
  <si>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</si>
  <si>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</si>
  <si>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</si>
  <si>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</si>
  <si>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</si>
  <si>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</si>
  <si>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</si>
  <si>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</si>
  <si>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</si>
  <si>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</si>
  <si>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</si>
  <si>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</si>
  <si>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</si>
  <si>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</si>
  <si>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</si>
  <si>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</si>
  <si>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</si>
  <si>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</si>
  <si>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</si>
  <si>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</si>
  <si>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</si>
  <si>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</si>
  <si>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</si>
  <si>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</si>
  <si>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</si>
  <si>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</si>
  <si>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</si>
  <si>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</si>
  <si>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</si>
  <si>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</si>
  <si>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</si>
  <si>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</si>
  <si>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</si>
  <si>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</si>
  <si>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</si>
  <si>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</si>
  <si>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</si>
  <si>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</si>
  <si>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</si>
  <si>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</si>
  <si>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</si>
  <si>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</si>
  <si>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</si>
  <si>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</si>
  <si>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</si>
  <si>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</si>
  <si>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</si>
  <si>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</si>
  <si>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</si>
  <si>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</si>
  <si>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</si>
  <si>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</si>
  <si>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</si>
  <si>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</si>
  <si>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</si>
  <si>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</si>
  <si>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</si>
  <si>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</si>
  <si>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</si>
  <si>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</si>
  <si>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</si>
  <si>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</si>
  <si>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</si>
  <si>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</si>
  <si>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</si>
  <si>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</si>
  <si>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</si>
  <si>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</si>
  <si>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</si>
  <si>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</si>
  <si>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</si>
  <si>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</si>
  <si>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</si>
  <si>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</si>
  <si>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</si>
  <si>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</si>
  <si>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</si>
  <si>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</si>
  <si>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</si>
  <si>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</si>
  <si>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</si>
  <si>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</si>
  <si>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</si>
  <si>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</si>
  <si>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</si>
  <si>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</si>
  <si>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</si>
  <si>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</si>
  <si>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</si>
  <si>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</si>
  <si>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</si>
  <si>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</si>
  <si>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</si>
  <si>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</si>
  <si>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</si>
  <si>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</si>
  <si>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</si>
  <si>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</si>
  <si>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</si>
  <si>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</si>
  <si>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</si>
  <si>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</si>
  <si>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</si>
  <si>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</si>
  <si>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</si>
  <si>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</si>
  <si>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</si>
  <si>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</si>
  <si>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</si>
  <si>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</si>
  <si>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</si>
  <si>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</si>
  <si>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</si>
  <si>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</si>
  <si>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</si>
  <si>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</si>
  <si>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</si>
  <si>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</si>
  <si>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</si>
  <si>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</si>
  <si>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</si>
  <si>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</si>
  <si>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</si>
  <si>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</si>
  <si>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</si>
  <si>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</si>
  <si>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</si>
  <si>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</si>
  <si>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</si>
  <si>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</si>
  <si>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</si>
  <si>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</si>
  <si>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</si>
  <si>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</si>
  <si>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</si>
  <si>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</si>
  <si>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</si>
  <si>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</si>
  <si>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</si>
  <si>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</si>
  <si>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</si>
  <si>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</si>
  <si>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</si>
  <si>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</si>
  <si>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</si>
  <si>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</si>
  <si>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</si>
  <si>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</si>
  <si>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</si>
  <si>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</si>
  <si>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</si>
  <si>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</si>
  <si>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</si>
  <si>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</si>
  <si>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</si>
  <si>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</si>
  <si>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</si>
  <si>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</si>
  <si>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</si>
  <si>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</si>
  <si>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</si>
  <si>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</si>
  <si>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</si>
  <si>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</si>
  <si>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</si>
  <si>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</si>
  <si>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</si>
  <si>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</si>
  <si>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</si>
  <si>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</si>
  <si>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</si>
  <si>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</si>
  <si>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</si>
  <si>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</si>
  <si>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</si>
  <si>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</si>
  <si>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</si>
  <si>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</si>
  <si>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</si>
  <si>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</si>
  <si>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</si>
  <si>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</si>
  <si>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</si>
  <si>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</si>
  <si>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</si>
  <si>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</si>
  <si>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</si>
  <si>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</si>
  <si>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</si>
  <si>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</si>
  <si>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</si>
  <si>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</si>
  <si>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</si>
  <si>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</si>
  <si>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</si>
  <si>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</si>
  <si>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</si>
  <si>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</si>
  <si>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</si>
  <si>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</si>
  <si>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</si>
  <si>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</si>
  <si>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</si>
  <si>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</si>
  <si>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</si>
  <si>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</si>
  <si>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</si>
  <si>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</si>
  <si>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</si>
  <si>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</si>
  <si>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</si>
  <si>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</si>
  <si>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</si>
  <si>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</si>
  <si>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</si>
  <si>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</si>
  <si>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</si>
  <si>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</si>
  <si>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</si>
  <si>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</si>
  <si>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</si>
  <si>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</si>
  <si>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</si>
  <si>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</si>
  <si>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</si>
  <si>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</si>
  <si>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</si>
  <si>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</si>
  <si>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</si>
  <si>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</si>
  <si>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</si>
  <si>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</si>
  <si>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</si>
  <si>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</si>
  <si>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</si>
  <si>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</si>
  <si>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</si>
  <si>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</si>
  <si>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</si>
  <si>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</si>
  <si>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</si>
  <si>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</si>
  <si>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</si>
  <si>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</si>
  <si>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</si>
  <si>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</si>
  <si>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</si>
  <si>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</si>
  <si>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</si>
  <si>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</si>
  <si>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</si>
  <si>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</si>
  <si>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</si>
  <si>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</si>
  <si>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</si>
  <si>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</si>
  <si>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</si>
  <si>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</si>
  <si>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</si>
  <si>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</si>
  <si>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</si>
  <si>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</si>
  <si>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</si>
  <si>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</si>
  <si>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</si>
  <si>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</si>
  <si>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</si>
  <si>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</si>
  <si>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</si>
  <si>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</si>
  <si>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</si>
  <si>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</si>
  <si>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</si>
  <si>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</si>
  <si>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</si>
  <si>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</si>
  <si>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</si>
  <si>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</si>
  <si>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</si>
  <si>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</si>
  <si>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</si>
  <si>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</si>
  <si>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</si>
  <si>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</si>
  <si>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</si>
  <si>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</si>
  <si>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</si>
  <si>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</si>
  <si>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</si>
  <si>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</si>
  <si>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</si>
  <si>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</si>
  <si>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</si>
  <si>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</si>
  <si>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</si>
  <si>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</si>
  <si>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</si>
  <si>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</si>
  <si>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</si>
  <si>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</si>
  <si>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</si>
  <si>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</si>
  <si>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</si>
  <si>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</si>
  <si>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</si>
  <si>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</si>
  <si>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</si>
  <si>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</si>
  <si>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</si>
  <si>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</si>
  <si>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</si>
  <si>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</si>
  <si>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</si>
  <si>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</si>
  <si>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</si>
  <si>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</si>
  <si>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</si>
  <si>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</si>
  <si>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</si>
  <si>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</si>
  <si>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</si>
  <si>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</si>
  <si>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</si>
  <si>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</si>
  <si>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</si>
  <si>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</si>
  <si>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</si>
  <si>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</si>
  <si>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</si>
  <si>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</si>
  <si>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</si>
  <si>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</si>
  <si>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</si>
  <si>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</si>
  <si>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</si>
  <si>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</si>
  <si>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</si>
  <si>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</si>
  <si>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</si>
  <si>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</si>
  <si>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</si>
  <si>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</si>
  <si>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</si>
  <si>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</si>
  <si>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</si>
  <si>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</si>
  <si>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</si>
  <si>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</si>
  <si>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</si>
  <si>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</si>
  <si>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</si>
  <si>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</si>
  <si>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</si>
  <si>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</si>
  <si>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</si>
  <si>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</si>
  <si>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</si>
  <si>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</si>
  <si>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</si>
  <si>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</si>
  <si>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</si>
  <si>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</si>
  <si>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</si>
  <si>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</si>
  <si>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</si>
  <si>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</si>
  <si>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</si>
  <si>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</si>
  <si>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</si>
  <si>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</si>
  <si>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</si>
  <si>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</si>
  <si>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</si>
  <si>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</si>
  <si>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</si>
  <si>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</si>
  <si>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</si>
  <si>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</si>
  <si>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</si>
  <si>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</si>
  <si>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</si>
  <si>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</si>
  <si>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</si>
  <si>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</si>
  <si>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</si>
  <si>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</si>
  <si>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</si>
  <si>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</si>
  <si>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</si>
  <si>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</si>
  <si>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</si>
  <si>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</si>
  <si>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</si>
  <si>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</si>
  <si>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</si>
  <si>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</si>
  <si>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</si>
  <si>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</si>
  <si>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</si>
  <si>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</si>
  <si>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</si>
  <si>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</si>
  <si>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</si>
  <si>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</si>
  <si>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</si>
  <si>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</si>
  <si>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</si>
  <si>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</si>
  <si>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</si>
  <si>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</si>
  <si>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</si>
  <si>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</si>
  <si>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</si>
  <si>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</si>
  <si>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</si>
  <si>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</si>
  <si>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</si>
  <si>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</si>
  <si>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</si>
  <si>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</si>
  <si>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</si>
  <si>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</si>
  <si>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</si>
  <si>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</si>
  <si>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</si>
  <si>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</si>
  <si>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</si>
  <si>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</si>
  <si>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</si>
  <si>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</si>
  <si>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</si>
  <si>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</si>
  <si>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</si>
  <si>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</si>
  <si>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</si>
  <si>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</si>
  <si>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</si>
  <si>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</si>
  <si>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</si>
  <si>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</si>
  <si>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</si>
  <si>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</si>
  <si>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</si>
  <si>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</si>
  <si>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</si>
  <si>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</si>
  <si>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</si>
  <si>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</si>
  <si>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</si>
  <si>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</si>
  <si>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</si>
  <si>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</si>
  <si>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</si>
  <si>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</si>
  <si>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</si>
  <si>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</si>
  <si>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</si>
  <si>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</si>
  <si>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</si>
  <si>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</si>
  <si>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</si>
  <si>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</si>
  <si>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</si>
  <si>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</si>
  <si>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</si>
  <si>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</si>
  <si>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</si>
  <si>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</si>
  <si>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</si>
  <si>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</si>
  <si>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</si>
  <si>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</si>
  <si>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</si>
  <si>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</si>
  <si>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</si>
  <si>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</si>
  <si>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</si>
  <si>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</si>
  <si>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</si>
  <si>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</si>
  <si>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</si>
  <si>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</si>
  <si>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</si>
  <si>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</si>
  <si>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</si>
  <si>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</si>
  <si>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</si>
  <si>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</si>
  <si>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</si>
  <si>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</si>
  <si>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</si>
  <si>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</si>
  <si>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</si>
  <si>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</si>
  <si>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</si>
  <si>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</si>
  <si>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</si>
  <si>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</si>
  <si>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</si>
  <si>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</si>
  <si>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</si>
  <si>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</si>
  <si>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</si>
  <si>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</si>
  <si>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</si>
  <si>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</si>
  <si>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</si>
  <si>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</si>
  <si>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</si>
  <si>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</si>
  <si>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</si>
  <si>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</si>
  <si>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</si>
  <si>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</si>
  <si>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</si>
  <si>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</si>
  <si>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</si>
  <si>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</si>
  <si>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</si>
  <si>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</si>
  <si>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</si>
  <si>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</si>
  <si>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</si>
  <si>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</si>
  <si>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</si>
  <si>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</si>
  <si>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</si>
  <si>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</si>
  <si>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</si>
  <si>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</si>
  <si>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</si>
  <si>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</si>
  <si>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</si>
  <si>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</si>
  <si>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</si>
  <si>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</si>
  <si>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</si>
  <si>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</si>
  <si>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</si>
  <si>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</si>
  <si>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</si>
  <si>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</si>
  <si>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</si>
  <si>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</si>
  <si>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</si>
  <si>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</si>
  <si>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</si>
  <si>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</si>
  <si>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</si>
  <si>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</si>
  <si>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</si>
  <si>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</si>
  <si>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</si>
  <si>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</si>
  <si>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</si>
  <si>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</si>
  <si>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</si>
  <si>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</si>
  <si>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</si>
  <si>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</si>
  <si>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</si>
  <si>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</si>
  <si>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</si>
  <si>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</si>
  <si>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</si>
  <si>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</si>
  <si>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</si>
  <si>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</si>
  <si>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</si>
  <si>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</si>
  <si>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</si>
  <si>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</si>
  <si>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</si>
  <si>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</si>
  <si>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</si>
  <si>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</si>
  <si>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</si>
  <si>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</si>
  <si>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</si>
  <si>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</si>
  <si>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</si>
  <si>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</si>
  <si>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</si>
  <si>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</si>
  <si>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</si>
  <si>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</si>
  <si>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</si>
  <si>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</si>
  <si>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</si>
  <si>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</si>
  <si>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</si>
  <si>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</si>
  <si>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</si>
  <si>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</si>
  <si>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</si>
  <si>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</si>
  <si>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</si>
  <si>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</si>
  <si>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</si>
  <si>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</si>
  <si>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</si>
  <si>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</si>
  <si>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</si>
  <si>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</si>
  <si>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</si>
  <si>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</si>
  <si>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</si>
  <si>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</si>
  <si>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</si>
  <si>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</si>
  <si>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</si>
  <si>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</si>
  <si>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</si>
  <si>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</si>
  <si>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</si>
  <si>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</si>
  <si>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</si>
  <si>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</si>
  <si>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</si>
  <si>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</si>
  <si>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</si>
  <si>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</si>
  <si>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</si>
  <si>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</si>
  <si>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</si>
  <si>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</si>
  <si>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</si>
  <si>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</si>
  <si>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</si>
  <si>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</si>
  <si>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</si>
  <si>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</si>
  <si>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</si>
  <si>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</si>
  <si>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</si>
  <si>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</si>
  <si>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</si>
  <si>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</si>
  <si>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</si>
  <si>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</si>
  <si>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</si>
  <si>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</si>
  <si>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</si>
  <si>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</si>
  <si>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</si>
  <si>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</si>
  <si>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</si>
  <si>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</si>
  <si>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</si>
  <si>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</si>
  <si>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</si>
  <si>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</si>
  <si>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</si>
  <si>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</si>
  <si>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</si>
  <si>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</si>
  <si>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</si>
  <si>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</si>
  <si>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</si>
  <si>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</si>
  <si>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</si>
  <si>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</si>
  <si>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</si>
  <si>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</si>
  <si>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</si>
  <si>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</si>
  <si>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</si>
  <si>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</si>
  <si>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</si>
  <si>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</si>
  <si>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</si>
  <si>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</si>
  <si>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</si>
  <si>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</si>
  <si>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</si>
  <si>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</si>
  <si>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</si>
  <si>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</si>
  <si>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</si>
  <si>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</si>
  <si>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</si>
  <si>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</si>
  <si>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</si>
  <si>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</si>
  <si>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</si>
  <si>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</si>
  <si>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</si>
  <si>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</si>
  <si>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</si>
  <si>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</si>
  <si>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</si>
  <si>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</si>
  <si>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</si>
  <si>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</si>
  <si>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</si>
  <si>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</si>
  <si>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</si>
  <si>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</si>
  <si>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</si>
  <si>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</si>
  <si>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</si>
  <si>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</si>
  <si>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</si>
  <si>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</si>
  <si>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</si>
  <si>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</si>
  <si>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</si>
  <si>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</si>
  <si>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</si>
  <si>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</si>
  <si>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</si>
  <si>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</si>
  <si>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</si>
  <si>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</si>
  <si>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</si>
  <si>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</si>
  <si>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</si>
  <si>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</si>
  <si>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</si>
  <si>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</si>
  <si>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</si>
  <si>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</si>
  <si>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</si>
  <si>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</si>
  <si>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</si>
  <si>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</si>
  <si>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</si>
  <si>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</si>
  <si>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</si>
  <si>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</si>
  <si>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</si>
  <si>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</si>
  <si>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</si>
  <si>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</si>
  <si>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</si>
  <si>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</si>
  <si>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</si>
  <si>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</si>
  <si>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</si>
  <si>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</si>
  <si>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</si>
  <si>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</si>
  <si>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</si>
  <si>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</si>
  <si>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</si>
  <si>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</si>
  <si>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</si>
  <si>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</si>
  <si>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</si>
  <si>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</si>
  <si>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</si>
  <si>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</si>
  <si>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</si>
  <si>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</si>
  <si>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</si>
  <si>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</si>
  <si>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</si>
  <si>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</si>
  <si>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</si>
  <si>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</si>
  <si>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</si>
  <si>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</si>
  <si>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</si>
  <si>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</si>
  <si>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</si>
  <si>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</si>
  <si>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</si>
  <si>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</si>
  <si>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</si>
  <si>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</si>
  <si>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</si>
  <si>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</si>
  <si>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</si>
  <si>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</si>
  <si>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</si>
  <si>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</si>
  <si>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</si>
  <si>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</si>
  <si>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</si>
  <si>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</si>
  <si>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</si>
  <si>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</si>
  <si>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</si>
  <si>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</si>
  <si>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</si>
  <si>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</si>
  <si>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</si>
  <si>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</si>
  <si>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</si>
  <si>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</si>
  <si>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</si>
  <si>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</si>
  <si>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</si>
  <si>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</si>
  <si>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</si>
  <si>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</si>
  <si>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</si>
  <si>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</si>
  <si>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</si>
  <si>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</si>
  <si>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</si>
  <si>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</si>
  <si>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</si>
  <si>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</si>
  <si>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</si>
  <si>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</si>
  <si>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</si>
  <si>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</si>
  <si>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</si>
  <si>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</si>
  <si>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</si>
  <si>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</si>
  <si>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</si>
  <si>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</si>
  <si>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</si>
  <si>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</si>
  <si>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</si>
  <si>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</si>
  <si>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</si>
  <si>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</si>
  <si>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</si>
  <si>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</si>
  <si>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</si>
  <si>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</si>
  <si>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</si>
  <si>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</si>
  <si>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</si>
  <si>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</si>
  <si>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</si>
  <si>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</si>
  <si>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</si>
  <si>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</si>
  <si>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</si>
  <si>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</si>
  <si>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</si>
  <si>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</si>
  <si>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</si>
  <si>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</si>
  <si>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</si>
  <si>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</si>
  <si>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</si>
  <si>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</si>
  <si>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</si>
  <si>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</si>
  <si>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</si>
  <si>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</si>
  <si>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</si>
  <si>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</si>
  <si>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</si>
  <si>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</si>
  <si>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</si>
  <si>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</si>
  <si>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</si>
  <si>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</si>
  <si>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</si>
  <si>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</si>
  <si>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</si>
  <si>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</si>
  <si>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</si>
  <si>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</si>
  <si>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</si>
  <si>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</si>
  <si>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</si>
  <si>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</si>
  <si>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</si>
  <si>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</si>
  <si>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</si>
  <si>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</si>
  <si>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</si>
  <si>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</si>
  <si>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</si>
  <si>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</si>
  <si>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</si>
  <si>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</si>
  <si>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</si>
  <si>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</si>
  <si>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</si>
  <si>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</si>
  <si>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</si>
  <si>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</si>
  <si>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</si>
  <si>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</si>
  <si>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</si>
  <si>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</si>
  <si>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</si>
  <si>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</si>
  <si>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</si>
  <si>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</si>
  <si>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</si>
  <si>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</si>
  <si>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</si>
  <si>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</si>
  <si>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</si>
  <si>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</si>
  <si>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</si>
  <si>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</si>
  <si>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</si>
  <si>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</si>
  <si>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</si>
  <si>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</si>
  <si>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</si>
  <si>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</si>
  <si>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</si>
  <si>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</si>
  <si>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</si>
  <si>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</si>
  <si>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</si>
  <si>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</si>
  <si>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</si>
  <si>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</si>
  <si>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</si>
  <si>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</si>
  <si>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</si>
  <si>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</si>
  <si>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</si>
  <si>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</si>
  <si>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</si>
  <si>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</si>
  <si>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</si>
  <si>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</si>
  <si>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</si>
  <si>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</si>
  <si>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</si>
  <si>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</si>
  <si>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</si>
  <si>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</si>
  <si>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</si>
  <si>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</si>
  <si>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</si>
  <si>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</si>
  <si>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</si>
  <si>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</si>
  <si>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</si>
  <si>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</si>
  <si>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</si>
  <si>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</si>
  <si>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</si>
  <si>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</si>
  <si>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</si>
  <si>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</si>
  <si>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</si>
  <si>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</si>
  <si>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</si>
  <si>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</si>
  <si>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</si>
  <si>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</si>
  <si>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</si>
  <si>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</si>
  <si>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</si>
  <si>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</si>
  <si>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</si>
  <si>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</si>
  <si>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</si>
  <si>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</si>
  <si>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</si>
  <si>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</si>
  <si>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</si>
  <si>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</si>
  <si>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</si>
  <si>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</si>
  <si>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</si>
  <si>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</si>
  <si>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</si>
  <si>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</si>
  <si>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</si>
  <si>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</si>
  <si>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</si>
  <si>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</si>
  <si>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</si>
  <si>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</si>
  <si>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</si>
  <si>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</si>
  <si>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</si>
  <si>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</si>
  <si>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</si>
  <si>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</si>
  <si>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</si>
  <si>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</si>
  <si>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</si>
  <si>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</si>
  <si>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</si>
  <si>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</si>
  <si>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</si>
  <si>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</si>
  <si>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</si>
  <si>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</si>
  <si>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</si>
  <si>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</si>
  <si>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</si>
  <si>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</si>
  <si>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</si>
  <si>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</si>
  <si>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</si>
  <si>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</si>
  <si>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</si>
  <si>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</si>
  <si>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</si>
  <si>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</si>
  <si>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</si>
  <si>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</si>
  <si>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</si>
  <si>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</si>
  <si>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</si>
  <si>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</si>
  <si>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</si>
  <si>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</si>
  <si>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</si>
  <si>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</si>
  <si>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</si>
  <si>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</si>
  <si>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</si>
  <si>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</si>
  <si>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</si>
  <si>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</si>
  <si>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</si>
  <si>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</si>
  <si>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</si>
  <si>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</si>
  <si>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</si>
  <si>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</si>
  <si>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</si>
  <si>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</si>
  <si>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</si>
  <si>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</si>
  <si>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</si>
  <si>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</si>
  <si>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</si>
  <si>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</si>
  <si>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</si>
  <si>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</si>
  <si>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</si>
  <si>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</si>
  <si>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</si>
  <si>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</si>
  <si>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</si>
  <si>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</si>
  <si>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</si>
  <si>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</si>
  <si>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</si>
  <si>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</si>
  <si>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</si>
  <si>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</si>
  <si>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</si>
  <si>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</si>
  <si>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</si>
  <si>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</si>
  <si>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</si>
  <si>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</si>
  <si>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</si>
  <si>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</si>
  <si>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</si>
  <si>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</si>
  <si>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</si>
  <si>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</si>
  <si>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</si>
  <si>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</si>
  <si>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</si>
  <si>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</si>
  <si>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</si>
  <si>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</si>
  <si>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</si>
  <si>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</si>
  <si>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</si>
  <si>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</si>
  <si>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</si>
  <si>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</si>
  <si>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</si>
  <si>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</si>
  <si>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</si>
  <si>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</si>
  <si>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</si>
  <si>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</si>
  <si>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</si>
  <si>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</si>
  <si>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</si>
  <si>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</si>
  <si>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</si>
  <si>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</si>
  <si>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</si>
  <si>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</si>
  <si>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</si>
  <si>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</si>
  <si>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</si>
  <si>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</si>
  <si>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</si>
  <si>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</si>
  <si>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</si>
  <si>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</si>
  <si>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</si>
  <si>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</si>
  <si>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</si>
  <si>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</si>
  <si>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</si>
  <si>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</si>
  <si>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</si>
  <si>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</si>
  <si>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</si>
  <si>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</si>
  <si>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</si>
  <si>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</si>
  <si>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</si>
  <si>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</si>
  <si>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</si>
  <si>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</si>
  <si>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</si>
  <si>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</si>
  <si>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</si>
  <si>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</si>
  <si>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</si>
  <si>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</si>
  <si>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</si>
  <si>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</si>
  <si>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</si>
  <si>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</si>
  <si>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</si>
  <si>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</si>
  <si>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</si>
  <si>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</si>
  <si>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</si>
  <si>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</si>
  <si>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</si>
  <si>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</si>
  <si>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</si>
  <si>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</si>
  <si>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</si>
  <si>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</si>
  <si>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</si>
  <si>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</si>
  <si>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</si>
  <si>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</si>
  <si>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</si>
  <si>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</si>
  <si>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</si>
  <si>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</si>
  <si>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</si>
  <si>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</si>
  <si>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</si>
  <si>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</si>
  <si>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</si>
  <si>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</si>
  <si>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</si>
  <si>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</si>
  <si>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</si>
  <si>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</si>
  <si>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</si>
  <si>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</si>
  <si>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</si>
  <si>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</si>
  <si>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</si>
  <si>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</si>
  <si>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</si>
  <si>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</si>
  <si>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</si>
  <si>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</si>
  <si>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</si>
  <si>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</si>
  <si>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</si>
  <si>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</si>
  <si>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</si>
  <si>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</si>
  <si>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</si>
  <si>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</si>
  <si>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</si>
  <si>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</si>
  <si>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</si>
  <si>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</si>
  <si>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</si>
  <si>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</si>
  <si>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</si>
  <si>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</si>
  <si>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</si>
  <si>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</si>
  <si>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</si>
  <si>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</si>
  <si>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</si>
  <si>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</si>
  <si>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</si>
  <si>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</si>
  <si>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</si>
  <si>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</si>
  <si>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</si>
  <si>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</si>
  <si>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</si>
  <si>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</si>
  <si>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</si>
  <si>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</si>
  <si>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</si>
  <si>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</si>
  <si>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</si>
  <si>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</si>
  <si>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</si>
  <si>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</si>
  <si>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</si>
  <si>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</si>
  <si>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</si>
  <si>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</si>
  <si>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</si>
  <si>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</si>
  <si>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</si>
  <si>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</si>
  <si>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</si>
  <si>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</si>
  <si>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</si>
  <si>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</si>
  <si>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</si>
  <si>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</si>
  <si>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</si>
  <si>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</si>
  <si>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</si>
  <si>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</si>
  <si>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</si>
  <si>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</si>
  <si>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</si>
  <si>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</si>
  <si>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</si>
  <si>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</si>
  <si>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</si>
  <si>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</si>
  <si>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</si>
  <si>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</si>
  <si>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</si>
  <si>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</si>
  <si>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</si>
  <si>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</si>
  <si>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</si>
  <si>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</si>
  <si>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</si>
  <si>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</si>
  <si>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</si>
  <si>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</si>
  <si>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</si>
  <si>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</si>
  <si>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</si>
  <si>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</si>
  <si>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</si>
  <si>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</si>
  <si>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</si>
  <si>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</si>
  <si>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</si>
  <si>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</si>
  <si>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</si>
  <si>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</si>
  <si>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</si>
  <si>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</si>
  <si>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</si>
  <si>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</si>
  <si>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</si>
  <si>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</si>
  <si>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</si>
  <si>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</si>
  <si>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</si>
  <si>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</si>
  <si>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</si>
  <si>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</si>
  <si>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</si>
  <si>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</si>
  <si>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</si>
  <si>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</si>
  <si>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</si>
  <si>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</si>
  <si>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</si>
  <si>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</si>
  <si>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</si>
  <si>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</si>
  <si>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</si>
  <si>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</si>
  <si>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</si>
  <si>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</si>
  <si>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</si>
  <si>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</si>
  <si>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</si>
  <si>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</si>
  <si>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</si>
  <si>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</si>
  <si>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</si>
  <si>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</si>
  <si>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</si>
  <si>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</si>
  <si>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</si>
  <si>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</si>
  <si>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</si>
  <si>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</si>
  <si>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</si>
  <si>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</si>
  <si>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</si>
  <si>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</si>
  <si>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</si>
  <si>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</si>
  <si>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</si>
  <si>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</si>
  <si>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</si>
  <si>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</si>
  <si>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</si>
  <si>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</si>
  <si>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</si>
  <si>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</si>
  <si>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</si>
  <si>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</si>
  <si>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</si>
  <si>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</si>
  <si>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</si>
  <si>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</si>
  <si>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</si>
  <si>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</si>
  <si>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</si>
  <si>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</si>
  <si>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</si>
  <si>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</si>
  <si>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</si>
  <si>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</si>
  <si>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</si>
  <si>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</si>
  <si>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</si>
  <si>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</si>
  <si>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</si>
  <si>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</si>
  <si>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</si>
  <si>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</si>
  <si>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</si>
  <si>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</si>
  <si>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</si>
  <si>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</si>
  <si>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</si>
  <si>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</si>
  <si>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</si>
  <si>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</si>
  <si>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</si>
  <si>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</si>
  <si>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</si>
  <si>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</si>
  <si>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</si>
  <si>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</si>
  <si>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</si>
  <si>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</si>
  <si>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</si>
  <si>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</si>
  <si>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</si>
  <si>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</si>
  <si>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</si>
  <si>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</si>
  <si>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</si>
  <si>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</si>
  <si>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</si>
  <si>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</si>
  <si>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</si>
  <si>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</si>
  <si>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</si>
  <si>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</si>
  <si>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</si>
  <si>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</si>
  <si>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</si>
  <si>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</si>
  <si>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</si>
  <si>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</si>
  <si>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</si>
  <si>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</si>
  <si>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</si>
  <si>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</si>
  <si>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</si>
  <si>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</si>
  <si>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</si>
  <si>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</si>
  <si>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</si>
  <si>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</si>
  <si>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</si>
  <si>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</si>
  <si>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</si>
  <si>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</si>
  <si>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</si>
  <si>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</si>
  <si>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</si>
  <si>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</si>
  <si>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</si>
  <si>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</si>
  <si>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</si>
  <si>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</si>
  <si>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</si>
  <si>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</si>
  <si>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</si>
  <si>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</si>
  <si>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</si>
  <si>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</si>
  <si>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</si>
  <si>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</si>
  <si>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</si>
  <si>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</si>
  <si>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</si>
  <si>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</si>
  <si>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</si>
  <si>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</si>
  <si>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</si>
  <si>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</si>
  <si>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</si>
  <si>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</si>
  <si>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</si>
  <si>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</si>
  <si>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</si>
  <si>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</si>
  <si>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</si>
  <si>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</si>
  <si>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</si>
  <si>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</si>
  <si>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</si>
  <si>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</si>
  <si>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</si>
  <si>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</si>
  <si>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</si>
  <si>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</si>
  <si>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</si>
  <si>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</si>
  <si>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</si>
  <si>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</si>
  <si>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</si>
  <si>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</si>
  <si>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</si>
  <si>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</si>
  <si>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</si>
  <si>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</si>
  <si>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</si>
  <si>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</si>
  <si>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</si>
  <si>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</si>
  <si>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</si>
  <si>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</si>
  <si>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</si>
  <si>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</si>
  <si>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</si>
  <si>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</si>
  <si>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</si>
  <si>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</si>
  <si>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</si>
  <si>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</si>
  <si>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</si>
  <si>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</si>
  <si>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</si>
  <si>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</si>
  <si>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</si>
  <si>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</si>
  <si>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</si>
  <si>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</si>
  <si>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</si>
  <si>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</si>
  <si>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</si>
  <si>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</si>
  <si>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</si>
  <si>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</si>
  <si>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</si>
  <si>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</si>
  <si>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</si>
  <si>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</si>
  <si>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</si>
  <si>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</si>
  <si>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</si>
  <si>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</si>
  <si>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</si>
  <si>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</si>
  <si>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</si>
  <si>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</si>
  <si>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</si>
  <si>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</si>
  <si>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</si>
  <si>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</si>
  <si>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</si>
  <si>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</si>
  <si>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</si>
  <si>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</si>
  <si>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</si>
  <si>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</si>
  <si>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</si>
  <si>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</si>
  <si>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</si>
  <si>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</si>
  <si>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</si>
  <si>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</si>
  <si>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</si>
  <si>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</si>
  <si>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</si>
  <si>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</si>
  <si>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</si>
  <si>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</si>
  <si>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</si>
  <si>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</si>
  <si>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</si>
  <si>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</si>
  <si>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</si>
  <si>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</si>
  <si>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</si>
  <si>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</si>
  <si>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</si>
  <si>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</si>
  <si>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</si>
  <si>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</si>
  <si>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</si>
  <si>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</si>
  <si>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</si>
  <si>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</si>
  <si>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</si>
  <si>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</si>
  <si>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</si>
  <si>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</si>
  <si>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</si>
  <si>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</si>
  <si>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</si>
  <si>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</si>
  <si>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</si>
  <si>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</si>
  <si>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</si>
  <si>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</si>
  <si>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</si>
  <si>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</si>
  <si>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</si>
  <si>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</si>
  <si>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</si>
  <si>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</si>
  <si>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</si>
  <si>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</si>
  <si>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</si>
  <si>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</si>
  <si>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</si>
  <si>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</si>
  <si>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</si>
  <si>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</si>
  <si>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</si>
  <si>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</si>
  <si>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</si>
  <si>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</si>
  <si>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</si>
  <si>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</si>
  <si>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</si>
  <si>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</si>
  <si>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</si>
  <si>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</si>
  <si>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</si>
  <si>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</si>
  <si>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</si>
  <si>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</si>
  <si>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</si>
  <si>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</si>
  <si>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</si>
  <si>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</si>
  <si>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</si>
  <si>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</si>
  <si>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</si>
  <si>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</si>
  <si>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</si>
  <si>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</si>
  <si>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</si>
  <si>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</si>
  <si>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</si>
  <si>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</si>
  <si>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</si>
  <si>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</si>
  <si>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</si>
  <si>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</si>
  <si>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</si>
  <si>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</si>
  <si>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</si>
  <si>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</si>
  <si>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</si>
  <si>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</si>
  <si>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</si>
  <si>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</si>
  <si>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</si>
  <si>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</si>
  <si>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</si>
  <si>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</si>
  <si>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</si>
  <si>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</si>
  <si>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</si>
  <si>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</si>
  <si>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</si>
  <si>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</si>
  <si>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</si>
  <si>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</si>
  <si>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</si>
  <si>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</si>
  <si>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</si>
  <si>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</si>
  <si>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</si>
  <si>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</si>
  <si>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</si>
  <si>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</si>
  <si>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</si>
  <si>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</si>
  <si>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</si>
  <si>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</si>
  <si>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</si>
  <si>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</si>
  <si>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</si>
  <si>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</si>
  <si>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</si>
  <si>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</si>
  <si>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</si>
  <si>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</si>
  <si>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</si>
  <si>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</si>
  <si>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</si>
  <si>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</si>
  <si>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</si>
  <si>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</si>
  <si>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</si>
  <si>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</si>
  <si>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</si>
  <si>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</si>
  <si>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</si>
  <si>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</si>
  <si>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</si>
  <si>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</si>
  <si>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</si>
  <si>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</si>
  <si>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</si>
  <si>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</si>
  <si>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</si>
  <si>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</si>
  <si>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</si>
  <si>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</si>
  <si>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</si>
  <si>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</si>
  <si>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</si>
  <si>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</si>
  <si>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</si>
  <si>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</si>
  <si>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</si>
  <si>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</si>
  <si>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</si>
  <si>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</si>
  <si>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</si>
  <si>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</si>
  <si>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</si>
  <si>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</si>
  <si>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</si>
  <si>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</si>
  <si>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</si>
  <si>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</si>
  <si>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</si>
  <si>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</si>
  <si>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</si>
  <si>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</si>
  <si>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</si>
  <si>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</si>
  <si>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</si>
  <si>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</si>
  <si>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</si>
  <si>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</si>
  <si>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</si>
  <si>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</si>
  <si>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</si>
  <si>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</si>
  <si>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</si>
  <si>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</si>
  <si>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</si>
  <si>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</si>
  <si>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</si>
  <si>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</si>
  <si>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</si>
  <si>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</si>
  <si>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</si>
  <si>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</si>
  <si>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</si>
  <si>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</si>
  <si>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</si>
  <si>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</si>
  <si>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</si>
  <si>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</si>
  <si>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</si>
  <si>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</si>
  <si>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</si>
  <si>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</si>
  <si>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</si>
  <si>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</si>
  <si>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</si>
  <si>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</si>
  <si>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</si>
  <si>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</si>
  <si>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</si>
  <si>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</si>
  <si>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</si>
  <si>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</si>
  <si>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</si>
  <si>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</si>
  <si>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</si>
  <si>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</si>
  <si>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</si>
  <si>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</si>
  <si>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</si>
  <si>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</si>
  <si>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</si>
  <si>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</si>
  <si>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</si>
  <si>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</si>
  <si>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</si>
  <si>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</si>
  <si>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</si>
  <si>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</si>
  <si>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</si>
  <si>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</si>
  <si>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</si>
  <si>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</si>
  <si>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</si>
  <si>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</si>
  <si>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</si>
  <si>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</si>
  <si>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</si>
  <si>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</si>
  <si>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</si>
  <si>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</si>
  <si>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</si>
  <si>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</si>
  <si>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</si>
  <si>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</si>
  <si>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</si>
  <si>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</si>
  <si>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</si>
  <si>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</si>
  <si>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</si>
  <si>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</si>
  <si>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</si>
  <si>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</si>
  <si>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</si>
  <si>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</si>
  <si>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</si>
  <si>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</si>
  <si>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</si>
  <si>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</si>
  <si>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</si>
  <si>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</si>
  <si>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</si>
  <si>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</si>
  <si>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</si>
  <si>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</si>
  <si>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</si>
  <si>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</si>
  <si>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</si>
  <si>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</si>
  <si>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</si>
  <si>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</si>
  <si>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</si>
  <si>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</si>
  <si>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</si>
  <si>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</si>
  <si>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</si>
  <si>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</si>
  <si>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</si>
  <si>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</si>
  <si>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</si>
  <si>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</si>
  <si>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</si>
  <si>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</si>
  <si>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</si>
  <si>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</si>
  <si>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</si>
  <si>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</si>
  <si>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</si>
  <si>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</si>
  <si>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</si>
  <si>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</si>
  <si>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</si>
  <si>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</si>
  <si>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</si>
  <si>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</si>
  <si>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</si>
  <si>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</si>
  <si>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</si>
  <si>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</si>
  <si>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</si>
  <si>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</si>
  <si>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</si>
  <si>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</si>
  <si>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</si>
  <si>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</si>
  <si>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</si>
  <si>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</si>
  <si>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</si>
  <si>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</si>
  <si>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</si>
  <si>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</si>
  <si>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</si>
  <si>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</si>
  <si>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</si>
  <si>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</si>
  <si>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</si>
  <si>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</si>
  <si>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</si>
  <si>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</si>
  <si>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</si>
  <si>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</si>
  <si>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</si>
  <si>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</si>
  <si>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</si>
  <si>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</si>
  <si>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</si>
  <si>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</si>
  <si>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</si>
  <si>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</si>
  <si>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</si>
  <si>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</si>
  <si>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</si>
  <si>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</si>
  <si>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</si>
  <si>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</si>
  <si>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</si>
  <si>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</si>
  <si>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</si>
  <si>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</si>
  <si>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</si>
  <si>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</si>
  <si>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</si>
  <si>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</si>
  <si>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</si>
  <si>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</si>
  <si>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</si>
  <si>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</si>
  <si>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</si>
  <si>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</si>
  <si>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</si>
  <si>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</si>
  <si>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</si>
  <si>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</si>
  <si>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</si>
  <si>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</si>
  <si>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</si>
  <si>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</si>
  <si>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</si>
  <si>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</si>
  <si>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</si>
  <si>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</si>
  <si>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</si>
  <si>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</si>
  <si>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</si>
  <si>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</si>
  <si>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</si>
  <si>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</si>
  <si>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</si>
  <si>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</si>
  <si>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</si>
  <si>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</si>
  <si>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</si>
  <si>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</si>
  <si>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</si>
  <si>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</si>
  <si>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</si>
  <si>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</si>
  <si>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</si>
  <si>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</si>
  <si>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</si>
  <si>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</si>
  <si>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</si>
  <si>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</si>
  <si>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</si>
  <si>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</si>
  <si>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</si>
  <si>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</si>
  <si>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</si>
  <si>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</si>
  <si>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</si>
  <si>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</si>
  <si>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</si>
  <si>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</si>
  <si>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</si>
  <si>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</si>
  <si>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</si>
  <si>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</si>
  <si>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</si>
  <si>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</si>
  <si>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</si>
  <si>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</si>
  <si>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</si>
  <si>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</si>
  <si>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</si>
  <si>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</si>
  <si>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</si>
  <si>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</si>
  <si>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</si>
  <si>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</si>
  <si>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</si>
  <si>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</si>
  <si>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</si>
  <si>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</si>
  <si>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</si>
  <si>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</si>
  <si>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</si>
  <si>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</si>
  <si>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</si>
  <si>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</si>
  <si>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</si>
  <si>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</si>
  <si>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</si>
  <si>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</si>
  <si>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</si>
  <si>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</si>
  <si>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</si>
  <si>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</si>
  <si>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</si>
  <si>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</si>
  <si>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</si>
  <si>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</si>
  <si>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</si>
  <si>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</si>
  <si>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</si>
  <si>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</si>
  <si>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</si>
  <si>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</si>
  <si>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</si>
  <si>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</si>
  <si>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</si>
  <si>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</si>
  <si>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</si>
  <si>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</si>
  <si>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</si>
  <si>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</si>
  <si>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</si>
  <si>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</si>
  <si>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</si>
  <si>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</si>
  <si>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</si>
  <si>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</si>
  <si>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</si>
  <si>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</si>
  <si>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</si>
  <si>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</si>
  <si>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</si>
  <si>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</si>
  <si>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</si>
  <si>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</si>
  <si>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</si>
  <si>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</si>
  <si>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</si>
  <si>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</si>
  <si>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</si>
  <si>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</si>
  <si>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</si>
  <si>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</si>
  <si>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</si>
  <si>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</si>
  <si>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</si>
  <si>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</si>
  <si>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</si>
  <si>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</si>
  <si>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</si>
  <si>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</si>
  <si>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</si>
  <si>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</si>
  <si>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</si>
  <si>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</si>
  <si>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</si>
  <si>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</si>
  <si>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</si>
  <si>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</si>
  <si>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</si>
  <si>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</si>
  <si>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</si>
  <si>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</si>
  <si>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</si>
  <si>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</si>
  <si>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</si>
  <si>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</si>
  <si>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</si>
  <si>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</si>
  <si>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</si>
  <si>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</si>
  <si>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</si>
  <si>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</si>
  <si>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</si>
  <si>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</si>
  <si>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</si>
  <si>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</si>
  <si>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</si>
  <si>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</si>
  <si>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</si>
  <si>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</si>
  <si>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</si>
  <si>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</si>
  <si>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</si>
  <si>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</si>
  <si>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</si>
  <si>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</si>
  <si>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</si>
  <si>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</si>
  <si>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</si>
  <si>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</si>
  <si>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</si>
  <si>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</si>
  <si>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</si>
  <si>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</si>
  <si>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</si>
  <si>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</si>
  <si>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</si>
  <si>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</si>
  <si>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</si>
  <si>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</si>
  <si>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</si>
  <si>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</si>
  <si>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</si>
  <si>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</si>
  <si>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</si>
  <si>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</si>
  <si>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</si>
  <si>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</si>
  <si>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</si>
  <si>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</si>
  <si>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</si>
  <si>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</si>
  <si>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</si>
  <si>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</si>
  <si>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</si>
  <si>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</si>
  <si>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</si>
  <si>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</si>
  <si>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</si>
  <si>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</si>
  <si>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</si>
  <si>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</si>
  <si>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</si>
  <si>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</si>
  <si>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</si>
  <si>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</si>
  <si>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</si>
  <si>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</si>
  <si>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</si>
  <si>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</si>
  <si>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</si>
  <si>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</si>
  <si>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</si>
  <si>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</si>
  <si>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</si>
  <si>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</si>
  <si>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</si>
  <si>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</si>
  <si>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</si>
  <si>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</si>
  <si>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</si>
  <si>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</si>
  <si>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</si>
  <si>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</si>
  <si>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</si>
  <si>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</si>
  <si>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</si>
  <si>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</si>
  <si>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</si>
  <si>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</si>
  <si>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</si>
  <si>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</si>
  <si>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</si>
  <si>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</si>
  <si>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</si>
  <si>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</si>
  <si>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</si>
  <si>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</si>
  <si>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</si>
  <si>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</si>
  <si>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</si>
  <si>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</si>
  <si>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</si>
  <si>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</si>
  <si>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</si>
  <si>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</si>
  <si>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</si>
  <si>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</si>
  <si>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</si>
  <si>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</si>
  <si>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</si>
  <si>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</si>
  <si>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</si>
  <si>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</si>
  <si>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</si>
  <si>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</si>
  <si>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</si>
  <si>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</si>
  <si>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</si>
  <si>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</si>
  <si>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</si>
  <si>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</si>
  <si>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</si>
  <si>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</si>
  <si>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</si>
  <si>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</si>
  <si>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</si>
  <si>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</si>
  <si>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</si>
  <si>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</si>
  <si>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</si>
  <si>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</si>
  <si>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</si>
  <si>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</si>
  <si>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</si>
  <si>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</si>
  <si>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</si>
  <si>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</si>
  <si>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</si>
  <si>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</si>
  <si>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</si>
  <si>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</si>
  <si>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</si>
  <si>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</si>
  <si>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</si>
  <si>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</si>
  <si>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</si>
  <si>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</si>
  <si>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</si>
  <si>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</si>
  <si>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</si>
  <si>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</si>
  <si>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</si>
  <si>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</si>
  <si>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</si>
  <si>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</si>
  <si>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</si>
  <si>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</si>
  <si>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</si>
  <si>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</si>
  <si>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</si>
  <si>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</si>
  <si>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</si>
  <si>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</si>
  <si>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</si>
  <si>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</si>
  <si>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</si>
  <si>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</si>
  <si>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</si>
  <si>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</si>
  <si>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</si>
  <si>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</si>
  <si>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</si>
  <si>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</si>
  <si>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</si>
  <si>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</si>
  <si>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</si>
  <si>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</si>
  <si>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</si>
  <si>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</si>
  <si>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</si>
  <si>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</si>
  <si>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</si>
  <si>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</si>
  <si>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</si>
  <si>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</si>
  <si>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</si>
  <si>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</si>
  <si>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</si>
  <si>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</si>
  <si>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</si>
  <si>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</si>
  <si>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</si>
  <si>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</si>
  <si>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</si>
  <si>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</si>
  <si>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</si>
  <si>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</si>
  <si>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</si>
  <si>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</si>
  <si>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</si>
  <si>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</si>
  <si>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</si>
  <si>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</si>
  <si>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</si>
  <si>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</si>
  <si>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</si>
  <si>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</si>
  <si>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</si>
  <si>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</si>
  <si>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</si>
  <si>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</si>
  <si>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</si>
  <si>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</si>
  <si>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</si>
  <si>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</si>
  <si>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</si>
  <si>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</si>
  <si>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</si>
  <si>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</si>
  <si>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</si>
  <si>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</si>
  <si>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</si>
  <si>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</si>
  <si>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</si>
  <si>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</si>
  <si>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</si>
  <si>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</si>
  <si>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</si>
  <si>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</si>
  <si>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</si>
  <si>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</si>
  <si>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</si>
  <si>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</si>
  <si>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</si>
  <si>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</si>
  <si>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</si>
  <si>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</si>
  <si>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</si>
  <si>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</si>
  <si>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</si>
  <si>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</si>
  <si>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</si>
  <si>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</si>
  <si>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</si>
  <si>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</si>
  <si>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</si>
  <si>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</si>
  <si>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</si>
  <si>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</si>
  <si>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</si>
  <si>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</si>
  <si>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</si>
  <si>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</si>
  <si>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</si>
  <si>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</si>
  <si>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</si>
  <si>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</si>
  <si>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</si>
  <si>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</si>
  <si>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</si>
  <si>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</si>
  <si>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</si>
  <si>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</si>
  <si>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</si>
  <si>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</si>
  <si>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</si>
  <si>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</si>
  <si>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</si>
  <si>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</si>
  <si>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</si>
  <si>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</si>
  <si>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</si>
  <si>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</si>
  <si>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</si>
  <si>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</si>
  <si>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</si>
  <si>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</si>
  <si>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</si>
  <si>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</si>
  <si>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</si>
  <si>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</si>
  <si>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</si>
  <si>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</si>
  <si>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</si>
  <si>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</si>
  <si>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</si>
  <si>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</si>
  <si>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</si>
  <si>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</si>
  <si>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</si>
  <si>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</si>
  <si>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</si>
  <si>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</si>
  <si>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</si>
  <si>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</si>
  <si>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</si>
  <si>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</si>
  <si>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</si>
  <si>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</si>
  <si>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</si>
  <si>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</si>
  <si>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</si>
  <si>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</si>
  <si>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</si>
  <si>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</si>
  <si>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</si>
  <si>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</si>
  <si>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</si>
  <si>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</si>
  <si>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</si>
  <si>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</si>
  <si>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</si>
  <si>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</si>
  <si>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</si>
  <si>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</si>
  <si>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</si>
  <si>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</si>
  <si>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</si>
  <si>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</si>
  <si>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</si>
  <si>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</si>
  <si>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</si>
  <si>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</si>
  <si>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</si>
  <si>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</si>
  <si>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</si>
  <si>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</si>
  <si>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</si>
  <si>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</si>
  <si>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</si>
  <si>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</si>
  <si>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</si>
  <si>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</si>
  <si>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</si>
  <si>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</si>
  <si>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</si>
  <si>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</si>
  <si>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</si>
  <si>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</si>
  <si>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</si>
  <si>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</si>
  <si>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</si>
  <si>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</si>
  <si>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</si>
  <si>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</si>
  <si>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</si>
  <si>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</si>
  <si>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</si>
  <si>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</si>
  <si>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</si>
  <si>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</si>
  <si>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</si>
  <si>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</si>
  <si>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</si>
  <si>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</si>
  <si>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</si>
  <si>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</si>
  <si>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</si>
  <si>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</si>
  <si>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</si>
  <si>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</si>
  <si>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</si>
  <si>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</si>
  <si>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</si>
  <si>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</si>
  <si>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</si>
  <si>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</si>
  <si>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</si>
  <si>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</si>
  <si>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</si>
  <si>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</si>
  <si>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</si>
  <si>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</si>
  <si>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</si>
  <si>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</si>
  <si>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</si>
  <si>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</si>
  <si>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</si>
  <si>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</si>
  <si>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</si>
  <si>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</si>
  <si>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</si>
  <si>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</si>
  <si>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</si>
  <si>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</si>
  <si>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</si>
  <si>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</si>
  <si>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</si>
  <si>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</si>
  <si>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</si>
  <si>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</si>
  <si>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</si>
  <si>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</si>
  <si>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</si>
  <si>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</si>
  <si>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</si>
  <si>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</si>
  <si>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</si>
  <si>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</si>
  <si>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</si>
  <si>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</si>
  <si>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</si>
  <si>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</si>
  <si>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</si>
  <si>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</si>
  <si>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</si>
  <si>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</si>
  <si>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</si>
  <si>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</si>
  <si>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</si>
  <si>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</si>
  <si>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</si>
  <si>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</si>
  <si>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</si>
  <si>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</si>
  <si>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</si>
  <si>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</si>
  <si>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</si>
  <si>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</si>
  <si>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</si>
  <si>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</si>
  <si>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</si>
  <si>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</si>
  <si>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</si>
  <si>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</si>
  <si>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</si>
  <si>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</si>
  <si>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</si>
  <si>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</si>
  <si>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</si>
  <si>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</si>
  <si>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</si>
  <si>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</si>
  <si>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</si>
  <si>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</si>
  <si>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</si>
  <si>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</si>
  <si>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</si>
  <si>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</si>
  <si>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</si>
  <si>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</si>
  <si>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</si>
  <si>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</si>
  <si>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</si>
  <si>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</si>
  <si>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</si>
  <si>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</si>
  <si>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</si>
  <si>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</si>
  <si>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</si>
  <si>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</si>
  <si>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</si>
  <si>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</si>
  <si>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</si>
  <si>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</si>
  <si>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</si>
  <si>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</si>
  <si>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</si>
  <si>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</si>
  <si>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</si>
  <si>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</si>
  <si>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</si>
  <si>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</si>
  <si>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</si>
  <si>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</si>
  <si>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</si>
  <si>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</si>
  <si>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</si>
  <si>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</si>
  <si>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</si>
  <si>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</si>
  <si>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</si>
  <si>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</si>
  <si>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</si>
  <si>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</si>
  <si>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</si>
  <si>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</si>
  <si>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</si>
  <si>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</si>
  <si>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</si>
  <si>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</si>
  <si>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</si>
  <si>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</si>
  <si>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</si>
  <si>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</si>
  <si>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</si>
  <si>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</si>
  <si>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</si>
  <si>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</si>
  <si>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</si>
  <si>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</si>
  <si>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</si>
  <si>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</si>
  <si>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</si>
  <si>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</si>
  <si>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</si>
  <si>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</si>
  <si>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</si>
  <si>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</si>
  <si>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</si>
  <si>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</si>
  <si>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</si>
  <si>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</si>
  <si>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</si>
  <si>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</si>
  <si>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</si>
  <si>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</si>
  <si>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</si>
  <si>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</si>
  <si>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</si>
  <si>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</si>
  <si>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</si>
  <si>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</si>
  <si>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</si>
  <si>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</si>
  <si>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</si>
  <si>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</si>
  <si>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</si>
  <si>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</si>
  <si>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</si>
  <si>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</si>
  <si>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</si>
  <si>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</si>
  <si>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</si>
  <si>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</si>
  <si>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</si>
  <si>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</si>
  <si>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</si>
  <si>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</si>
  <si>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</si>
  <si>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</si>
  <si>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</si>
  <si>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</si>
  <si>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</si>
  <si>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</si>
  <si>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</si>
  <si>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</si>
  <si>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</si>
  <si>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</si>
  <si>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</si>
  <si>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</si>
  <si>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</si>
  <si>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</si>
  <si>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</si>
  <si>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</si>
  <si>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</si>
  <si>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</si>
  <si>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</si>
  <si>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</si>
  <si>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</si>
  <si>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</si>
  <si>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</si>
  <si>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</si>
  <si>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</si>
  <si>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</si>
  <si>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</si>
  <si>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</si>
  <si>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</si>
  <si>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</si>
  <si>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</si>
  <si>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</si>
  <si>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</si>
  <si>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</si>
  <si>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</si>
  <si>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</si>
  <si>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</si>
  <si>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</si>
  <si>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</si>
  <si>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</si>
  <si>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</si>
  <si>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</si>
  <si>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</si>
  <si>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</si>
  <si>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</si>
  <si>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</si>
  <si>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</si>
  <si>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</si>
  <si>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</si>
  <si>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</si>
  <si>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</si>
  <si>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</si>
  <si>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</si>
  <si>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</si>
  <si>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</si>
  <si>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</si>
  <si>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</si>
  <si>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</si>
  <si>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</si>
  <si>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</si>
  <si>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</si>
  <si>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</si>
  <si>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</si>
  <si>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</si>
  <si>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</si>
  <si>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</si>
  <si>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</si>
  <si>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</si>
  <si>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</si>
  <si>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</si>
  <si>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</si>
  <si>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</si>
  <si>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</si>
  <si>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</si>
  <si>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</si>
  <si>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</si>
  <si>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</si>
  <si>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</si>
  <si>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</si>
  <si>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</si>
  <si>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</si>
  <si>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</si>
  <si>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</si>
  <si>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</si>
  <si>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</si>
  <si>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</si>
  <si>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</si>
  <si>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</si>
  <si>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</si>
  <si>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</si>
  <si>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</si>
  <si>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</si>
  <si>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</si>
  <si>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</si>
  <si>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</si>
  <si>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</si>
  <si>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</si>
  <si>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</si>
  <si>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</si>
  <si>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</si>
  <si>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</si>
  <si>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</si>
  <si>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</si>
  <si>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</si>
  <si>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</si>
  <si>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</si>
  <si>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</si>
  <si>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</si>
  <si>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</si>
  <si>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</si>
  <si>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</si>
  <si>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</si>
  <si>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</si>
  <si>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</si>
  <si>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</si>
  <si>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</si>
  <si>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</si>
  <si>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</si>
  <si>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</si>
  <si>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</si>
  <si>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</si>
  <si>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</si>
  <si>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</si>
  <si>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</si>
  <si>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</si>
  <si>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</si>
  <si>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</si>
  <si>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</si>
  <si>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</si>
  <si>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</si>
  <si>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</si>
  <si>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</si>
  <si>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</si>
  <si>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</si>
  <si>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</si>
  <si>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</si>
  <si>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</si>
  <si>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</si>
  <si>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</si>
  <si>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</si>
  <si>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</si>
  <si>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</si>
  <si>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</si>
  <si>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</si>
  <si>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</si>
  <si>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</si>
  <si>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</si>
  <si>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</si>
  <si>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</si>
  <si>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</si>
  <si>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</si>
  <si>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</si>
  <si>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</si>
  <si>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</si>
  <si>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</si>
  <si>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</si>
  <si>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</si>
  <si>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</si>
  <si>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</si>
  <si>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</si>
  <si>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</si>
  <si>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</si>
  <si>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</si>
  <si>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</si>
  <si>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</si>
  <si>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</si>
  <si>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</si>
  <si>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</si>
  <si>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</si>
  <si>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</si>
  <si>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</si>
  <si>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</si>
  <si>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</si>
  <si>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</si>
  <si>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</si>
  <si>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</si>
  <si>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</si>
  <si>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</si>
  <si>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</si>
  <si>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</si>
  <si>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</si>
  <si>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</si>
  <si>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</si>
  <si>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</si>
  <si>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</si>
  <si>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</si>
  <si>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</si>
  <si>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</si>
  <si>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</si>
  <si>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</si>
  <si>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</si>
  <si>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</si>
  <si>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</si>
  <si>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</si>
  <si>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</si>
  <si>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</si>
  <si>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</si>
  <si>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</si>
  <si>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</si>
  <si>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</si>
  <si>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</si>
  <si>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</si>
  <si>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</si>
  <si>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</si>
  <si>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</si>
  <si>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</si>
  <si>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</si>
  <si>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</si>
  <si>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</si>
  <si>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</si>
  <si>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</si>
  <si>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</si>
  <si>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</si>
  <si>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</si>
  <si>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</si>
  <si>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</si>
  <si>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</si>
  <si>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</si>
  <si>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</si>
  <si>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</si>
  <si>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</si>
  <si>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</si>
  <si>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</si>
  <si>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</si>
  <si>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</si>
  <si>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</si>
  <si>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</si>
  <si>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</si>
  <si>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</si>
  <si>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</si>
  <si>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</si>
  <si>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</si>
  <si>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</si>
  <si>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</si>
  <si>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</si>
  <si>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</si>
  <si>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</si>
  <si>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</si>
  <si>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</si>
  <si>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</si>
  <si>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</si>
  <si>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</si>
  <si>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</si>
  <si>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</si>
  <si>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</si>
  <si>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</si>
  <si>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</si>
  <si>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</si>
  <si>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</si>
  <si>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</si>
  <si>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</si>
  <si>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</si>
  <si>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</si>
  <si>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</si>
  <si>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</si>
  <si>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</si>
  <si>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</si>
  <si>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</si>
  <si>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</si>
  <si>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</si>
  <si>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</si>
  <si>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</si>
  <si>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</si>
  <si>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</si>
  <si>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</si>
  <si>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</si>
  <si>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</si>
  <si>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</si>
  <si>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</si>
  <si>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</si>
  <si>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</si>
  <si>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</si>
  <si>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</si>
  <si>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</si>
  <si>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</si>
  <si>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</si>
  <si>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</si>
  <si>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</si>
  <si>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</si>
  <si>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</si>
  <si>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</si>
  <si>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</si>
  <si>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</si>
  <si>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</si>
  <si>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</si>
  <si>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</si>
  <si>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</si>
  <si>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</si>
  <si>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</si>
  <si>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</si>
  <si>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</si>
  <si>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</si>
  <si>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</si>
  <si>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</si>
  <si>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</si>
  <si>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</si>
  <si>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</si>
  <si>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</si>
  <si>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</si>
  <si>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</si>
  <si>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</si>
  <si>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</si>
  <si>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</si>
  <si>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</si>
  <si>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</si>
  <si>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</si>
  <si>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</si>
  <si>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</si>
  <si>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</si>
  <si>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</si>
  <si>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</si>
  <si>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</si>
  <si>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</si>
  <si>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</si>
  <si>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</si>
  <si>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</si>
  <si>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</si>
  <si>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</si>
  <si>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</si>
  <si>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</si>
  <si>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</si>
  <si>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</si>
  <si>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</si>
  <si>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</si>
  <si>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</si>
  <si>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</si>
  <si>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</si>
  <si>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</si>
  <si>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</si>
  <si>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</si>
  <si>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</si>
  <si>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</si>
  <si>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</si>
  <si>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</si>
  <si>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</si>
  <si>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</si>
  <si>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</si>
  <si>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</si>
  <si>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</si>
  <si>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</si>
  <si>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</si>
  <si>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</si>
  <si>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</si>
  <si>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</si>
  <si>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</si>
  <si>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</si>
  <si>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</si>
  <si>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</si>
  <si>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</si>
  <si>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</si>
  <si>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</si>
  <si>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</si>
  <si>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</si>
  <si>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</si>
  <si>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</si>
  <si>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</si>
  <si>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</si>
  <si>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</si>
  <si>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</si>
  <si>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</si>
  <si>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</si>
  <si>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</si>
  <si>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</si>
  <si>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</si>
  <si>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</si>
  <si>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</si>
  <si>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</si>
  <si>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</si>
  <si>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</si>
  <si>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</si>
  <si>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</si>
  <si>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</si>
  <si>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</si>
  <si>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</si>
  <si>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</si>
  <si>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</si>
  <si>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</si>
  <si>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</si>
  <si>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</si>
  <si>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</si>
  <si>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</si>
  <si>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</si>
  <si>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</si>
  <si>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</si>
  <si>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</si>
  <si>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</si>
  <si>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</si>
  <si>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</si>
  <si>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</si>
  <si>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</si>
  <si>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</si>
  <si>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</si>
  <si>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</si>
  <si>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</si>
  <si>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</si>
  <si>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</si>
  <si>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</si>
  <si>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</si>
  <si>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</si>
  <si>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</si>
  <si>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</si>
  <si>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</si>
  <si>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</si>
  <si>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</si>
  <si>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</si>
  <si>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</si>
  <si>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</si>
  <si>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</si>
  <si>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</si>
  <si>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</si>
  <si>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</si>
  <si>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</si>
  <si>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</si>
  <si>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</si>
  <si>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</si>
  <si>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</si>
  <si>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</si>
  <si>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</si>
  <si>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</si>
  <si>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</si>
  <si>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</si>
  <si>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</si>
  <si>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</si>
  <si>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</si>
  <si>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</si>
  <si>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</si>
  <si>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</si>
  <si>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</si>
  <si>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</si>
  <si>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</si>
  <si>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</si>
  <si>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</si>
  <si>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</si>
  <si>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</si>
  <si>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</si>
  <si>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</si>
  <si>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</si>
  <si>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</si>
  <si>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</si>
  <si>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</si>
  <si>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</si>
  <si>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</si>
  <si>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</si>
  <si>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</si>
  <si>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</si>
  <si>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</si>
  <si>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</si>
  <si>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</si>
  <si>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</si>
  <si>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</si>
  <si>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</si>
  <si>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</si>
  <si>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</si>
  <si>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</si>
  <si>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</si>
  <si>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</si>
  <si>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</si>
  <si>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</si>
  <si>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</si>
  <si>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</si>
  <si>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</si>
  <si>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</si>
  <si>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</si>
  <si>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</si>
  <si>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</si>
  <si>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</si>
  <si>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</si>
  <si>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</si>
  <si>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</si>
  <si>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</si>
  <si>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</si>
  <si>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</si>
  <si>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</si>
  <si>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</si>
  <si>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</si>
  <si>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</si>
  <si>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</si>
  <si>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</si>
  <si>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</si>
  <si>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</si>
  <si>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</si>
  <si>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</si>
  <si>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</si>
  <si>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</si>
  <si>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</si>
  <si>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</si>
  <si>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</si>
  <si>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</si>
  <si>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</si>
  <si>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</si>
  <si>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</si>
  <si>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</si>
  <si>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</si>
  <si>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</si>
  <si>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</si>
  <si>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</si>
  <si>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</si>
  <si>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</si>
  <si>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</si>
  <si>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</si>
  <si>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</si>
  <si>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</si>
  <si>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</si>
  <si>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</si>
  <si>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</si>
  <si>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</si>
  <si>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</si>
  <si>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</si>
  <si>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</si>
  <si>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</si>
  <si>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</si>
  <si>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</si>
  <si>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</si>
  <si>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</si>
  <si>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</si>
  <si>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</si>
  <si>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</si>
  <si>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</si>
  <si>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</si>
  <si>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</si>
  <si>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</si>
  <si>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</si>
  <si>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</si>
  <si>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</si>
  <si>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</si>
  <si>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</si>
  <si>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</si>
  <si>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</si>
  <si>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</si>
  <si>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</si>
  <si>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</si>
  <si>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</si>
  <si>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</si>
  <si>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</si>
  <si>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</si>
  <si>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</si>
  <si>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</si>
  <si>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</si>
  <si>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</si>
  <si>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</si>
  <si>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</si>
  <si>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</si>
  <si>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</si>
  <si>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</si>
  <si>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</si>
  <si>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</si>
  <si>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</si>
  <si>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</si>
  <si>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</si>
  <si>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</si>
  <si>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</si>
  <si>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</si>
  <si>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</si>
  <si>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</si>
  <si>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</si>
  <si>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</si>
  <si>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</si>
  <si>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</si>
  <si>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</si>
  <si>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</si>
  <si>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</si>
  <si>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</si>
  <si>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</si>
  <si>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</si>
  <si>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</si>
  <si>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</si>
  <si>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</si>
  <si>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</si>
  <si>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</si>
  <si>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</si>
  <si>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</si>
  <si>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</si>
  <si>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</si>
  <si>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</si>
  <si>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</si>
  <si>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</si>
  <si>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</si>
  <si>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</si>
  <si>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</si>
  <si>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</si>
  <si>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</si>
  <si>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</si>
  <si>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</si>
  <si>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</si>
  <si>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</si>
  <si>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</si>
  <si>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</si>
  <si>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</si>
  <si>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</si>
  <si>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</si>
  <si>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</si>
  <si>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</si>
  <si>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</si>
  <si>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</si>
  <si>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</si>
  <si>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</si>
  <si>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</si>
  <si>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</si>
  <si>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</si>
  <si>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</si>
  <si>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</si>
  <si>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</si>
  <si>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</si>
  <si>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</si>
  <si>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</si>
  <si>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</si>
  <si>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</si>
  <si>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</si>
  <si>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</si>
  <si>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</si>
  <si>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</si>
  <si>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</si>
  <si>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</si>
  <si>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</si>
  <si>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</si>
  <si>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</si>
  <si>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</si>
  <si>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</si>
  <si>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</si>
  <si>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</si>
  <si>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</si>
  <si>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</si>
  <si>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</si>
  <si>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</si>
  <si>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</si>
  <si>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</si>
  <si>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</si>
  <si>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</si>
  <si>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</si>
  <si>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</si>
  <si>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</si>
  <si>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</si>
  <si>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</si>
  <si>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</si>
  <si>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</si>
  <si>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</si>
  <si>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</si>
  <si>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</si>
  <si>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</si>
  <si>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</si>
  <si>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</si>
  <si>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</si>
  <si>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</si>
  <si>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</si>
  <si>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</si>
  <si>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</si>
  <si>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</si>
  <si>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</si>
  <si>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</si>
  <si>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</si>
  <si>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</si>
  <si>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</si>
  <si>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</si>
  <si>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</si>
  <si>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</si>
  <si>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</si>
  <si>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</si>
  <si>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</si>
  <si>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</si>
  <si>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</si>
  <si>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</si>
  <si>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</si>
  <si>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</si>
  <si>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</si>
  <si>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</si>
  <si>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</si>
  <si>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</si>
  <si>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</si>
  <si>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</si>
  <si>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</si>
  <si>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</si>
  <si>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</si>
  <si>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</si>
  <si>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</si>
  <si>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</si>
  <si>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</si>
  <si>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</si>
  <si>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</si>
  <si>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</si>
  <si>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</si>
  <si>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</si>
  <si>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</si>
  <si>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</si>
  <si>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</si>
  <si>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</si>
  <si>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</si>
  <si>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</si>
  <si>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</si>
  <si>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</si>
  <si>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</si>
  <si>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</si>
  <si>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</si>
  <si>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</si>
  <si>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</si>
  <si>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</si>
  <si>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</si>
  <si>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</si>
  <si>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</si>
  <si>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</si>
  <si>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</si>
  <si>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</si>
  <si>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</si>
  <si>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</si>
  <si>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</si>
  <si>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</si>
  <si>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</si>
  <si>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</si>
  <si>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</si>
  <si>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</si>
  <si>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</si>
  <si>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</si>
  <si>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</si>
  <si>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</si>
  <si>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</si>
  <si>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</si>
  <si>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</si>
  <si>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</si>
  <si>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</si>
  <si>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</si>
  <si>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</si>
  <si>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</si>
  <si>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</si>
  <si>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</si>
  <si>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</si>
  <si>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</si>
  <si>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</si>
  <si>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</si>
  <si>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</si>
  <si>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</si>
  <si>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</si>
  <si>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</si>
  <si>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</si>
  <si>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</si>
  <si>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</si>
  <si>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</si>
  <si>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</si>
  <si>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</si>
  <si>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</si>
  <si>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</si>
  <si>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</si>
  <si>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</si>
  <si>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</si>
  <si>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</si>
  <si>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</si>
  <si>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</si>
  <si>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</si>
  <si>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</si>
  <si>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</si>
  <si>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</si>
  <si>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</si>
  <si>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</si>
  <si>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</si>
  <si>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</si>
  <si>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</si>
  <si>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</si>
  <si>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</si>
  <si>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</si>
  <si>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</si>
  <si>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</si>
  <si>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</si>
  <si>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</si>
  <si>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</si>
  <si>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</si>
  <si>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</si>
  <si>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</si>
  <si>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</si>
  <si>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</si>
  <si>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</si>
  <si>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</si>
  <si>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</si>
  <si>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</si>
  <si>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</si>
  <si>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</si>
  <si>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</si>
  <si>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</si>
  <si>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</si>
  <si>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</si>
  <si>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</si>
  <si>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</si>
  <si>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</si>
  <si>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</si>
  <si>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</si>
  <si>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</si>
  <si>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</si>
  <si>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</si>
  <si>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</si>
  <si>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</si>
  <si>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</si>
  <si>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</si>
  <si>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</si>
  <si>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</si>
  <si>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</si>
  <si>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</si>
  <si>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</si>
  <si>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</si>
  <si>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</si>
  <si>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</si>
  <si>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</si>
  <si>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</si>
  <si>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</si>
  <si>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</si>
  <si>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</si>
  <si>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</si>
  <si>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</si>
  <si>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</si>
  <si>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</si>
  <si>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</si>
  <si>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</si>
  <si>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</si>
  <si>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</si>
  <si>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</si>
  <si>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</si>
  <si>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</si>
  <si>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</si>
  <si>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</si>
  <si>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</si>
  <si>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</si>
  <si>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</si>
  <si>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</si>
  <si>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</si>
  <si>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</si>
  <si>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</si>
  <si>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</si>
  <si>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</si>
  <si>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</si>
  <si>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</si>
  <si>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</si>
  <si>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</si>
  <si>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</si>
  <si>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</si>
  <si>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</si>
  <si>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</si>
  <si>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</si>
  <si>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</si>
  <si>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</si>
  <si>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</si>
  <si>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</si>
  <si>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</si>
  <si>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</si>
  <si>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</si>
  <si>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</si>
  <si>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</si>
  <si>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</si>
  <si>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</si>
  <si>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</si>
  <si>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</si>
  <si>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</si>
  <si>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</si>
  <si>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</si>
  <si>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</si>
  <si>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</si>
  <si>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</si>
  <si>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</si>
  <si>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</si>
  <si>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</si>
  <si>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</si>
  <si>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</si>
  <si>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</si>
  <si>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</si>
  <si>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</si>
  <si>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</si>
  <si>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</si>
  <si>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</si>
  <si>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</si>
  <si>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</si>
  <si>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</si>
  <si>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</si>
  <si>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</si>
  <si>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</si>
  <si>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</si>
  <si>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</si>
  <si>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</si>
  <si>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</si>
  <si>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</si>
  <si>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</si>
  <si>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</si>
  <si>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</si>
  <si>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</si>
  <si>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</si>
  <si>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</si>
  <si>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</si>
  <si>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</si>
  <si>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</si>
  <si>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</si>
  <si>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</si>
  <si>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</si>
  <si>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</si>
  <si>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</si>
  <si>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</si>
  <si>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</si>
  <si>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</si>
  <si>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</si>
  <si>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</si>
  <si>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</si>
  <si>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</si>
  <si>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</si>
  <si>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</si>
  <si>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</si>
  <si>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</si>
  <si>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</si>
  <si>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</si>
  <si>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</si>
  <si>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</si>
  <si>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</si>
  <si>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</si>
  <si>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</si>
  <si>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</si>
  <si>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</si>
  <si>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</si>
  <si>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</si>
  <si>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</si>
  <si>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</si>
  <si>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</si>
  <si>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</si>
  <si>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</si>
  <si>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</si>
  <si>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</si>
  <si>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</si>
  <si>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</si>
  <si>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</si>
  <si>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</si>
  <si>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</si>
  <si>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</si>
  <si>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</si>
  <si>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</si>
  <si>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</si>
  <si>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</si>
  <si>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</si>
  <si>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</si>
  <si>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</si>
  <si>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</si>
  <si>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</si>
  <si>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</si>
  <si>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</si>
  <si>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</si>
  <si>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</si>
  <si>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</si>
  <si>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</si>
  <si>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</si>
  <si>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</si>
  <si>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</si>
  <si>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</si>
  <si>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</si>
  <si>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</si>
  <si>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</si>
  <si>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</si>
  <si>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</si>
  <si>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</si>
  <si>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</si>
  <si>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</si>
  <si>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</si>
  <si>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</si>
  <si>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</si>
  <si>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</si>
  <si>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</si>
  <si>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</si>
  <si>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</si>
  <si>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</si>
  <si>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</si>
  <si>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</si>
  <si>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</si>
  <si>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</si>
  <si>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</si>
  <si>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</si>
  <si>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</si>
  <si>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</si>
  <si>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</si>
  <si>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</si>
  <si>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</si>
  <si>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</si>
  <si>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</si>
  <si>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</si>
  <si>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</si>
  <si>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</si>
  <si>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</si>
  <si>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</si>
  <si>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</si>
  <si>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</si>
  <si>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</si>
  <si>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</si>
  <si>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</si>
  <si>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</si>
  <si>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</si>
  <si>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</si>
  <si>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</si>
  <si>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</si>
  <si>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</si>
  <si>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</si>
  <si>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</si>
  <si>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</si>
  <si>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</si>
  <si>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</si>
  <si>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</si>
  <si>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</si>
  <si>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</si>
  <si>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</si>
  <si>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</si>
  <si>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</si>
  <si>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</si>
  <si>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</si>
  <si>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</si>
  <si>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</si>
  <si>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</si>
  <si>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</si>
  <si>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</si>
  <si>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</si>
  <si>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</si>
  <si>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</si>
  <si>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</si>
  <si>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</si>
  <si>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</si>
  <si>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</si>
  <si>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</si>
  <si>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</si>
  <si>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</si>
  <si>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</si>
  <si>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</si>
  <si>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</si>
  <si>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</si>
  <si>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</si>
  <si>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</si>
  <si>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</si>
  <si>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</si>
  <si>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</si>
  <si>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</si>
  <si>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</si>
  <si>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</si>
  <si>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</si>
  <si>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</si>
  <si>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</si>
  <si>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</si>
  <si>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</si>
  <si>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</si>
  <si>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</si>
  <si>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</si>
  <si>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</si>
  <si>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</si>
  <si>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</si>
  <si>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</si>
  <si>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</si>
  <si>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</si>
  <si>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</si>
  <si>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</si>
  <si>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</si>
  <si>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</si>
  <si>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</si>
  <si>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</si>
  <si>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</si>
  <si>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</si>
  <si>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</si>
  <si>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</si>
  <si>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</si>
  <si>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</si>
  <si>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</si>
  <si>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</si>
  <si>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</si>
  <si>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</si>
  <si>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</si>
  <si>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</si>
  <si>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</si>
  <si>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</si>
  <si>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</si>
  <si>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</si>
  <si>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</si>
  <si>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</si>
  <si>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</si>
  <si>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</si>
  <si>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</si>
  <si>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</si>
  <si>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</si>
  <si>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</si>
  <si>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</si>
  <si>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</si>
  <si>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</si>
  <si>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</si>
  <si>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</si>
  <si>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</si>
  <si>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</si>
  <si>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</si>
  <si>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</si>
  <si>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</si>
  <si>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</si>
  <si>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</si>
  <si>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</si>
  <si>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</si>
  <si>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</si>
  <si>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</si>
  <si>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</si>
  <si>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</si>
  <si>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</si>
  <si>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</si>
  <si>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</si>
  <si>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</si>
  <si>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</si>
  <si>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</si>
  <si>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</si>
  <si>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</si>
  <si>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</si>
  <si>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</si>
  <si>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</si>
  <si>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</si>
  <si>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</si>
  <si>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</si>
  <si>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</si>
  <si>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</si>
  <si>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</si>
  <si>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</si>
  <si>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</si>
  <si>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</si>
  <si>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</si>
  <si>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</si>
  <si>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</si>
  <si>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</si>
  <si>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</si>
  <si>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</si>
  <si>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</si>
  <si>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</si>
  <si>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</si>
  <si>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</si>
  <si>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</si>
  <si>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</si>
  <si>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</si>
  <si>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</si>
  <si>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</si>
  <si>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</si>
  <si>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</si>
  <si>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</si>
  <si>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</si>
  <si>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</si>
  <si>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</si>
  <si>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</si>
  <si>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</si>
  <si>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</si>
  <si>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</si>
  <si>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</si>
  <si>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</si>
  <si>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</si>
  <si>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</si>
  <si>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</si>
  <si>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</si>
  <si>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</si>
  <si>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</si>
  <si>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</si>
  <si>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</si>
  <si>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</si>
  <si>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</si>
  <si>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</si>
  <si>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</si>
  <si>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</si>
  <si>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</si>
  <si>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</si>
  <si>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</si>
  <si>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</si>
  <si>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</si>
  <si>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</si>
  <si>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</si>
  <si>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</si>
  <si>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</si>
  <si>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</si>
  <si>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</si>
  <si>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</si>
  <si>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</si>
  <si>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</si>
  <si>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</si>
  <si>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</si>
  <si>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</si>
  <si>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</si>
  <si>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</si>
  <si>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</si>
  <si>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</si>
  <si>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</si>
  <si>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</si>
  <si>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</si>
  <si>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</si>
  <si>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</si>
  <si>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</si>
  <si>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</si>
  <si>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</si>
  <si>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</si>
  <si>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</si>
  <si>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</si>
  <si>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</si>
  <si>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</si>
  <si>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</si>
  <si>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</si>
  <si>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</si>
  <si>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</si>
  <si>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</si>
  <si>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</si>
  <si>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</si>
  <si>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</si>
  <si>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</si>
  <si>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</si>
  <si>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</si>
  <si>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</si>
  <si>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</si>
  <si>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</si>
  <si>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</si>
  <si>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</si>
  <si>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</si>
  <si>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</si>
  <si>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</si>
  <si>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</si>
  <si>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</si>
  <si>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</si>
  <si>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</si>
  <si>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</si>
  <si>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</si>
  <si>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</si>
  <si>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</si>
  <si>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</si>
  <si>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</si>
  <si>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</si>
  <si>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</si>
  <si>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</si>
  <si>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</si>
  <si>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</si>
  <si>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</si>
  <si>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</si>
  <si>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</si>
  <si>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</si>
  <si>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</si>
  <si>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</si>
  <si>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</si>
  <si>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</si>
  <si>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</si>
  <si>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</si>
  <si>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</si>
  <si>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</si>
  <si>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</si>
  <si>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</si>
  <si>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</si>
  <si>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</si>
  <si>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</si>
  <si>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</si>
  <si>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</si>
  <si>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</si>
  <si>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</si>
  <si>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</si>
  <si>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</si>
  <si>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</si>
  <si>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</si>
  <si>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</si>
  <si>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</si>
  <si>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</si>
  <si>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</si>
  <si>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</si>
  <si>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</si>
  <si>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</si>
  <si>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</si>
  <si>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</si>
  <si>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</si>
  <si>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</si>
  <si>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</si>
  <si>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</si>
  <si>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</si>
  <si>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</si>
  <si>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</si>
  <si>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</si>
  <si>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</si>
  <si>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</si>
  <si>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</si>
  <si>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</si>
  <si>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</si>
  <si>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</si>
  <si>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</si>
  <si>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</si>
  <si>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</si>
  <si>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</si>
  <si>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</si>
  <si>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</si>
  <si>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</si>
  <si>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</si>
  <si>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</si>
  <si>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</si>
  <si>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</si>
  <si>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</si>
  <si>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</si>
  <si>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</si>
  <si>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</si>
  <si>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</si>
  <si>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</si>
  <si>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</si>
  <si>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</si>
  <si>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</si>
  <si>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</si>
  <si>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</si>
  <si>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</si>
  <si>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</si>
  <si>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</si>
  <si>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</si>
  <si>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</si>
  <si>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</si>
  <si>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</si>
  <si>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</si>
  <si>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</si>
  <si>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</si>
  <si>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</si>
  <si>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</si>
  <si>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</si>
  <si>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</si>
  <si>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</si>
  <si>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</si>
  <si>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</si>
  <si>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</si>
  <si>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</si>
  <si>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</si>
  <si>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</si>
  <si>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</si>
  <si>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</si>
  <si>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</si>
  <si>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</si>
  <si>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</si>
  <si>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</si>
  <si>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</si>
  <si>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</si>
  <si>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</si>
  <si>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</si>
  <si>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</si>
  <si>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</si>
  <si>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</si>
  <si>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</si>
  <si>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</si>
  <si>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</si>
  <si>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</si>
  <si>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</si>
  <si>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</si>
  <si>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</si>
  <si>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</si>
  <si>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</si>
  <si>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</si>
  <si>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</si>
  <si>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</si>
  <si>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</si>
  <si>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</si>
  <si>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</si>
  <si>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</si>
  <si>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</si>
  <si>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</si>
  <si>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</si>
  <si>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</si>
  <si>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</si>
  <si>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</si>
  <si>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</si>
  <si>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</si>
  <si>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</si>
  <si>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</si>
  <si>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</si>
  <si>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</si>
  <si>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</si>
  <si>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</si>
  <si>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</si>
  <si>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</si>
  <si>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</si>
  <si>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</si>
  <si>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</si>
  <si>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</si>
  <si>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</si>
  <si>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</si>
  <si>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</si>
  <si>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</si>
  <si>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</si>
  <si>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</si>
  <si>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</si>
  <si>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</si>
  <si>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</si>
  <si>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</si>
  <si>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</si>
  <si>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</si>
  <si>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</si>
  <si>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</si>
  <si>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</si>
  <si>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</si>
  <si>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</si>
  <si>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</si>
  <si>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</si>
  <si>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</si>
  <si>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</si>
  <si>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</si>
  <si>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</si>
  <si>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</si>
  <si>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</si>
  <si>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</si>
  <si>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</si>
  <si>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</si>
  <si>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</si>
  <si>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</si>
  <si>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</si>
  <si>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</si>
  <si>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</si>
  <si>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</si>
  <si>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</si>
  <si>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</si>
  <si>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</si>
  <si>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</si>
  <si>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</si>
  <si>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</si>
  <si>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</si>
  <si>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</si>
  <si>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</si>
  <si>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</si>
  <si>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</si>
  <si>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</si>
  <si>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</si>
  <si>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</si>
  <si>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</si>
  <si>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</si>
  <si>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</si>
  <si>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</si>
  <si>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</si>
  <si>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</si>
  <si>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</si>
  <si>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</si>
  <si>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</si>
  <si>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</si>
  <si>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</si>
  <si>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</si>
  <si>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</si>
  <si>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</si>
  <si>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</si>
  <si>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</si>
  <si>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</si>
  <si>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</si>
  <si>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</si>
  <si>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</si>
  <si>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</si>
  <si>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</si>
  <si>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</si>
  <si>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</si>
  <si>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</si>
  <si>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</si>
  <si>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</si>
  <si>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</si>
  <si>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</si>
  <si>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</si>
  <si>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</si>
  <si>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</si>
  <si>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</si>
  <si>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</si>
  <si>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</si>
  <si>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</si>
  <si>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</si>
  <si>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</si>
  <si>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</si>
  <si>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</si>
  <si>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</si>
  <si>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</si>
  <si>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</si>
  <si>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</si>
  <si>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</si>
  <si>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</si>
  <si>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</si>
  <si>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</si>
  <si>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</si>
  <si>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</si>
  <si>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</si>
  <si>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</si>
  <si>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</si>
  <si>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</si>
  <si>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</si>
  <si>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</si>
  <si>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</si>
  <si>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</si>
  <si>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</si>
  <si>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</si>
  <si>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</si>
  <si>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</si>
  <si>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</si>
  <si>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</si>
  <si>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</si>
  <si>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</si>
  <si>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</si>
  <si>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</si>
  <si>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</si>
  <si>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</si>
  <si>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</si>
  <si>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</si>
  <si>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</si>
  <si>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</si>
  <si>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</si>
  <si>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</si>
  <si>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</si>
  <si>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</si>
  <si>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</si>
  <si>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</si>
  <si>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</si>
  <si>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</si>
  <si>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</si>
  <si>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</si>
  <si>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</si>
  <si>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</si>
  <si>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</si>
  <si>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</si>
  <si>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</si>
  <si>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</si>
  <si>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</si>
  <si>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</si>
  <si>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</si>
  <si>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</si>
  <si>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</si>
  <si>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</si>
  <si>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</si>
  <si>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</si>
  <si>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</si>
  <si>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</si>
  <si>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</si>
  <si>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</si>
  <si>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</si>
  <si>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</si>
  <si>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</si>
  <si>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</si>
  <si>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</si>
  <si>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</si>
  <si>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</si>
  <si>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</si>
  <si>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</si>
  <si>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</si>
  <si>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</si>
  <si>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</si>
  <si>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</si>
  <si>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</si>
  <si>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</si>
  <si>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</si>
  <si>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</si>
  <si>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</si>
  <si>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</si>
  <si>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</si>
  <si>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</si>
  <si>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</si>
  <si>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</si>
  <si>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</si>
  <si>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</si>
  <si>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</si>
  <si>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</si>
  <si>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</si>
  <si>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</si>
  <si>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</si>
  <si>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</si>
  <si>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</si>
  <si>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</si>
  <si>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</si>
  <si>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</si>
  <si>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</si>
  <si>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</si>
  <si>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</si>
  <si>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</si>
  <si>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</si>
  <si>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</si>
  <si>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</si>
  <si>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</si>
  <si>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</si>
  <si>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</si>
  <si>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</si>
  <si>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</si>
  <si>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</si>
  <si>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</si>
  <si>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</si>
  <si>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</si>
  <si>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</si>
  <si>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</si>
  <si>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</si>
  <si>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</si>
  <si>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</si>
  <si>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</si>
  <si>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</si>
  <si>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</si>
  <si>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</si>
  <si>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</si>
  <si>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</si>
  <si>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</si>
  <si>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</si>
  <si>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</si>
  <si>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</si>
  <si>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</si>
  <si>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</si>
  <si>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</si>
  <si>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</si>
  <si>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</si>
  <si>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</si>
  <si>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</si>
  <si>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</si>
  <si>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</si>
  <si>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</si>
  <si>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</si>
  <si>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</si>
  <si>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</si>
  <si>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</si>
  <si>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</si>
  <si>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</si>
  <si>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</si>
  <si>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</si>
  <si>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</si>
  <si>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</si>
  <si>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</si>
  <si>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</si>
  <si>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</si>
  <si>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</si>
  <si>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</si>
  <si>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</si>
  <si>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</si>
  <si>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</si>
  <si>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</si>
  <si>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</si>
  <si>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</si>
  <si>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</si>
  <si>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</si>
  <si>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</si>
  <si>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</si>
  <si>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</si>
  <si>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</si>
  <si>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</si>
  <si>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</si>
  <si>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</si>
  <si>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</si>
  <si>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</si>
  <si>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</si>
  <si>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</si>
  <si>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</si>
  <si>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</si>
  <si>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</si>
  <si>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</si>
  <si>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</si>
  <si>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</si>
  <si>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</si>
  <si>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</si>
  <si>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</si>
  <si>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</si>
  <si>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</si>
  <si>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</si>
  <si>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</si>
  <si>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</si>
  <si>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</si>
  <si>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</si>
  <si>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</si>
  <si>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</si>
  <si>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</si>
  <si>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</si>
  <si>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</si>
  <si>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</si>
  <si>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</si>
  <si>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</si>
  <si>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</si>
  <si>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</si>
  <si>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</si>
  <si>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</si>
  <si>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</si>
  <si>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</si>
  <si>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</si>
  <si>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</si>
  <si>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</si>
  <si>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</si>
  <si>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</si>
  <si>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</si>
  <si>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</si>
  <si>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</si>
  <si>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</si>
  <si>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</si>
  <si>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</si>
  <si>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</si>
  <si>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</si>
  <si>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</si>
  <si>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</si>
  <si>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</si>
  <si>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</si>
  <si>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</si>
  <si>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</si>
  <si>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</si>
  <si>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</si>
  <si>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</si>
  <si>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</si>
  <si>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</si>
  <si>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</si>
  <si>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</si>
  <si>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</si>
  <si>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</si>
  <si>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</si>
  <si>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</si>
  <si>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</si>
  <si>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</si>
  <si>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</si>
  <si>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</si>
  <si>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</si>
  <si>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</si>
  <si>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</si>
  <si>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</si>
  <si>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</si>
  <si>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</si>
  <si>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</si>
  <si>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</si>
  <si>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</si>
  <si>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</si>
  <si>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</si>
  <si>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</si>
  <si>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</si>
  <si>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</si>
  <si>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</si>
  <si>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</si>
  <si>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</si>
  <si>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</si>
  <si>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</si>
  <si>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</si>
  <si>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</si>
  <si>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</si>
  <si>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</si>
  <si>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</si>
  <si>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</si>
  <si>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</si>
  <si>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</si>
  <si>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</si>
  <si>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</si>
  <si>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</si>
  <si>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</si>
  <si>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</si>
  <si>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</si>
  <si>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</si>
  <si>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</si>
  <si>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</si>
  <si>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</si>
  <si>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</si>
  <si>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</si>
  <si>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</si>
  <si>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</si>
  <si>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</si>
  <si>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</si>
  <si>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</si>
  <si>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</si>
  <si>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</si>
  <si>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</si>
  <si>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</si>
  <si>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</si>
  <si>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</si>
  <si>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</si>
  <si>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</si>
  <si>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</si>
  <si>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</si>
  <si>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</si>
  <si>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</si>
  <si>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</si>
  <si>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</si>
  <si>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</si>
  <si>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</si>
  <si>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</si>
  <si>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</si>
  <si>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</si>
  <si>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</si>
  <si>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</si>
  <si>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</si>
  <si>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</si>
  <si>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</si>
  <si>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</si>
  <si>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</si>
  <si>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</si>
  <si>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</si>
  <si>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</si>
  <si>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</si>
  <si>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</si>
  <si>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</si>
  <si>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</si>
  <si>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</si>
  <si>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</si>
  <si>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</si>
  <si>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</si>
  <si>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</si>
  <si>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</si>
  <si>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</si>
  <si>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</si>
  <si>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</si>
  <si>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</si>
  <si>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</si>
  <si>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</si>
  <si>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</si>
  <si>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</si>
  <si>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</si>
  <si>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</si>
  <si>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</si>
  <si>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</si>
  <si>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</si>
  <si>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</si>
  <si>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</si>
  <si>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</si>
  <si>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</si>
  <si>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</si>
  <si>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</si>
  <si>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</si>
  <si>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</si>
  <si>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</si>
  <si>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</si>
  <si>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</si>
  <si>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</si>
  <si>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</si>
  <si>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</si>
  <si>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</si>
  <si>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</si>
  <si>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</si>
  <si>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</si>
  <si>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</si>
  <si>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</si>
  <si>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</si>
  <si>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</si>
  <si>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</si>
  <si>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</si>
  <si>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</si>
  <si>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</si>
  <si>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</si>
  <si>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</si>
  <si>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</si>
  <si>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</si>
  <si>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</si>
  <si>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</si>
  <si>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</si>
  <si>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</si>
  <si>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</si>
  <si>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</si>
  <si>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</si>
  <si>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</si>
  <si>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</si>
  <si>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</si>
  <si>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</si>
  <si>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</si>
  <si>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</si>
  <si>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</si>
  <si>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</si>
  <si>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</si>
  <si>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</si>
  <si>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</si>
  <si>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</si>
  <si>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</si>
  <si>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</si>
  <si>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</si>
  <si>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</si>
  <si>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</si>
  <si>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</si>
  <si>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</si>
  <si>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</si>
  <si>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</si>
  <si>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</si>
  <si>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</si>
  <si>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</si>
  <si>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</si>
  <si>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</si>
  <si>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</si>
  <si>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</si>
  <si>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</si>
  <si>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</si>
  <si>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</si>
  <si>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</si>
  <si>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</si>
  <si>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</si>
  <si>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</si>
  <si>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</si>
  <si>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</si>
  <si>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</si>
  <si>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</si>
  <si>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</si>
  <si>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</si>
  <si>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</si>
  <si>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</si>
  <si>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</si>
  <si>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</si>
  <si>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</si>
  <si>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</si>
  <si>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</si>
  <si>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</si>
  <si>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</si>
  <si>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</si>
  <si>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</si>
  <si>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</si>
  <si>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</si>
  <si>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</si>
  <si>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</si>
  <si>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</si>
  <si>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</si>
  <si>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</si>
  <si>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</si>
  <si>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</si>
  <si>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</si>
  <si>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</si>
  <si>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</si>
  <si>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</si>
  <si>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</si>
  <si>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</si>
  <si>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</si>
  <si>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</si>
  <si>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</si>
  <si>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</si>
  <si>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</si>
  <si>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</si>
  <si>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</si>
  <si>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</si>
  <si>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</si>
  <si>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</si>
  <si>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</si>
  <si>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</si>
  <si>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</si>
  <si>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</si>
  <si>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</si>
  <si>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</si>
  <si>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</si>
  <si>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</si>
  <si>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</si>
  <si>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</si>
  <si>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</si>
  <si>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</si>
  <si>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</si>
  <si>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</si>
  <si>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</si>
  <si>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</si>
  <si>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</si>
  <si>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</si>
  <si>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</si>
  <si>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</si>
  <si>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</si>
  <si>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</si>
  <si>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</si>
  <si>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</si>
  <si>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</si>
  <si>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</si>
  <si>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</si>
  <si>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</si>
  <si>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</si>
  <si>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</si>
  <si>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</si>
  <si>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</si>
  <si>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</si>
  <si>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</si>
  <si>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</si>
  <si>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</si>
  <si>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</si>
  <si>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</si>
  <si>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</si>
  <si>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</si>
  <si>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</si>
  <si>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</si>
  <si>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</si>
  <si>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</si>
  <si>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</si>
  <si>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</si>
  <si>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</si>
  <si>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</si>
  <si>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</si>
  <si>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</si>
  <si>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</si>
  <si>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</si>
  <si>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</si>
  <si>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</si>
  <si>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</si>
  <si>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</si>
  <si>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</si>
  <si>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</si>
  <si>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</si>
  <si>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</si>
  <si>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</si>
  <si>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</si>
  <si>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</si>
  <si>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</si>
  <si>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</si>
  <si>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</si>
  <si>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</si>
  <si>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</si>
  <si>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</si>
  <si>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</si>
  <si>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</si>
  <si>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</si>
  <si>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</si>
  <si>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</si>
  <si>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</si>
  <si>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</si>
  <si>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</si>
  <si>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</si>
  <si>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</si>
  <si>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</si>
  <si>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</si>
  <si>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</si>
  <si>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</si>
  <si>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</si>
  <si>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</si>
  <si>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</si>
  <si>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</si>
  <si>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</si>
  <si>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</si>
  <si>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</si>
  <si>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</si>
  <si>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</si>
  <si>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</si>
  <si>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</si>
  <si>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</si>
  <si>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</si>
  <si>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</si>
  <si>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</si>
  <si>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</si>
  <si>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</si>
  <si>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</si>
  <si>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</si>
  <si>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</si>
  <si>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</si>
  <si>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</si>
  <si>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</si>
  <si>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</si>
  <si>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</si>
  <si>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</si>
  <si>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</si>
  <si>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</si>
  <si>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</si>
  <si>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</si>
  <si>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</si>
  <si>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</si>
  <si>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</si>
  <si>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</si>
  <si>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</si>
  <si>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</si>
  <si>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</si>
  <si>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</si>
  <si>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</si>
  <si>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</si>
  <si>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</si>
  <si>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</si>
  <si>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</si>
  <si>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</si>
  <si>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</si>
  <si>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</si>
  <si>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</si>
  <si>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</si>
  <si>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</si>
  <si>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</si>
  <si>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</si>
  <si>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</si>
  <si>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</si>
  <si>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</si>
  <si>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</si>
  <si>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</si>
  <si>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</si>
  <si>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</si>
  <si>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</si>
  <si>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</si>
  <si>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</si>
  <si>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</si>
  <si>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</si>
  <si>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</si>
  <si>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</si>
  <si>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</si>
  <si>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</si>
  <si>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</si>
  <si>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</si>
  <si>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</si>
  <si>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</si>
  <si>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</si>
  <si>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</si>
  <si>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</si>
  <si>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</si>
  <si>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</si>
  <si>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</si>
  <si>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</si>
  <si>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</si>
  <si>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</si>
  <si>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</si>
  <si>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</si>
  <si>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</si>
  <si>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</si>
  <si>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</si>
  <si>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</si>
  <si>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</si>
  <si>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</si>
  <si>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</si>
  <si>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</si>
  <si>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</si>
  <si>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</si>
  <si>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</si>
  <si>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</si>
  <si>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</si>
  <si>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</si>
  <si>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</si>
  <si>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</si>
  <si>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</si>
  <si>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</si>
  <si>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</si>
  <si>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</si>
  <si>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</si>
  <si>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</si>
  <si>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</si>
  <si>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</si>
  <si>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</si>
  <si>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</si>
  <si>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</si>
  <si>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</si>
  <si>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</si>
  <si>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</si>
  <si>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</si>
  <si>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</si>
  <si>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</si>
  <si>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</si>
  <si>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</si>
  <si>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</si>
  <si>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</si>
  <si>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</si>
  <si>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</si>
  <si>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</si>
  <si>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</si>
  <si>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</si>
  <si>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</si>
  <si>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</si>
  <si>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</si>
  <si>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</si>
  <si>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</si>
  <si>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</si>
  <si>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</si>
  <si>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</si>
  <si>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</si>
  <si>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</si>
  <si>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</si>
  <si>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</si>
  <si>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</si>
  <si>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</si>
  <si>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</si>
  <si>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</si>
  <si>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</si>
  <si>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</si>
  <si>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</si>
  <si>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</si>
  <si>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</si>
  <si>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</si>
  <si>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</si>
  <si>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</si>
  <si>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</si>
  <si>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</si>
  <si>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</si>
  <si>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</si>
  <si>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</si>
  <si>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</si>
  <si>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</si>
  <si>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</si>
  <si>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</si>
  <si>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</si>
  <si>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</si>
  <si>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</si>
  <si>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</si>
  <si>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</si>
  <si>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</si>
  <si>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</si>
  <si>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</si>
  <si>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</si>
  <si>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</si>
  <si>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</si>
  <si>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</si>
  <si>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</si>
  <si>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</si>
  <si>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</si>
  <si>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</si>
  <si>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</si>
  <si>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</si>
  <si>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</si>
  <si>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</si>
  <si>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</si>
  <si>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</si>
  <si>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</si>
  <si>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</si>
  <si>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</si>
  <si>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</si>
  <si>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</si>
  <si>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</si>
  <si>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</si>
  <si>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</si>
  <si>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</si>
  <si>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</si>
  <si>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</si>
  <si>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</si>
  <si>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</si>
  <si>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</si>
  <si>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</si>
  <si>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</si>
  <si>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</si>
  <si>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</si>
  <si>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</si>
  <si>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</si>
  <si>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</si>
  <si>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</si>
  <si>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</si>
  <si>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</si>
  <si>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</si>
  <si>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</si>
  <si>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</si>
  <si>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</si>
  <si>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</si>
  <si>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</si>
  <si>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</si>
  <si>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</si>
  <si>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</si>
  <si>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</si>
  <si>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</si>
  <si>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</si>
  <si>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</si>
  <si>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</si>
  <si>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</si>
  <si>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</si>
  <si>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</si>
  <si>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</si>
  <si>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</si>
  <si>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</si>
  <si>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</si>
  <si>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</si>
  <si>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</si>
  <si>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</si>
  <si>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</si>
  <si>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</si>
  <si>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</si>
  <si>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</si>
  <si>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</si>
  <si>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</si>
  <si>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</si>
  <si>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</si>
  <si>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</si>
  <si>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</si>
  <si>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</si>
  <si>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</si>
  <si>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</si>
  <si>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</si>
  <si>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</si>
  <si>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</si>
  <si>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</si>
  <si>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</si>
  <si>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</si>
  <si>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</si>
  <si>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</si>
  <si>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</si>
  <si>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</si>
  <si>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</si>
  <si>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</si>
  <si>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</si>
  <si>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</si>
  <si>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</si>
  <si>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</si>
  <si>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</si>
  <si>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</si>
  <si>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</si>
  <si>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</si>
  <si>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</si>
  <si>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</si>
  <si>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</si>
  <si>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</si>
  <si>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</si>
  <si>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</si>
  <si>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</si>
  <si>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</si>
  <si>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</si>
  <si>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</si>
  <si>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</si>
  <si>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</si>
  <si>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</si>
  <si>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</si>
  <si>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</si>
  <si>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</si>
  <si>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</si>
  <si>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</si>
  <si>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</si>
  <si>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</si>
  <si>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</si>
  <si>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</si>
  <si>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</si>
  <si>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</si>
  <si>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</si>
  <si>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</si>
  <si>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</si>
  <si>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</si>
  <si>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</si>
  <si>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</si>
  <si>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</si>
  <si>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</si>
  <si>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</si>
  <si>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</si>
  <si>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</si>
  <si>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</si>
  <si>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</si>
  <si>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</si>
  <si>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</si>
  <si>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</si>
  <si>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</si>
  <si>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</si>
  <si>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</si>
  <si>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</si>
  <si>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</si>
  <si>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</si>
  <si>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</si>
  <si>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</si>
  <si>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</si>
  <si>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</si>
  <si>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</si>
  <si>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</si>
  <si>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</si>
  <si>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</si>
  <si>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</si>
  <si>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</si>
  <si>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</si>
  <si>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</si>
  <si>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</si>
  <si>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</si>
  <si>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</si>
  <si>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</si>
  <si>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</si>
  <si>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</si>
  <si>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</si>
  <si>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</si>
  <si>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</si>
  <si>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</si>
  <si>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</si>
  <si>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</si>
  <si>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</si>
  <si>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</si>
  <si>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</si>
  <si>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</si>
  <si>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</si>
  <si>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</si>
  <si>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</si>
  <si>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</si>
  <si>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</si>
  <si>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</si>
  <si>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</si>
  <si>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</si>
  <si>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</si>
  <si>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</si>
  <si>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</si>
  <si>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</si>
  <si>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</si>
  <si>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</si>
  <si>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</si>
  <si>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</si>
  <si>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</si>
  <si>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</si>
  <si>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</si>
  <si>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</si>
  <si>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</si>
  <si>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</si>
  <si>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</si>
  <si>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</si>
  <si>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</si>
  <si>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</si>
  <si>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</si>
  <si>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</si>
  <si>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</si>
  <si>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</si>
  <si>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</si>
  <si>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</si>
  <si>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</si>
  <si>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</si>
  <si>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</si>
  <si>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</si>
  <si>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</si>
  <si>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</si>
  <si>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</si>
  <si>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</si>
  <si>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</si>
  <si>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</si>
  <si>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</si>
  <si>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</si>
  <si>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</si>
  <si>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</si>
  <si>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</si>
  <si>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</si>
  <si>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</si>
  <si>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</si>
  <si>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</si>
  <si>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</si>
  <si>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</si>
  <si>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</si>
  <si>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</si>
  <si>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</si>
  <si>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</si>
  <si>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</si>
  <si>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</si>
  <si>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</si>
  <si>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</si>
  <si>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</si>
  <si>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</si>
  <si>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</si>
  <si>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</si>
  <si>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</si>
  <si>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</si>
  <si>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</si>
  <si>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</si>
  <si>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</si>
  <si>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</si>
  <si>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</si>
  <si>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</si>
  <si>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</si>
  <si>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</si>
  <si>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</si>
  <si>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</si>
  <si>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</si>
  <si>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</si>
  <si>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</si>
  <si>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</si>
  <si>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</si>
  <si>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</si>
  <si>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</si>
  <si>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</si>
  <si>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</si>
  <si>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</si>
  <si>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</si>
  <si>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</si>
  <si>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</si>
  <si>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</si>
  <si>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</si>
  <si>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</si>
  <si>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</si>
  <si>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</si>
  <si>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</si>
  <si>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</si>
  <si>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</si>
  <si>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</si>
  <si>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</si>
  <si>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</si>
  <si>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</si>
  <si>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</si>
  <si>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</si>
  <si>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</si>
  <si>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</si>
  <si>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</si>
  <si>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</si>
  <si>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</si>
  <si>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</si>
  <si>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</si>
  <si>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</si>
  <si>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</si>
  <si>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</si>
  <si>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</si>
  <si>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</si>
  <si>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</si>
  <si>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</si>
  <si>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</si>
  <si>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</si>
  <si>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</si>
  <si>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</si>
  <si>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</si>
  <si>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</si>
  <si>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</si>
  <si>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</si>
  <si>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</si>
  <si>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</si>
  <si>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</si>
  <si>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</si>
  <si>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</si>
  <si>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</si>
  <si>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</si>
  <si>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</si>
  <si>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</si>
  <si>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</si>
  <si>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</si>
  <si>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</si>
  <si>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</si>
  <si>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</si>
  <si>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</si>
  <si>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</si>
  <si>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</si>
  <si>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</si>
  <si>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</si>
  <si>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</si>
  <si>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</si>
  <si>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</si>
  <si>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</si>
  <si>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</si>
  <si>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</si>
  <si>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</si>
  <si>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</si>
  <si>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</si>
  <si>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</si>
  <si>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</si>
  <si>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</si>
  <si>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</si>
  <si>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</si>
  <si>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</si>
  <si>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</si>
  <si>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</si>
  <si>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</si>
  <si>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</si>
  <si>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</si>
  <si>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</si>
  <si>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</si>
  <si>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</si>
  <si>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</si>
  <si>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</si>
  <si>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</si>
  <si>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</si>
  <si>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</si>
  <si>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</si>
  <si>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</si>
  <si>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</si>
  <si>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</si>
  <si>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</si>
  <si>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</si>
  <si>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</si>
  <si>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</si>
  <si>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</si>
  <si>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</si>
  <si>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</si>
  <si>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</si>
  <si>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</si>
  <si>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</si>
  <si>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</si>
  <si>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</si>
  <si>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</si>
  <si>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</si>
  <si>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</si>
  <si>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</si>
  <si>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</si>
  <si>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</si>
  <si>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</si>
  <si>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</si>
  <si>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</si>
  <si>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</si>
  <si>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</si>
  <si>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</si>
  <si>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</si>
  <si>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</si>
  <si>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</si>
  <si>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</si>
  <si>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</si>
  <si>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</si>
  <si>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</si>
  <si>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</si>
  <si>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</si>
  <si>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</si>
  <si>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</si>
  <si>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</si>
  <si>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</si>
  <si>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</si>
  <si>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</si>
  <si>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</si>
  <si>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</si>
  <si>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</si>
  <si>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</si>
  <si>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</si>
  <si>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</si>
  <si>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</si>
  <si>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</si>
  <si>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</si>
  <si>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</si>
  <si>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</si>
  <si>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</si>
  <si>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</si>
  <si>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</si>
  <si>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</si>
  <si>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</si>
  <si>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</si>
  <si>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</si>
  <si>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</si>
  <si>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</si>
  <si>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</si>
  <si>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</si>
  <si>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</si>
  <si>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</si>
  <si>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</si>
  <si>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</si>
  <si>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</si>
  <si>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</si>
  <si>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</si>
  <si>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</si>
  <si>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</si>
  <si>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</si>
  <si>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</si>
  <si>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</si>
  <si>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</si>
  <si>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</si>
  <si>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</si>
  <si>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</si>
  <si>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</si>
  <si>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</si>
  <si>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</si>
  <si>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</si>
  <si>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</si>
  <si>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</si>
  <si>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</si>
  <si>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</si>
  <si>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</si>
  <si>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</si>
  <si>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</si>
  <si>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</si>
  <si>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</si>
  <si>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</si>
  <si>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</si>
  <si>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</si>
  <si>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</si>
  <si>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</si>
  <si>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</si>
  <si>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</si>
  <si>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</si>
  <si>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</si>
  <si>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</si>
  <si>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</si>
  <si>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</si>
  <si>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</si>
  <si>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</si>
  <si>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</si>
  <si>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</si>
  <si>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</si>
  <si>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</si>
  <si>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</si>
  <si>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</si>
  <si>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</si>
  <si>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</si>
  <si>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</si>
  <si>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</si>
  <si>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</si>
  <si>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</si>
  <si>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</si>
  <si>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</si>
  <si>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</si>
  <si>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</si>
  <si>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</si>
  <si>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</si>
  <si>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</si>
  <si>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</si>
  <si>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</si>
  <si>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</si>
  <si>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</si>
  <si>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</si>
  <si>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</si>
  <si>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</si>
  <si>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</si>
  <si>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</si>
  <si>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</si>
  <si>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</si>
  <si>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</si>
  <si>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</si>
  <si>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</si>
  <si>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</si>
  <si>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</si>
  <si>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</si>
  <si>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</si>
  <si>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</si>
  <si>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</si>
  <si>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</si>
  <si>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</si>
  <si>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</si>
  <si>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</si>
  <si>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</si>
  <si>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</si>
  <si>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</si>
  <si>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</si>
  <si>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</si>
  <si>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</si>
  <si>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</si>
  <si>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</si>
  <si>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</si>
  <si>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</si>
  <si>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</si>
  <si>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</si>
  <si>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</si>
  <si>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</si>
  <si>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</si>
  <si>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</si>
  <si>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</si>
  <si>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</si>
  <si>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</si>
  <si>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</si>
  <si>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</si>
  <si>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</si>
  <si>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</si>
  <si>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</si>
  <si>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</si>
  <si>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</si>
  <si>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</si>
  <si>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</si>
  <si>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</si>
  <si>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</si>
  <si>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</si>
  <si>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</si>
  <si>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</si>
  <si>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</si>
  <si>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</si>
  <si>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</si>
  <si>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</si>
  <si>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</si>
  <si>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</si>
  <si>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</si>
  <si>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</si>
  <si>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</si>
  <si>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</si>
  <si>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</si>
  <si>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</si>
  <si>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</si>
  <si>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</si>
  <si>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</si>
  <si>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</si>
  <si>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</si>
  <si>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</si>
  <si>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</si>
  <si>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</si>
  <si>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</si>
  <si>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</si>
  <si>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</si>
  <si>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</si>
  <si>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</si>
  <si>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</si>
  <si>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</si>
  <si>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</si>
  <si>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</si>
  <si>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</si>
  <si>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</si>
  <si>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</si>
  <si>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</si>
  <si>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</si>
  <si>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</si>
  <si>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</si>
  <si>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</si>
  <si>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</si>
  <si>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</si>
  <si>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</si>
  <si>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</si>
  <si>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</si>
  <si>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</si>
  <si>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</si>
  <si>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</si>
  <si>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</si>
  <si>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</si>
  <si>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</si>
  <si>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</si>
  <si>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</si>
  <si>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</si>
  <si>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</si>
  <si>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</si>
  <si>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</si>
  <si>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</si>
  <si>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</si>
  <si>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</si>
  <si>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</si>
  <si>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</si>
  <si>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</si>
  <si>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</si>
  <si>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</si>
  <si>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</si>
  <si>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</si>
  <si>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</si>
  <si>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</si>
  <si>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</si>
  <si>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</si>
  <si>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</si>
  <si>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</si>
  <si>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</si>
  <si>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</si>
  <si>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</si>
  <si>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</si>
  <si>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</si>
  <si>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</si>
  <si>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</si>
  <si>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</si>
  <si>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</si>
  <si>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</si>
  <si>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</si>
  <si>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</si>
  <si>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</si>
  <si>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</si>
  <si>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</si>
  <si>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</si>
  <si>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</si>
  <si>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</si>
  <si>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</si>
  <si>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</si>
  <si>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</si>
  <si>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</si>
  <si>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</si>
  <si>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</si>
  <si>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</si>
  <si>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</si>
  <si>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</si>
  <si>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</si>
  <si>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</si>
  <si>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</si>
  <si>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</si>
  <si>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</si>
  <si>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</si>
  <si>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</si>
  <si>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</si>
  <si>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</si>
  <si>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</si>
  <si>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</si>
  <si>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</si>
  <si>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</si>
  <si>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</si>
  <si>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</si>
  <si>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</si>
  <si>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</si>
  <si>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</si>
  <si>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</si>
  <si>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</si>
  <si>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</si>
  <si>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</si>
  <si>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</si>
  <si>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</si>
  <si>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</si>
  <si>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</si>
  <si>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</si>
  <si>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</si>
  <si>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</si>
  <si>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</si>
  <si>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</si>
  <si>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</si>
  <si>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</si>
  <si>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</si>
  <si>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</si>
  <si>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</si>
  <si>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</si>
  <si>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</si>
  <si>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</si>
  <si>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</si>
  <si>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</si>
  <si>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</si>
  <si>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</si>
  <si>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</si>
  <si>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</si>
  <si>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</si>
  <si>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</si>
  <si>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</si>
  <si>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</si>
  <si>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</si>
  <si>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</si>
  <si>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</si>
  <si>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</si>
  <si>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</si>
  <si>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</si>
  <si>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</si>
  <si>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</si>
  <si>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</si>
  <si>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</si>
  <si>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</si>
  <si>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</si>
  <si>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</si>
  <si>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</si>
  <si>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</si>
  <si>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</si>
  <si>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</si>
  <si>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</si>
  <si>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</si>
  <si>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</si>
  <si>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</si>
  <si>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</si>
  <si>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</si>
  <si>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</si>
  <si>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</si>
  <si>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</si>
  <si>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</si>
  <si>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</si>
  <si>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</si>
  <si>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</si>
  <si>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</si>
  <si>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</si>
  <si>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</si>
  <si>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</si>
  <si>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</si>
  <si>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</si>
  <si>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</si>
  <si>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</si>
  <si>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</si>
  <si>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</si>
  <si>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</si>
  <si>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</si>
  <si>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</si>
  <si>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</si>
  <si>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</si>
  <si>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</si>
  <si>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</si>
  <si>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</si>
  <si>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</si>
  <si>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</si>
  <si>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</si>
  <si>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</si>
  <si>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</si>
  <si>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</si>
  <si>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</si>
  <si>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</si>
  <si>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</si>
  <si>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</si>
  <si>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</si>
  <si>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</si>
  <si>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</si>
  <si>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</si>
  <si>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</si>
  <si>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</si>
  <si>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</si>
  <si>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</si>
  <si>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</si>
  <si>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</si>
  <si>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</si>
  <si>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</si>
  <si>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</si>
  <si>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</si>
  <si>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</si>
  <si>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</si>
  <si>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</si>
  <si>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</si>
  <si>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</si>
  <si>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</si>
  <si>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</si>
  <si>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</si>
  <si>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</si>
  <si>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</si>
  <si>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</si>
  <si>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</si>
  <si>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</si>
  <si>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</si>
  <si>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</si>
  <si>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</si>
  <si>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</si>
  <si>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</si>
  <si>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</si>
  <si>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</si>
  <si>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</si>
  <si>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</si>
  <si>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</si>
  <si>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</si>
  <si>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</si>
  <si>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</si>
  <si>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</si>
  <si>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</si>
  <si>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</si>
  <si>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</si>
  <si>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</si>
  <si>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</si>
  <si>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</si>
  <si>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</si>
  <si>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</si>
  <si>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</si>
  <si>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</si>
  <si>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</si>
  <si>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</si>
  <si>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</si>
  <si>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</si>
  <si>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</si>
  <si>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</si>
  <si>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</si>
  <si>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</si>
  <si>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</si>
  <si>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</si>
  <si>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</si>
  <si>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</si>
  <si>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</si>
  <si>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</si>
  <si>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</si>
  <si>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</si>
  <si>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</si>
  <si>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</si>
  <si>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</si>
  <si>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</si>
  <si>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</si>
  <si>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</si>
  <si>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</si>
  <si>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</si>
  <si>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</si>
  <si>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</si>
  <si>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</si>
  <si>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</si>
  <si>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</si>
  <si>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</si>
  <si>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</si>
  <si>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</si>
  <si>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</si>
  <si>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</si>
  <si>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</si>
  <si>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</si>
  <si>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</si>
  <si>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</si>
  <si>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</si>
  <si>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</si>
  <si>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</si>
  <si>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</si>
  <si>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</si>
  <si>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</si>
  <si>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</si>
  <si>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</si>
  <si>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</si>
  <si>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</si>
  <si>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</si>
  <si>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</si>
  <si>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</si>
  <si>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</si>
  <si>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</si>
  <si>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</si>
  <si>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</si>
  <si>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</si>
  <si>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</si>
  <si>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</si>
  <si>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</si>
  <si>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</si>
  <si>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</si>
  <si>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</si>
  <si>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</si>
  <si>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</si>
  <si>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</si>
  <si>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</si>
  <si>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</si>
  <si>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</si>
  <si>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</si>
  <si>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</si>
  <si>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</si>
  <si>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</si>
  <si>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</si>
  <si>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</si>
  <si>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</si>
  <si>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</si>
  <si>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</si>
  <si>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</si>
  <si>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</si>
  <si>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</si>
  <si>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</si>
  <si>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</si>
  <si>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</si>
  <si>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</si>
  <si>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</si>
  <si>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</si>
  <si>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</si>
  <si>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</si>
  <si>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</si>
  <si>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</si>
  <si>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</si>
  <si>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</si>
  <si>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</si>
  <si>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</si>
  <si>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</si>
  <si>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</si>
  <si>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</si>
  <si>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</si>
  <si>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</si>
  <si>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</si>
  <si>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</si>
  <si>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</si>
  <si>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</si>
  <si>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</si>
  <si>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</si>
  <si>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</si>
  <si>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</si>
  <si>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</si>
  <si>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</si>
  <si>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</si>
  <si>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</si>
  <si>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</si>
  <si>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</si>
  <si>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</si>
  <si>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</si>
  <si>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</si>
  <si>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</si>
  <si>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</si>
  <si>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</si>
  <si>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</si>
  <si>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</si>
  <si>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</si>
  <si>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</si>
  <si>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</si>
  <si>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</si>
  <si>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</si>
  <si>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</si>
  <si>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</si>
  <si>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</si>
  <si>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</si>
  <si>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</si>
  <si>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</si>
  <si>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</si>
  <si>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</si>
  <si>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</si>
  <si>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</si>
  <si>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</si>
  <si>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</si>
  <si>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</si>
  <si>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</si>
  <si>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</si>
  <si>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</si>
  <si>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</si>
  <si>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</si>
  <si>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</si>
  <si>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</si>
  <si>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</si>
  <si>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</si>
  <si>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</si>
  <si>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</si>
  <si>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</si>
  <si>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</si>
  <si>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</si>
  <si>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</si>
  <si>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</si>
  <si>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</si>
  <si>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</si>
  <si>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</si>
  <si>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</si>
  <si>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</si>
  <si>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</si>
  <si>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</si>
  <si>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</si>
  <si>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</si>
  <si>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</si>
  <si>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</si>
  <si>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</si>
  <si>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</si>
  <si>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</si>
  <si>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</si>
  <si>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</si>
  <si>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</si>
  <si>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</si>
  <si>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</si>
  <si>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</si>
  <si>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</si>
  <si>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</si>
  <si>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</si>
  <si>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</si>
  <si>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</si>
  <si>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</si>
  <si>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</si>
  <si>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</si>
  <si>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</si>
  <si>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</si>
  <si>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</si>
  <si>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</si>
  <si>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</si>
  <si>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</si>
  <si>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</si>
  <si>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</si>
  <si>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</si>
  <si>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</si>
  <si>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</si>
  <si>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</si>
  <si>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</si>
  <si>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</si>
  <si>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</si>
  <si>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</si>
  <si>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</si>
  <si>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</si>
  <si>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</si>
  <si>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</si>
  <si>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</si>
  <si>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</si>
  <si>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</si>
  <si>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</si>
  <si>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</si>
  <si>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</si>
  <si>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</si>
  <si>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</si>
  <si>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</si>
  <si>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</si>
  <si>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</si>
  <si>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</si>
  <si>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</si>
  <si>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</si>
  <si>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</si>
  <si>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</si>
  <si>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</si>
  <si>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</si>
  <si>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</si>
  <si>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</si>
  <si>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</si>
  <si>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</si>
  <si>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</si>
  <si>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</si>
  <si>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</si>
  <si>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</si>
  <si>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</si>
  <si>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</si>
  <si>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</si>
  <si>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</si>
  <si>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</si>
  <si>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</si>
  <si>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</si>
  <si>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</si>
  <si>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</si>
  <si>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</si>
  <si>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</si>
  <si>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</si>
  <si>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</si>
  <si>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</si>
  <si>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</si>
  <si>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</si>
  <si>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</si>
  <si>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</si>
  <si>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</si>
  <si>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</si>
  <si>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</si>
  <si>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</si>
  <si>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</si>
  <si>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</si>
  <si>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</si>
  <si>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</si>
  <si>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</si>
  <si>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</si>
  <si>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</si>
  <si>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</si>
  <si>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</si>
  <si>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</si>
  <si>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</si>
  <si>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</si>
  <si>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</si>
  <si>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</si>
  <si>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</si>
  <si>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</si>
  <si>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</si>
  <si>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</si>
  <si>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</si>
  <si>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</si>
  <si>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</si>
  <si>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</si>
  <si>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</si>
  <si>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</si>
  <si>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</si>
  <si>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</si>
  <si>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</si>
  <si>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</si>
  <si>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</si>
  <si>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</si>
  <si>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</si>
  <si>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</si>
  <si>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</si>
  <si>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</si>
  <si>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</si>
  <si>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</si>
  <si>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</si>
  <si>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</si>
  <si>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</si>
  <si>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</si>
  <si>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</si>
  <si>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</si>
  <si>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</si>
  <si>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</si>
  <si>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</si>
  <si>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</si>
  <si>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</si>
  <si>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</si>
  <si>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</si>
  <si>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</si>
  <si>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</si>
  <si>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</si>
  <si>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</si>
  <si>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</si>
  <si>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</si>
  <si>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</si>
  <si>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</si>
  <si>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</si>
  <si>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</si>
  <si>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</si>
  <si>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</si>
  <si>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</si>
  <si>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</si>
  <si>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</si>
  <si>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</si>
  <si>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</si>
  <si>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</si>
  <si>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</si>
  <si>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</si>
  <si>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</si>
  <si>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</si>
  <si>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</si>
  <si>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</si>
  <si>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</si>
  <si>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</si>
  <si>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</si>
  <si>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</si>
  <si>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</si>
  <si>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</si>
  <si>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</si>
  <si>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</si>
  <si>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</si>
  <si>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</si>
  <si>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</si>
  <si>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</si>
  <si>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</si>
  <si>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</si>
  <si>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</si>
  <si>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</si>
  <si>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</si>
  <si>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</si>
  <si>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</si>
  <si>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</si>
  <si>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</si>
  <si>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</si>
  <si>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</si>
  <si>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</si>
  <si>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</si>
  <si>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</si>
  <si>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</si>
  <si>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</si>
  <si>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</si>
  <si>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</si>
  <si>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</si>
  <si>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</si>
  <si>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</si>
  <si>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</si>
  <si>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</si>
  <si>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</si>
  <si>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</si>
  <si>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</si>
  <si>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</si>
  <si>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</si>
  <si>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</si>
  <si>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</si>
  <si>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</si>
  <si>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</si>
  <si>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</si>
  <si>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</si>
  <si>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</si>
  <si>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</si>
  <si>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</si>
  <si>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</si>
  <si>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</si>
  <si>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</si>
  <si>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</si>
  <si>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</si>
  <si>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</si>
  <si>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</si>
  <si>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</si>
  <si>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</si>
  <si>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</si>
  <si>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</si>
  <si>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</si>
  <si>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</si>
  <si>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</si>
  <si>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</si>
  <si>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</si>
  <si>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</si>
  <si>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</si>
  <si>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</si>
  <si>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</si>
  <si>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</si>
  <si>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</si>
  <si>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</si>
  <si>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</si>
  <si>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</si>
  <si>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</si>
  <si>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</si>
  <si>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</si>
  <si>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</si>
  <si>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</si>
  <si>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</si>
  <si>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</si>
  <si>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</si>
  <si>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</si>
  <si>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</si>
  <si>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</si>
  <si>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</si>
  <si>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</si>
  <si>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</si>
  <si>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</si>
  <si>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</si>
  <si>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</si>
  <si>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</si>
  <si>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</si>
  <si>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</si>
  <si>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</si>
  <si>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</si>
  <si>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</si>
  <si>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</si>
  <si>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</si>
  <si>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</si>
  <si>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</si>
  <si>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</si>
  <si>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</si>
  <si>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</si>
  <si>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</si>
  <si>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</si>
  <si>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</si>
  <si>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</si>
  <si>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</si>
  <si>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</si>
  <si>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</si>
  <si>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</si>
  <si>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</si>
  <si>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</si>
  <si>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</si>
  <si>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</si>
  <si>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</si>
  <si>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</si>
  <si>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</si>
  <si>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</si>
  <si>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</si>
  <si>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</si>
  <si>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</si>
  <si>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</si>
  <si>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</si>
  <si>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</si>
  <si>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</si>
  <si>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</si>
  <si>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</si>
  <si>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</si>
  <si>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</si>
  <si>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</si>
  <si>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</si>
  <si>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</si>
  <si>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</si>
  <si>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</si>
  <si>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</si>
  <si>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</si>
  <si>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</si>
  <si>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</si>
  <si>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</si>
  <si>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</si>
  <si>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</si>
  <si>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</si>
  <si>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</si>
  <si>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</si>
  <si>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</si>
  <si>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</si>
  <si>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</si>
  <si>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</si>
  <si>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</si>
  <si>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</si>
  <si>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</si>
  <si>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</si>
  <si>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</si>
  <si>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</si>
  <si>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</si>
  <si>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</si>
  <si>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</si>
  <si>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</si>
  <si>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</si>
  <si>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</si>
  <si>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</si>
  <si>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</si>
  <si>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</si>
  <si>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</si>
  <si>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</si>
  <si>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</si>
  <si>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</si>
  <si>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</si>
  <si>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</si>
  <si>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</si>
  <si>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</si>
  <si>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</si>
  <si>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</si>
  <si>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</si>
  <si>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</si>
  <si>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</si>
  <si>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</si>
  <si>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</si>
  <si>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</si>
  <si>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</si>
  <si>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</si>
  <si>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</si>
  <si>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</si>
  <si>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</si>
  <si>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</si>
  <si>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</si>
  <si>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</si>
  <si>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</si>
  <si>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</si>
  <si>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</si>
  <si>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</si>
  <si>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</si>
  <si>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</si>
  <si>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</si>
  <si>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</si>
  <si>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</si>
  <si>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</si>
  <si>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</si>
  <si>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</si>
  <si>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</si>
  <si>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</si>
  <si>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</si>
  <si>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</si>
  <si>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</si>
  <si>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</si>
  <si>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</si>
  <si>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</si>
  <si>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</si>
  <si>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</si>
  <si>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</si>
  <si>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</si>
  <si>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</si>
  <si>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</si>
  <si>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</si>
  <si>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</si>
  <si>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</si>
  <si>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</si>
  <si>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</si>
  <si>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</si>
  <si>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</si>
  <si>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</si>
  <si>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</si>
  <si>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</si>
  <si>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</si>
  <si>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</si>
  <si>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</si>
  <si>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</si>
  <si>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</si>
  <si>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</si>
  <si>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</si>
  <si>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</si>
  <si>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</si>
  <si>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</si>
  <si>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</si>
  <si>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</si>
  <si>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</si>
  <si>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</si>
  <si>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</si>
  <si>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</si>
  <si>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</si>
  <si>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</si>
  <si>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</si>
  <si>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</si>
  <si>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</si>
  <si>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</si>
  <si>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</si>
  <si>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</si>
  <si>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</si>
  <si>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</si>
  <si>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</si>
  <si>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</si>
  <si>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</si>
  <si>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</si>
  <si>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</si>
  <si>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</si>
  <si>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</si>
  <si>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</si>
  <si>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</si>
  <si>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</si>
  <si>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</si>
  <si>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</si>
  <si>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</si>
  <si>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</si>
  <si>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</si>
  <si>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</si>
  <si>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</si>
  <si>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</si>
  <si>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</si>
  <si>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</si>
  <si>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</si>
  <si>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</si>
  <si>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</si>
  <si>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</si>
  <si>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</si>
  <si>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</si>
  <si>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</si>
  <si>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</si>
  <si>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</si>
  <si>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</si>
  <si>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</si>
  <si>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</si>
  <si>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</si>
  <si>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</si>
  <si>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</si>
  <si>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</si>
  <si>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</si>
  <si>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</si>
  <si>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</si>
  <si>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</si>
  <si>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</si>
  <si>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</si>
  <si>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</si>
  <si>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</si>
  <si>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</si>
  <si>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</si>
  <si>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</si>
  <si>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</si>
  <si>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</si>
  <si>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</si>
  <si>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</si>
  <si>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</si>
  <si>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</si>
  <si>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</si>
  <si>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</si>
  <si>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</si>
  <si>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</si>
  <si>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</si>
  <si>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</si>
  <si>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</si>
  <si>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</si>
  <si>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</si>
  <si>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</si>
  <si>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</si>
  <si>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</si>
  <si>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</si>
  <si>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</si>
  <si>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</si>
  <si>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</si>
  <si>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</si>
  <si>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</si>
  <si>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</si>
  <si>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</si>
  <si>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</si>
  <si>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</si>
  <si>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</si>
  <si>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</si>
  <si>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</si>
  <si>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</si>
  <si>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</si>
  <si>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</si>
  <si>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</si>
  <si>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</si>
  <si>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</si>
  <si>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</si>
  <si>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</si>
  <si>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</si>
  <si>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</si>
  <si>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</si>
  <si>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</si>
  <si>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</si>
  <si>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</si>
  <si>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</si>
  <si>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</si>
  <si>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</si>
  <si>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</si>
  <si>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</si>
  <si>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</si>
  <si>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</si>
  <si>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</si>
  <si>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</si>
  <si>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</si>
  <si>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</si>
  <si>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</si>
  <si>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</si>
  <si>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</si>
  <si>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</si>
  <si>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</si>
  <si>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</si>
  <si>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</si>
  <si>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</si>
  <si>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</si>
  <si>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</si>
  <si>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</si>
  <si>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</si>
  <si>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</si>
  <si>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</si>
  <si>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</si>
  <si>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</si>
  <si>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</si>
  <si>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</si>
  <si>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</si>
  <si>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</si>
  <si>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</si>
  <si>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</si>
  <si>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</si>
  <si>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</si>
  <si>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</si>
  <si>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</si>
  <si>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</si>
  <si>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</si>
  <si>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</si>
  <si>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</si>
  <si>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</si>
  <si>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</si>
  <si>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</si>
  <si>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</si>
  <si>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</si>
  <si>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</si>
  <si>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</si>
  <si>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</si>
  <si>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</si>
  <si>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</si>
  <si>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</si>
  <si>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</si>
  <si>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</si>
  <si>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</si>
  <si>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</si>
  <si>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</si>
  <si>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</si>
  <si>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</si>
  <si>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</si>
  <si>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</si>
  <si>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</si>
  <si>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</si>
  <si>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</si>
  <si>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</si>
  <si>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</si>
  <si>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</si>
  <si>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</si>
  <si>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</si>
  <si>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</si>
  <si>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</si>
  <si>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</si>
  <si>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</si>
  <si>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</si>
  <si>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</si>
  <si>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</si>
  <si>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</si>
  <si>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</si>
  <si>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</si>
  <si>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</si>
  <si>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</si>
  <si>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</si>
  <si>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</si>
  <si>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</si>
  <si>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</si>
  <si>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</si>
  <si>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</si>
  <si>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</si>
  <si>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</si>
  <si>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</si>
  <si>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</si>
  <si>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</si>
  <si>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</si>
  <si>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</si>
  <si>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</si>
  <si>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</si>
  <si>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</si>
  <si>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</si>
  <si>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</si>
  <si>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</si>
  <si>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</si>
  <si>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</si>
  <si>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</si>
  <si>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</si>
  <si>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</si>
  <si>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</si>
  <si>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</si>
  <si>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</si>
  <si>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</si>
  <si>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</si>
  <si>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</si>
  <si>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</si>
  <si>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</si>
  <si>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</si>
  <si>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</si>
  <si>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</si>
  <si>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</si>
  <si>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</si>
  <si>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</si>
  <si>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</si>
  <si>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</si>
  <si>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</si>
  <si>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</si>
  <si>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</si>
  <si>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</si>
  <si>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</si>
  <si>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</si>
  <si>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</si>
  <si>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</si>
  <si>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</si>
  <si>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</si>
  <si>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</si>
  <si>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</si>
  <si>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</si>
  <si>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</si>
  <si>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</si>
  <si>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</si>
  <si>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</si>
  <si>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</si>
  <si>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</si>
  <si>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</si>
  <si>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</si>
  <si>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</si>
  <si>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</si>
  <si>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</si>
  <si>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</si>
  <si>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</si>
  <si>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</si>
  <si>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</si>
  <si>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</si>
  <si>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</si>
  <si>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</si>
  <si>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</si>
  <si>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</si>
  <si>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</si>
  <si>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</si>
  <si>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</si>
  <si>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</si>
  <si>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</si>
  <si>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</si>
  <si>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</si>
  <si>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</si>
  <si>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</si>
  <si>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</si>
  <si>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</si>
  <si>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</si>
  <si>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</si>
  <si>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</si>
  <si>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</si>
  <si>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</si>
  <si>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</si>
  <si>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</si>
  <si>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</si>
  <si>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</si>
  <si>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</si>
  <si>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</si>
  <si>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</si>
  <si>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</si>
  <si>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</si>
  <si>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</si>
  <si>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</si>
  <si>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</si>
  <si>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</si>
  <si>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</si>
  <si>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</si>
  <si>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</si>
  <si>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</si>
  <si>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</si>
  <si>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</si>
  <si>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</si>
  <si>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</si>
  <si>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</si>
  <si>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</si>
  <si>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</si>
  <si>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</si>
  <si>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</si>
  <si>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</si>
  <si>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</si>
  <si>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</si>
  <si>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</si>
  <si>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</si>
  <si>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</si>
  <si>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</si>
  <si>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</si>
  <si>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</si>
  <si>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</si>
  <si>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</si>
  <si>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</si>
  <si>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</si>
  <si>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</si>
  <si>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</si>
  <si>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</si>
  <si>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</si>
  <si>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</si>
  <si>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</si>
  <si>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</si>
  <si>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</si>
  <si>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</si>
  <si>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</si>
  <si>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</si>
  <si>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</si>
  <si>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</si>
  <si>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</si>
  <si>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</si>
  <si>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</si>
  <si>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</si>
  <si>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</si>
  <si>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</si>
  <si>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</si>
  <si>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</si>
  <si>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</si>
  <si>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</si>
  <si>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</si>
  <si>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</si>
  <si>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</si>
  <si>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</si>
  <si>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</si>
  <si>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</si>
  <si>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</si>
  <si>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</si>
  <si>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</si>
  <si>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</si>
  <si>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</si>
  <si>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</si>
  <si>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</si>
  <si>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</si>
  <si>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</si>
  <si>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</si>
  <si>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</si>
  <si>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</si>
  <si>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</si>
  <si>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</si>
  <si>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</si>
  <si>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</si>
  <si>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</si>
  <si>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</si>
  <si>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</si>
  <si>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</si>
  <si>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</si>
  <si>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</si>
  <si>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</si>
  <si>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</si>
  <si>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</si>
  <si>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</si>
  <si>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</si>
  <si>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</si>
  <si>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</si>
  <si>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</si>
  <si>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</si>
  <si>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</si>
  <si>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</si>
  <si>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</si>
  <si>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</si>
  <si>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</si>
  <si>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</si>
  <si>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</si>
  <si>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</si>
  <si>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</si>
  <si>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</si>
  <si>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</si>
  <si>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</si>
  <si>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</si>
  <si>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</si>
  <si>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</si>
  <si>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</si>
  <si>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</si>
  <si>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</si>
  <si>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</si>
  <si>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</si>
  <si>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</si>
  <si>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</si>
  <si>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</si>
  <si>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</si>
  <si>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</si>
  <si>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</si>
  <si>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</si>
  <si>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</si>
  <si>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</si>
  <si>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</si>
  <si>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</si>
  <si>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</si>
  <si>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</si>
  <si>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</si>
  <si>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</si>
  <si>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</si>
  <si>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</si>
  <si>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</si>
  <si>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</si>
  <si>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</si>
  <si>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</si>
  <si>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</si>
  <si>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</si>
  <si>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</si>
  <si>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</si>
  <si>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</si>
  <si>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</si>
  <si>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</si>
  <si>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</si>
  <si>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</si>
  <si>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</si>
  <si>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</si>
  <si>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</si>
  <si>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</si>
  <si>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</si>
  <si>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</si>
  <si>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</si>
  <si>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</si>
  <si>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</si>
  <si>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</si>
  <si>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</si>
  <si>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</si>
  <si>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</si>
  <si>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</si>
  <si>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</si>
  <si>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</si>
  <si>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</si>
  <si>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</si>
  <si>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</si>
  <si>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</si>
  <si>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</si>
  <si>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</si>
  <si>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</si>
  <si>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</si>
  <si>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</si>
  <si>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</si>
  <si>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</si>
  <si>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</si>
  <si>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</si>
  <si>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</si>
  <si>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</si>
  <si>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</si>
  <si>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</si>
  <si>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</si>
  <si>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</si>
  <si>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</si>
  <si>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</si>
  <si>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</si>
  <si>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</si>
  <si>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</si>
  <si>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</si>
  <si>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</si>
  <si>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</si>
  <si>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</si>
  <si>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</si>
  <si>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</si>
  <si>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</si>
  <si>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</si>
  <si>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</si>
  <si>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</si>
  <si>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</si>
  <si>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</si>
  <si>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</si>
  <si>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</si>
  <si>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</si>
  <si>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</si>
  <si>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</si>
  <si>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</si>
  <si>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</si>
  <si>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</si>
  <si>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</si>
  <si>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</si>
  <si>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</si>
  <si>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</si>
  <si>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</si>
  <si>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</si>
  <si>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</si>
  <si>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</si>
  <si>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</si>
  <si>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</si>
  <si>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</si>
  <si>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</si>
  <si>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</si>
  <si>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</si>
  <si>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</si>
  <si>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</si>
  <si>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</si>
  <si>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</si>
  <si>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</si>
  <si>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</si>
  <si>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</si>
  <si>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</si>
  <si>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</si>
  <si>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</si>
  <si>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</si>
  <si>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</si>
  <si>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</si>
  <si>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</si>
  <si>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</si>
  <si>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</si>
  <si>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</si>
  <si>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</si>
  <si>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</si>
  <si>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</si>
  <si>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</si>
  <si>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</si>
  <si>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</si>
  <si>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</si>
  <si>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</si>
  <si>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</si>
  <si>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</si>
  <si>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</si>
  <si>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</si>
  <si>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</si>
  <si>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</si>
  <si>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</si>
  <si>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</si>
  <si>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</si>
  <si>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</si>
  <si>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</si>
  <si>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</si>
  <si>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</si>
  <si>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</si>
  <si>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</si>
  <si>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</si>
  <si>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</si>
  <si>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</si>
  <si>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</si>
  <si>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</si>
  <si>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</si>
  <si>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</si>
  <si>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</si>
  <si>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</si>
  <si>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</si>
  <si>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</si>
  <si>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</si>
  <si>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</si>
  <si>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</si>
  <si>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</si>
  <si>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</si>
  <si>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</si>
  <si>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</si>
  <si>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</si>
  <si>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</si>
  <si>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</si>
  <si>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</si>
  <si>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</si>
  <si>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</si>
  <si>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</si>
  <si>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</si>
  <si>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</si>
  <si>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</si>
  <si>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</si>
  <si>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</si>
  <si>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</si>
  <si>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</si>
  <si>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</si>
  <si>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</si>
  <si>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</si>
  <si>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</si>
  <si>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</si>
  <si>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</si>
  <si>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</si>
  <si>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</si>
  <si>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</si>
  <si>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</si>
  <si>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</si>
  <si>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</si>
  <si>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</si>
  <si>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</si>
  <si>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</si>
  <si>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</si>
  <si>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</si>
  <si>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</si>
  <si>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</si>
  <si>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</si>
  <si>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</si>
  <si>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</si>
  <si>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</si>
  <si>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</si>
  <si>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</si>
  <si>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</si>
  <si>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</si>
  <si>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</si>
  <si>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</si>
  <si>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</si>
  <si>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</si>
  <si>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</si>
  <si>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</si>
  <si>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</si>
  <si>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</si>
  <si>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</si>
  <si>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</si>
  <si>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</si>
  <si>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</si>
  <si>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</si>
  <si>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</si>
  <si>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</si>
  <si>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</si>
  <si>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</si>
  <si>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</si>
  <si>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</si>
  <si>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</si>
  <si>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</si>
  <si>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</si>
  <si>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</si>
  <si>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</si>
  <si>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</si>
  <si>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</si>
  <si>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</si>
  <si>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</si>
  <si>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</si>
  <si>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</si>
  <si>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</si>
  <si>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</si>
  <si>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</si>
  <si>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</si>
  <si>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</si>
  <si>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</si>
  <si>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</si>
  <si>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</si>
  <si>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</si>
  <si>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</si>
  <si>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</si>
  <si>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</si>
  <si>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</si>
  <si>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</si>
  <si>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</si>
  <si>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</si>
  <si>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</si>
  <si>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</si>
  <si>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</si>
  <si>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</si>
  <si>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</si>
  <si>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</si>
  <si>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</si>
  <si>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</si>
  <si>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</si>
  <si>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</si>
  <si>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</si>
  <si>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</si>
  <si>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</si>
  <si>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</si>
  <si>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</si>
  <si>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</si>
  <si>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</si>
  <si>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</si>
  <si>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</si>
  <si>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</si>
  <si>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</si>
  <si>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</si>
  <si>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</si>
  <si>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</si>
  <si>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</si>
  <si>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</si>
  <si>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</si>
  <si>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</si>
  <si>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</si>
  <si>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</si>
  <si>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</si>
  <si>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</si>
  <si>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</si>
  <si>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</si>
  <si>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</si>
  <si>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</si>
  <si>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</si>
  <si>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</si>
  <si>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</si>
  <si>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</si>
  <si>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</si>
  <si>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</si>
  <si>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</si>
  <si>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</si>
  <si>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</si>
  <si>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</si>
  <si>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</si>
  <si>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</si>
  <si>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</si>
  <si>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</si>
  <si>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</si>
  <si>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</si>
  <si>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</si>
  <si>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</si>
  <si>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</si>
  <si>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</si>
  <si>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</si>
  <si>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</si>
  <si>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</si>
  <si>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</si>
  <si>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</si>
  <si>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</si>
  <si>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</si>
  <si>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</si>
  <si>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</si>
  <si>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</si>
  <si>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</si>
  <si>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</si>
  <si>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</si>
  <si>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</si>
  <si>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</si>
  <si>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</si>
  <si>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</si>
  <si>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</si>
  <si>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</si>
  <si>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</si>
  <si>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</si>
  <si>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</si>
  <si>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</si>
  <si>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</si>
  <si>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</si>
  <si>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</si>
  <si>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</si>
  <si>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</si>
  <si>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</si>
  <si>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</si>
  <si>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</si>
  <si>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</si>
  <si>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</si>
  <si>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</si>
  <si>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</si>
  <si>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</si>
  <si>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</si>
  <si>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</si>
  <si>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</si>
  <si>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</si>
  <si>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</si>
  <si>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</si>
  <si>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</si>
  <si>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</si>
  <si>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</si>
  <si>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</si>
  <si>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</si>
  <si>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</si>
  <si>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</si>
  <si>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</si>
  <si>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</si>
  <si>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</si>
  <si>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</si>
  <si>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</si>
  <si>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</si>
  <si>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</si>
  <si>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</si>
  <si>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</si>
  <si>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</si>
  <si>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</si>
  <si>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</si>
  <si>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</si>
  <si>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</si>
  <si>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</si>
  <si>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</si>
  <si>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</si>
  <si>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</si>
  <si>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</si>
  <si>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</si>
  <si>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</si>
  <si>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</si>
  <si>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</si>
  <si>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</si>
  <si>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</si>
  <si>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</si>
  <si>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</si>
  <si>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</si>
  <si>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</si>
  <si>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</si>
  <si>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</si>
  <si>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</si>
  <si>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</si>
  <si>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</si>
  <si>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</si>
  <si>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</si>
  <si>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</si>
  <si>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</si>
  <si>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</si>
  <si>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</si>
  <si>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</si>
  <si>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</si>
  <si>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</si>
  <si>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</si>
  <si>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</si>
  <si>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</si>
  <si>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</si>
  <si>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</si>
  <si>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</si>
  <si>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</si>
  <si>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</si>
  <si>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</si>
  <si>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</si>
  <si>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</si>
  <si>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</si>
  <si>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</si>
  <si>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</si>
  <si>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</si>
  <si>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</si>
  <si>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</si>
  <si>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</si>
  <si>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</si>
  <si>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</si>
  <si>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</si>
  <si>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</si>
  <si>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</si>
  <si>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</si>
  <si>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</si>
  <si>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</si>
  <si>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</si>
  <si>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</si>
  <si>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</si>
  <si>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</si>
  <si>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</si>
  <si>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</si>
  <si>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</si>
  <si>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</si>
  <si>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</si>
  <si>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</si>
  <si>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</si>
  <si>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</si>
  <si>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</si>
  <si>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</si>
  <si>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</si>
  <si>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</si>
  <si>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</si>
  <si>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</si>
  <si>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</si>
  <si>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</si>
  <si>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</si>
  <si>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</si>
  <si>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</si>
  <si>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</si>
  <si>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</si>
  <si>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</si>
  <si>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</si>
  <si>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</si>
  <si>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</si>
  <si>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</si>
  <si>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</si>
  <si>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</si>
  <si>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</si>
  <si>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</si>
  <si>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</si>
  <si>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</si>
  <si>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</si>
  <si>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</si>
  <si>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</si>
  <si>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</si>
  <si>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</si>
  <si>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</si>
  <si>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</si>
  <si>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</si>
  <si>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</si>
  <si>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</si>
  <si>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</si>
  <si>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</si>
  <si>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</si>
  <si>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</si>
  <si>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</si>
  <si>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</si>
  <si>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</si>
  <si>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</si>
  <si>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</si>
  <si>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</si>
  <si>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</si>
  <si>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</si>
  <si>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</si>
  <si>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</si>
  <si>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</si>
  <si>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</si>
  <si>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</si>
  <si>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</si>
  <si>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</si>
  <si>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</si>
  <si>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</si>
  <si>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</si>
  <si>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</si>
  <si>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</si>
  <si>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</si>
  <si>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</si>
  <si>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</si>
  <si>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</si>
  <si>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</si>
  <si>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</si>
  <si>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</si>
  <si>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</si>
  <si>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</si>
  <si>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</si>
  <si>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</si>
  <si>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</si>
  <si>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</si>
  <si>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</si>
  <si>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</si>
  <si>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</si>
  <si>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</si>
  <si>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</si>
  <si>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</si>
  <si>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</si>
  <si>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</si>
  <si>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</si>
  <si>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</si>
  <si>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</si>
  <si>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</si>
  <si>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</si>
  <si>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</si>
  <si>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</si>
  <si>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</si>
  <si>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</si>
  <si>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</si>
  <si>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</si>
  <si>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</si>
  <si>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</si>
  <si>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</si>
  <si>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</si>
  <si>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</si>
  <si>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</si>
  <si>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</si>
  <si>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</si>
  <si>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</si>
  <si>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</si>
  <si>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</si>
  <si>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</si>
  <si>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</si>
  <si>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</si>
  <si>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</si>
  <si>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</si>
  <si>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</si>
  <si>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</si>
  <si>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</si>
  <si>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</si>
  <si>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</si>
  <si>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</si>
  <si>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</si>
  <si>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</si>
  <si>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</si>
  <si>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</si>
  <si>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</si>
  <si>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</si>
  <si>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</si>
  <si>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</si>
  <si>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</si>
  <si>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</si>
  <si>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</si>
  <si>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</si>
  <si>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</si>
  <si>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</si>
  <si>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</si>
  <si>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</si>
  <si>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</si>
  <si>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</si>
  <si>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</si>
  <si>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</si>
  <si>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</si>
  <si>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</si>
  <si>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</si>
  <si>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</si>
  <si>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</si>
  <si>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</si>
  <si>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</si>
  <si>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</si>
  <si>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</si>
  <si>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</si>
  <si>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</si>
  <si>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</si>
  <si>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</si>
  <si>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</si>
  <si>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</si>
  <si>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</si>
  <si>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</si>
  <si>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</si>
  <si>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</si>
  <si>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</si>
  <si>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</si>
  <si>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</si>
  <si>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</si>
  <si>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</si>
  <si>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</si>
  <si>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</si>
  <si>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</si>
  <si>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</si>
  <si>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</si>
  <si>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</si>
  <si>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</si>
  <si>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</si>
  <si>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</si>
  <si>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</si>
  <si>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</si>
  <si>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</si>
  <si>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</si>
  <si>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</si>
  <si>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</si>
  <si>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</si>
  <si>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</si>
  <si>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</si>
  <si>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</si>
  <si>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</si>
  <si>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</si>
  <si>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</si>
  <si>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</si>
  <si>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</si>
  <si>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</si>
  <si>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</si>
  <si>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</si>
  <si>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</si>
  <si>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</si>
  <si>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</si>
  <si>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</si>
  <si>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</si>
  <si>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</si>
  <si>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</si>
  <si>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</si>
  <si>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</si>
  <si>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</si>
  <si>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</si>
  <si>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</si>
  <si>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</si>
  <si>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</si>
  <si>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</si>
  <si>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</si>
  <si>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</si>
  <si>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</si>
  <si>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</si>
  <si>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</si>
  <si>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</si>
  <si>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</si>
  <si>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</si>
  <si>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</si>
  <si>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</si>
  <si>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</si>
  <si>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</si>
  <si>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</si>
  <si>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</si>
  <si>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</si>
  <si>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</si>
  <si>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</si>
  <si>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</si>
  <si>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</si>
  <si>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</si>
  <si>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</si>
  <si>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</si>
  <si>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</si>
  <si>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</si>
  <si>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</si>
  <si>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</si>
  <si>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</si>
  <si>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</si>
  <si>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</si>
  <si>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</si>
  <si>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</si>
  <si>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</si>
  <si>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</si>
  <si>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</si>
  <si>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</si>
  <si>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</si>
  <si>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</si>
  <si>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</si>
  <si>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</si>
  <si>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</si>
  <si>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</si>
  <si>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</si>
  <si>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</si>
  <si>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</si>
  <si>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</si>
  <si>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</si>
  <si>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</si>
  <si>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</si>
  <si>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</si>
  <si>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</si>
  <si>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</si>
  <si>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</si>
  <si>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</si>
  <si>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</si>
  <si>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</si>
  <si>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</si>
  <si>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</si>
  <si>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</si>
  <si>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</si>
  <si>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</si>
  <si>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</si>
  <si>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</si>
  <si>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</si>
  <si>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</si>
  <si>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</si>
  <si>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</si>
  <si>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</si>
  <si>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</si>
  <si>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</si>
  <si>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</si>
  <si>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</si>
  <si>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</si>
  <si>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</si>
  <si>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</si>
  <si>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</si>
  <si>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</si>
  <si>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</si>
  <si>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</si>
  <si>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</si>
  <si>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</si>
  <si>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</si>
  <si>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</si>
  <si>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</si>
  <si>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</si>
  <si>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</si>
  <si>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</si>
  <si>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</si>
  <si>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</si>
  <si>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</si>
  <si>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</si>
  <si>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</si>
  <si>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</si>
  <si>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</si>
  <si>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</si>
  <si>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</si>
  <si>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</si>
  <si>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</si>
  <si>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</si>
  <si>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</si>
  <si>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</si>
  <si>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</si>
  <si>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</si>
  <si>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</si>
  <si>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</si>
  <si>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</si>
  <si>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</si>
  <si>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</si>
  <si>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</si>
  <si>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</si>
  <si>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</si>
  <si>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</si>
  <si>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</si>
  <si>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</si>
  <si>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</si>
  <si>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</si>
  <si>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</si>
  <si>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</si>
  <si>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</si>
  <si>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</si>
  <si>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</si>
  <si>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</si>
  <si>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</si>
  <si>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</si>
  <si>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</si>
  <si>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</si>
  <si>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</si>
  <si>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</si>
  <si>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</si>
  <si>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</si>
  <si>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</si>
  <si>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</si>
  <si>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</si>
  <si>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</si>
  <si>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</si>
  <si>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</si>
  <si>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</si>
  <si>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</si>
  <si>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</si>
  <si>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</si>
  <si>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</si>
  <si>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</si>
  <si>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</si>
  <si>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</si>
  <si>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</si>
  <si>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</si>
  <si>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</si>
  <si>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</si>
  <si>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</si>
  <si>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</si>
  <si>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</si>
  <si>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</si>
  <si>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</si>
  <si>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</si>
  <si>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</si>
  <si>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</si>
  <si>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</si>
  <si>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</si>
  <si>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</si>
  <si>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</si>
  <si>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</si>
  <si>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</si>
  <si>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</si>
  <si>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</si>
  <si>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</si>
  <si>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</si>
  <si>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</si>
  <si>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</si>
  <si>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</si>
  <si>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</si>
  <si>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</si>
  <si>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</si>
  <si>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</si>
  <si>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</si>
  <si>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</si>
  <si>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</si>
  <si>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</si>
  <si>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</si>
  <si>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</si>
  <si>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</si>
  <si>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</si>
  <si>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</si>
  <si>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</si>
  <si>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</si>
  <si>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</si>
  <si>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</si>
  <si>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</si>
  <si>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</si>
  <si>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</si>
  <si>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</si>
  <si>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</si>
  <si>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</si>
  <si>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</si>
  <si>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</si>
  <si>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</si>
  <si>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</si>
  <si>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</si>
  <si>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</si>
  <si>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</si>
  <si>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</si>
  <si>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</si>
  <si>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</si>
  <si>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</si>
  <si>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</si>
  <si>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</si>
  <si>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</si>
  <si>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</si>
  <si>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</si>
  <si>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</si>
  <si>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</si>
  <si>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</si>
  <si>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</si>
  <si>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</si>
  <si>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</si>
  <si>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</si>
  <si>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</si>
  <si>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</si>
  <si>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</si>
  <si>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</si>
  <si>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</si>
  <si>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</si>
  <si>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</si>
  <si>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</si>
  <si>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</si>
  <si>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</si>
  <si>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</si>
  <si>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</si>
  <si>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</si>
  <si>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</si>
  <si>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</si>
  <si>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</si>
  <si>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</si>
  <si>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</si>
  <si>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</si>
  <si>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</si>
  <si>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</si>
  <si>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</si>
  <si>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</si>
  <si>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</si>
  <si>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</si>
  <si>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</si>
  <si>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</si>
  <si>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</si>
  <si>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</si>
  <si>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</si>
  <si>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</si>
  <si>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</si>
  <si>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</si>
  <si>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</si>
  <si>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</si>
  <si>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</si>
  <si>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</si>
  <si>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</si>
  <si>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</si>
  <si>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</si>
  <si>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</si>
  <si>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</si>
  <si>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</si>
  <si>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</si>
  <si>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</si>
  <si>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</si>
  <si>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</si>
  <si>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</si>
  <si>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</si>
  <si>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</si>
  <si>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</si>
  <si>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</si>
  <si>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</si>
  <si>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</si>
  <si>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</si>
  <si>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</si>
  <si>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</si>
  <si>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</si>
  <si>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</si>
  <si>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</si>
  <si>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</si>
  <si>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</si>
  <si>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</si>
  <si>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</si>
  <si>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</si>
  <si>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</si>
  <si>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</si>
  <si>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</si>
  <si>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</si>
  <si>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</si>
  <si>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</si>
  <si>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</si>
  <si>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</si>
  <si>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</si>
  <si>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</si>
  <si>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</si>
  <si>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</si>
  <si>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</si>
  <si>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</si>
  <si>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</si>
  <si>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</si>
  <si>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</si>
  <si>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</si>
  <si>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</si>
  <si>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</si>
  <si>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</si>
  <si>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</si>
  <si>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</si>
  <si>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</si>
  <si>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</si>
  <si>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</si>
  <si>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</si>
  <si>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</si>
  <si>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</si>
  <si>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</si>
  <si>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</si>
  <si>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</si>
  <si>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</si>
  <si>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</si>
  <si>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</si>
  <si>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</si>
  <si>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</si>
  <si>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</si>
  <si>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</si>
  <si>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</si>
  <si>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</si>
  <si>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</si>
  <si>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</si>
  <si>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</si>
  <si>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</si>
  <si>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</si>
  <si>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</si>
  <si>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</si>
  <si>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</si>
  <si>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</si>
  <si>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</si>
  <si>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</si>
  <si>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</si>
  <si>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</si>
  <si>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</si>
  <si>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</si>
  <si>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</si>
  <si>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</si>
  <si>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</si>
  <si>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</si>
  <si>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</si>
  <si>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</si>
  <si>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</si>
  <si>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</si>
  <si>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</si>
  <si>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</si>
  <si>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</si>
  <si>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</si>
  <si>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</si>
  <si>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</si>
  <si>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</si>
  <si>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</si>
  <si>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</si>
  <si>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</si>
  <si>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</si>
  <si>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</si>
  <si>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</si>
  <si>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</si>
  <si>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</si>
  <si>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</si>
  <si>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</si>
  <si>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</si>
  <si>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</si>
  <si>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</si>
  <si>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</si>
  <si>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</si>
  <si>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</si>
  <si>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</si>
  <si>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</si>
  <si>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</si>
  <si>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</si>
  <si>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</si>
  <si>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</si>
  <si>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</si>
  <si>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</si>
  <si>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</si>
  <si>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</si>
  <si>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</si>
  <si>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</si>
  <si>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</si>
  <si>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</si>
  <si>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</si>
  <si>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</si>
  <si>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</si>
  <si>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</si>
  <si>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</si>
  <si>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</si>
  <si>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</si>
  <si>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</si>
  <si>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</si>
  <si>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</si>
  <si>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</si>
  <si>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</si>
  <si>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</si>
  <si>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</si>
  <si>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</si>
  <si>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</si>
  <si>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</si>
  <si>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</si>
  <si>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</si>
  <si>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</si>
  <si>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</si>
  <si>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</si>
  <si>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</si>
  <si>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</si>
  <si>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</si>
  <si>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</si>
  <si>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</si>
  <si>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</si>
  <si>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</si>
  <si>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</si>
  <si>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</si>
  <si>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</si>
  <si>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</si>
  <si>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</si>
  <si>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</si>
  <si>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</si>
  <si>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</si>
  <si>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</si>
  <si>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</si>
  <si>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</si>
  <si>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</si>
  <si>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</si>
  <si>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</si>
  <si>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</si>
  <si>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</si>
  <si>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</si>
  <si>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</si>
  <si>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</si>
  <si>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</si>
  <si>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</si>
  <si>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</si>
  <si>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</si>
  <si>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</si>
  <si>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</si>
  <si>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</si>
  <si>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</si>
  <si>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</si>
  <si>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</si>
  <si>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</si>
  <si>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</si>
  <si>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</si>
  <si>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</si>
  <si>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</si>
  <si>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</si>
  <si>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</si>
  <si>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</si>
  <si>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</si>
  <si>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</si>
  <si>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</si>
  <si>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</si>
  <si>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</si>
  <si>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</si>
  <si>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</si>
  <si>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</si>
  <si>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</si>
  <si>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</si>
  <si>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</si>
  <si>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</si>
  <si>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</si>
  <si>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</si>
  <si>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</si>
  <si>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</si>
  <si>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</si>
  <si>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</si>
  <si>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</si>
  <si>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</si>
  <si>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</si>
  <si>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</si>
  <si>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</si>
  <si>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</si>
  <si>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</si>
  <si>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</si>
  <si>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</si>
  <si>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</si>
  <si>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</si>
  <si>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</si>
  <si>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</si>
  <si>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</si>
  <si>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</si>
  <si>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</si>
  <si>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</si>
  <si>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</si>
  <si>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</si>
  <si>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</si>
  <si>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</si>
  <si>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</si>
  <si>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</si>
  <si>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</si>
  <si>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</si>
  <si>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</si>
  <si>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</si>
  <si>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</si>
  <si>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</si>
  <si>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</si>
  <si>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</si>
  <si>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</si>
  <si>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</si>
  <si>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</si>
  <si>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</si>
  <si>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</si>
  <si>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</si>
  <si>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</si>
  <si>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</si>
  <si>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</si>
  <si>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</si>
  <si>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</si>
  <si>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</si>
  <si>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</si>
  <si>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</si>
  <si>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</si>
  <si>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</si>
  <si>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</si>
  <si>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</si>
  <si>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</si>
  <si>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</si>
  <si>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</si>
  <si>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</si>
  <si>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</si>
  <si>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</si>
  <si>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</si>
  <si>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</si>
  <si>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</si>
  <si>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</si>
  <si>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</si>
  <si>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</si>
  <si>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</si>
  <si>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</si>
  <si>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</si>
  <si>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</si>
  <si>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</si>
  <si>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</si>
  <si>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</si>
  <si>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</si>
  <si>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</si>
  <si>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</si>
  <si>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</si>
  <si>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</si>
  <si>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</si>
  <si>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</si>
  <si>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</si>
  <si>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</si>
  <si>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</si>
  <si>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</si>
  <si>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</si>
  <si>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</si>
  <si>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</si>
  <si>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</si>
  <si>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</si>
  <si>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</si>
  <si>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</si>
  <si>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</si>
  <si>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</si>
  <si>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</si>
  <si>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</si>
  <si>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</si>
  <si>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</si>
  <si>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</si>
  <si>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</si>
  <si>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</si>
  <si>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</si>
  <si>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</si>
  <si>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</si>
  <si>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</si>
  <si>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</si>
  <si>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</si>
  <si>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</si>
  <si>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</si>
  <si>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</si>
  <si>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</si>
  <si>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</si>
  <si>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</si>
  <si>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</si>
  <si>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</si>
  <si>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</si>
  <si>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</si>
  <si>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</si>
  <si>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</si>
  <si>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</si>
  <si>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</si>
  <si>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</si>
  <si>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</si>
  <si>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</si>
  <si>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</si>
  <si>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</si>
  <si>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</si>
  <si>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</si>
  <si>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</si>
  <si>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</si>
  <si>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</si>
  <si>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</si>
  <si>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</si>
  <si>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</si>
  <si>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</si>
  <si>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</si>
  <si>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</si>
  <si>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</si>
  <si>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</si>
  <si>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</si>
  <si>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</si>
  <si>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</si>
  <si>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</si>
  <si>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</si>
  <si>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</si>
  <si>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</si>
  <si>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</si>
  <si>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</si>
  <si>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</si>
  <si>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</si>
  <si>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</si>
  <si>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</si>
  <si>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</si>
  <si>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</si>
  <si>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</si>
  <si>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</si>
  <si>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</si>
  <si>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</si>
  <si>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</si>
  <si>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</si>
  <si>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</si>
  <si>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</si>
  <si>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</si>
  <si>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</si>
  <si>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</si>
  <si>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</si>
  <si>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</si>
  <si>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</si>
  <si>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</si>
  <si>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</si>
  <si>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</si>
  <si>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</si>
  <si>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</si>
  <si>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</si>
  <si>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</si>
  <si>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</si>
  <si>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</si>
  <si>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</si>
  <si>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</si>
  <si>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</si>
  <si>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</si>
  <si>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</si>
  <si>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</si>
  <si>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</si>
  <si>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</si>
  <si>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</si>
  <si>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</si>
  <si>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</si>
  <si>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</si>
  <si>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</si>
  <si>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</si>
  <si>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</si>
  <si>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</si>
  <si>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</si>
  <si>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</si>
  <si>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</si>
  <si>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</si>
  <si>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</si>
  <si>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</si>
  <si>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</si>
  <si>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</si>
  <si>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</si>
  <si>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</si>
  <si>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</si>
  <si>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</si>
  <si>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</si>
  <si>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</si>
  <si>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</si>
  <si>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</si>
  <si>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</si>
  <si>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</si>
  <si>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</si>
  <si>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</si>
  <si>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</si>
  <si>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</si>
  <si>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</si>
  <si>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</si>
  <si>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</si>
  <si>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</si>
  <si>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</si>
  <si>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</si>
  <si>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</si>
  <si>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</si>
  <si>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</si>
  <si>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</si>
  <si>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</si>
  <si>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</si>
  <si>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</si>
  <si>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</si>
  <si>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</si>
  <si>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</si>
  <si>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</si>
  <si>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</si>
  <si>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</si>
  <si>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</si>
  <si>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</si>
  <si>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</si>
  <si>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</si>
  <si>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</si>
  <si>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</si>
  <si>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</si>
  <si>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</si>
  <si>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</si>
  <si>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</si>
  <si>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</si>
  <si>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</si>
  <si>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</si>
  <si>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</si>
  <si>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</si>
  <si>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</si>
  <si>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</si>
  <si>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</si>
  <si>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</si>
  <si>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</si>
  <si>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</si>
  <si>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</si>
  <si>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</si>
  <si>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</si>
  <si>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</si>
  <si>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</si>
  <si>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</si>
  <si>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</si>
  <si>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</si>
  <si>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</si>
  <si>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</si>
  <si>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</si>
  <si>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</si>
  <si>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</si>
  <si>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</si>
  <si>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</si>
  <si>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</si>
  <si>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</si>
  <si>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</si>
  <si>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</si>
  <si>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</si>
  <si>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</si>
  <si>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</si>
  <si>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</si>
  <si>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</si>
  <si>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</si>
  <si>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</si>
  <si>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</si>
  <si>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</si>
  <si>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</si>
  <si>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</si>
  <si>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</si>
  <si>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</si>
  <si>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</si>
  <si>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</si>
  <si>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</si>
  <si>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</si>
  <si>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</si>
  <si>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</si>
  <si>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</si>
  <si>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</si>
  <si>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</si>
  <si>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</si>
  <si>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</si>
  <si>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</si>
  <si>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</si>
  <si>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</si>
  <si>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</si>
  <si>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</si>
  <si>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</si>
  <si>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</si>
  <si>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</si>
  <si>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</si>
  <si>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</si>
  <si>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</si>
  <si>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</si>
  <si>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</si>
  <si>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</si>
  <si>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</si>
  <si>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</si>
  <si>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</si>
  <si>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</si>
  <si>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</si>
  <si>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</si>
  <si>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</si>
  <si>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</si>
  <si>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</si>
  <si>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</si>
  <si>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</si>
  <si>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</si>
  <si>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</si>
  <si>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</si>
  <si>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</si>
  <si>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</si>
  <si>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</si>
  <si>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</si>
  <si>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</si>
  <si>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</si>
  <si>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</si>
  <si>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</si>
  <si>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</si>
  <si>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</si>
  <si>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</si>
  <si>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</si>
  <si>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</si>
  <si>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</si>
  <si>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</si>
  <si>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</si>
  <si>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</si>
  <si>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</si>
  <si>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</si>
  <si>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</si>
  <si>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</si>
  <si>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</si>
  <si>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</si>
  <si>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</si>
  <si>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</si>
  <si>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</si>
  <si>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</si>
  <si>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</si>
  <si>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</si>
  <si>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</si>
  <si>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</si>
  <si>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</si>
  <si>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</si>
  <si>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</si>
  <si>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</si>
  <si>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</si>
  <si>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</si>
  <si>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</si>
  <si>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</si>
  <si>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</si>
  <si>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</si>
  <si>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</si>
  <si>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</si>
  <si>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</si>
  <si>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</si>
  <si>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</si>
  <si>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</si>
  <si>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</si>
  <si>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</si>
  <si>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</si>
  <si>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</si>
  <si>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</si>
  <si>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</si>
  <si>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</si>
  <si>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</si>
  <si>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</si>
  <si>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</si>
  <si>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</si>
  <si>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</si>
  <si>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</si>
  <si>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</si>
  <si>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</si>
  <si>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</si>
  <si>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</si>
  <si>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</si>
  <si>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</si>
  <si>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</si>
  <si>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</si>
  <si>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</si>
  <si>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</si>
  <si>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</si>
  <si>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</si>
  <si>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</si>
  <si>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</si>
  <si>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</si>
  <si>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</si>
  <si>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</si>
  <si>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</si>
  <si>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</si>
  <si>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</si>
  <si>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</si>
  <si>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</si>
  <si>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</si>
  <si>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</si>
  <si>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</si>
  <si>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</si>
  <si>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</si>
  <si>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</si>
  <si>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</si>
  <si>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</si>
  <si>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</si>
  <si>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</si>
  <si>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</si>
  <si>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</si>
  <si>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</si>
  <si>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</si>
  <si>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</si>
  <si>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</si>
  <si>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</si>
  <si>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</si>
  <si>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</si>
  <si>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</si>
  <si>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</si>
  <si>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</si>
  <si>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</si>
  <si>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</si>
  <si>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</si>
  <si>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</si>
  <si>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</si>
  <si>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</si>
  <si>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</si>
  <si>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</si>
  <si>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</si>
  <si>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</si>
  <si>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</si>
  <si>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</si>
  <si>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</si>
  <si>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</si>
  <si>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</si>
  <si>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</si>
  <si>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</si>
  <si>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</si>
  <si>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</si>
  <si>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</si>
  <si>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</si>
  <si>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</si>
  <si>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</si>
  <si>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</si>
  <si>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</si>
  <si>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</si>
  <si>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</si>
  <si>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</si>
  <si>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</si>
  <si>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</si>
  <si>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</si>
  <si>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</si>
  <si>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</si>
  <si>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</si>
  <si>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</si>
  <si>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</si>
  <si>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</si>
  <si>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</si>
  <si>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</si>
  <si>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</si>
  <si>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</si>
  <si>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</si>
  <si>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</si>
  <si>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</si>
  <si>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</si>
  <si>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</si>
  <si>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</si>
  <si>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</si>
  <si>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</si>
  <si>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</si>
  <si>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</si>
  <si>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</si>
  <si>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</si>
  <si>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</si>
  <si>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</si>
  <si>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</si>
  <si>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</si>
  <si>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</si>
  <si>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</si>
  <si>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</si>
  <si>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</si>
  <si>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</si>
  <si>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</si>
  <si>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</si>
  <si>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</si>
  <si>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</si>
  <si>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</si>
  <si>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</si>
  <si>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</si>
  <si>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</si>
  <si>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</si>
  <si>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</si>
  <si>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</si>
  <si>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</si>
  <si>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</si>
  <si>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</si>
  <si>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</si>
  <si>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</si>
  <si>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</si>
  <si>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</si>
  <si>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</si>
  <si>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</si>
  <si>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</si>
  <si>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</si>
  <si>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</si>
  <si>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</si>
  <si>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</si>
  <si>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</si>
  <si>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</si>
  <si>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</si>
  <si>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</si>
  <si>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</si>
  <si>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</si>
  <si>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</si>
  <si>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</si>
  <si>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</si>
  <si>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</si>
  <si>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</si>
  <si>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</si>
  <si>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</si>
  <si>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</si>
  <si>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</si>
  <si>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</si>
  <si>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</si>
  <si>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</si>
  <si>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</si>
  <si>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</si>
  <si>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</si>
  <si>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</si>
  <si>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</si>
  <si>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</si>
  <si>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</si>
  <si>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</si>
  <si>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</si>
  <si>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</si>
  <si>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</si>
  <si>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</si>
  <si>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</si>
  <si>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</si>
  <si>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</si>
  <si>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</si>
  <si>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</si>
  <si>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</si>
  <si>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</si>
  <si>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</si>
  <si>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</si>
  <si>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</si>
  <si>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</si>
  <si>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</si>
  <si>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</si>
  <si>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</si>
  <si>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</si>
  <si>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</si>
  <si>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</si>
  <si>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</si>
  <si>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</si>
  <si>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</si>
  <si>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</si>
  <si>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</si>
  <si>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</si>
  <si>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</si>
  <si>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</si>
  <si>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</si>
  <si>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</si>
  <si>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</si>
  <si>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</si>
  <si>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</si>
  <si>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</si>
  <si>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</si>
  <si>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</si>
  <si>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</si>
  <si>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</si>
  <si>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</si>
  <si>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</si>
  <si>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</si>
  <si>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</si>
  <si>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</si>
  <si>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</si>
  <si>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</si>
  <si>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</si>
  <si>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</si>
  <si>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</si>
  <si>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</si>
  <si>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</si>
  <si>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</si>
  <si>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</si>
  <si>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</si>
  <si>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</si>
  <si>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</si>
  <si>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</si>
  <si>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</si>
  <si>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</si>
  <si>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</si>
  <si>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</si>
  <si>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</si>
  <si>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</si>
  <si>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</si>
  <si>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</si>
  <si>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</si>
  <si>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</si>
  <si>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</si>
  <si>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</si>
  <si>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</si>
  <si>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</si>
  <si>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</si>
  <si>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</si>
  <si>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</si>
  <si>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</si>
  <si>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</si>
  <si>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</si>
  <si>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</si>
  <si>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</si>
  <si>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</si>
  <si>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</si>
  <si>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</si>
  <si>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</si>
  <si>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</si>
  <si>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</si>
  <si>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</si>
  <si>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</si>
  <si>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</si>
  <si>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</si>
  <si>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</si>
  <si>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</si>
  <si>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</si>
  <si>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</si>
  <si>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</si>
  <si>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</si>
  <si>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</si>
  <si>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</si>
  <si>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</si>
  <si>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</si>
  <si>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</si>
  <si>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</si>
  <si>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</si>
  <si>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</si>
  <si>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</si>
  <si>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</si>
  <si>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</si>
  <si>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</si>
  <si>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</si>
  <si>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</si>
  <si>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</si>
  <si>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</si>
  <si>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</si>
  <si>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</si>
  <si>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</si>
  <si>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</si>
  <si>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</si>
  <si>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</si>
  <si>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</si>
  <si>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</si>
  <si>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</si>
  <si>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</si>
  <si>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</si>
  <si>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</si>
  <si>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</si>
  <si>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</si>
  <si>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</si>
  <si>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</si>
  <si>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</si>
  <si>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</si>
  <si>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</si>
  <si>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</si>
  <si>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</si>
  <si>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</si>
  <si>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</si>
  <si>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</si>
  <si>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</si>
  <si>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</si>
  <si>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</si>
  <si>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</si>
  <si>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</si>
  <si>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</si>
  <si>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</si>
  <si>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</si>
  <si>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</si>
  <si>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</si>
  <si>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</si>
  <si>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</si>
  <si>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</si>
  <si>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</si>
  <si>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</si>
  <si>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</si>
  <si>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</si>
  <si>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</si>
  <si>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</si>
  <si>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</si>
  <si>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</si>
  <si>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</si>
  <si>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</si>
  <si>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</si>
  <si>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</si>
  <si>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</si>
  <si>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</si>
  <si>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</si>
  <si>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</si>
  <si>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</si>
  <si>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</si>
  <si>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</si>
  <si>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</si>
  <si>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</si>
  <si>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</si>
  <si>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</si>
  <si>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</si>
  <si>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</si>
  <si>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</si>
  <si>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</si>
  <si>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</si>
  <si>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</si>
  <si>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</si>
  <si>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</si>
  <si>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</si>
  <si>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</si>
  <si>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</si>
  <si>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</si>
  <si>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</si>
  <si>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</si>
  <si>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</si>
  <si>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</si>
  <si>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</si>
  <si>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</si>
  <si>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</si>
  <si>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</si>
  <si>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</si>
  <si>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</si>
  <si>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</si>
  <si>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</si>
  <si>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</si>
  <si>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</si>
  <si>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</si>
  <si>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</si>
  <si>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</si>
  <si>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</si>
  <si>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</si>
  <si>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</si>
  <si>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</si>
  <si>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</si>
  <si>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</si>
  <si>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</si>
  <si>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</si>
  <si>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</si>
  <si>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</si>
  <si>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</si>
  <si>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</si>
  <si>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</si>
  <si>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</si>
  <si>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</si>
  <si>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</si>
  <si>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</si>
  <si>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</si>
  <si>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</si>
  <si>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</si>
  <si>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</si>
  <si>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</si>
  <si>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</si>
  <si>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</si>
  <si>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</si>
  <si>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</si>
  <si>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</si>
  <si>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</si>
  <si>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</si>
  <si>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</si>
  <si>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</si>
  <si>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</si>
  <si>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</si>
  <si>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</si>
  <si>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</si>
  <si>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</si>
  <si>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</si>
  <si>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</si>
  <si>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</si>
  <si>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</si>
  <si>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</si>
  <si>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</si>
  <si>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</si>
  <si>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</si>
  <si>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</si>
  <si>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</si>
  <si>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</si>
  <si>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</si>
  <si>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</si>
  <si>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</si>
  <si>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</si>
  <si>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</si>
  <si>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</si>
  <si>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</si>
  <si>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</si>
  <si>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</si>
  <si>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</si>
  <si>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</si>
  <si>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</si>
  <si>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</si>
  <si>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</si>
  <si>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</si>
  <si>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</si>
  <si>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</si>
  <si>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</si>
  <si>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</si>
  <si>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</si>
  <si>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</si>
  <si>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</si>
  <si>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</si>
  <si>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</si>
  <si>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</si>
  <si>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</si>
  <si>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</si>
  <si>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</si>
  <si>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</si>
  <si>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</si>
  <si>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</si>
  <si>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</si>
  <si>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</si>
  <si>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</si>
  <si>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</si>
  <si>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</si>
  <si>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</si>
  <si>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</si>
  <si>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</si>
  <si>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</si>
  <si>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</si>
  <si>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</si>
  <si>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</si>
  <si>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</si>
  <si>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</si>
  <si>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</si>
  <si>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</si>
  <si>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</si>
  <si>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</si>
  <si>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</si>
  <si>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</si>
  <si>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</si>
  <si>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</si>
  <si>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</si>
  <si>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</si>
  <si>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</si>
  <si>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</si>
  <si>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</si>
  <si>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</si>
  <si>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</si>
  <si>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</si>
  <si>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</si>
  <si>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</si>
  <si>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</si>
  <si>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</si>
  <si>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</si>
  <si>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</si>
  <si>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</si>
  <si>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</si>
  <si>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</si>
  <si>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</si>
  <si>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</si>
  <si>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</si>
  <si>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</si>
  <si>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</si>
  <si>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</si>
  <si>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</si>
  <si>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</si>
  <si>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</si>
  <si>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</si>
  <si>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</si>
  <si>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</si>
  <si>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</si>
  <si>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</si>
  <si>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</si>
  <si>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</si>
  <si>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</si>
  <si>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</si>
  <si>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</si>
  <si>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</si>
  <si>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</si>
  <si>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</si>
  <si>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</si>
  <si>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</si>
  <si>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</si>
  <si>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</si>
  <si>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</si>
  <si>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</si>
  <si>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</si>
  <si>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</si>
  <si>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</si>
  <si>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</si>
  <si>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</si>
  <si>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</si>
  <si>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</si>
  <si>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</si>
  <si>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</si>
  <si>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</si>
  <si>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</si>
  <si>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</si>
  <si>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</si>
  <si>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</si>
  <si>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</si>
  <si>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</si>
  <si>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</si>
  <si>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</si>
  <si>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</si>
  <si>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</si>
  <si>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</si>
  <si>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</si>
  <si>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</si>
  <si>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</si>
  <si>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</si>
  <si>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</si>
  <si>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</si>
  <si>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</si>
  <si>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</si>
  <si>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</si>
  <si>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</si>
  <si>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</si>
  <si>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</si>
  <si>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</si>
  <si>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</si>
  <si>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</si>
  <si>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</si>
  <si>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</si>
  <si>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</si>
  <si>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</si>
  <si>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</si>
  <si>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</si>
  <si>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</si>
  <si>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</si>
  <si>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</si>
  <si>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</si>
  <si>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</si>
  <si>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</si>
  <si>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</si>
  <si>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</si>
  <si>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</si>
  <si>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</si>
  <si>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</si>
  <si>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</si>
  <si>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</si>
  <si>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</si>
  <si>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</si>
  <si>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</si>
  <si>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</si>
  <si>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</si>
  <si>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</si>
  <si>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</si>
  <si>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</si>
  <si>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</si>
  <si>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</si>
  <si>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</si>
  <si>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</si>
  <si>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</si>
  <si>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</si>
  <si>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</si>
  <si>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</si>
  <si>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</si>
  <si>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</si>
  <si>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</si>
  <si>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</si>
  <si>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</si>
  <si>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</si>
  <si>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</si>
  <si>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</si>
  <si>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</si>
  <si>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</si>
  <si>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</si>
  <si>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</si>
  <si>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</si>
  <si>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</si>
  <si>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</si>
  <si>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</si>
  <si>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</si>
  <si>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</si>
  <si>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</si>
  <si>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</si>
  <si>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</si>
  <si>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</si>
  <si>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</si>
  <si>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</si>
  <si>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</si>
  <si>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</si>
  <si>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</si>
  <si>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</si>
  <si>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</si>
  <si>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</si>
  <si>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</si>
  <si>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</si>
  <si>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</si>
  <si>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</si>
  <si>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</si>
  <si>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</si>
  <si>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</si>
  <si>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</si>
  <si>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</si>
  <si>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</si>
  <si>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</si>
  <si>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</si>
  <si>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</si>
  <si>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</si>
  <si>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</si>
  <si>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</si>
  <si>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</si>
  <si>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</si>
  <si>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</si>
  <si>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</si>
  <si>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</si>
  <si>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</si>
  <si>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</si>
  <si>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</si>
  <si>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</si>
  <si>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</si>
  <si>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</si>
  <si>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</si>
  <si>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</si>
  <si>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</si>
  <si>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</si>
  <si>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</si>
  <si>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</si>
  <si>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</si>
  <si>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</si>
  <si>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</si>
  <si>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</si>
  <si>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</si>
  <si>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</si>
  <si>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</si>
  <si>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</si>
  <si>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</si>
  <si>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</si>
  <si>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</si>
  <si>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</si>
  <si>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</si>
  <si>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</si>
  <si>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</si>
  <si>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</si>
  <si>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</si>
  <si>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</si>
  <si>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</si>
  <si>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</si>
  <si>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</si>
  <si>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</si>
  <si>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</si>
  <si>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</si>
  <si>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</si>
  <si>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</si>
  <si>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</si>
  <si>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</si>
  <si>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</si>
  <si>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</si>
  <si>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</si>
  <si>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</si>
  <si>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</si>
  <si>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</si>
  <si>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</si>
  <si>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</si>
  <si>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</si>
  <si>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</si>
  <si>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</si>
  <si>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</si>
  <si>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</si>
  <si>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</si>
  <si>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</si>
  <si>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</si>
  <si>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</si>
  <si>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</si>
  <si>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</si>
  <si>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</si>
  <si>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</si>
  <si>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</si>
  <si>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</si>
  <si>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</si>
  <si>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</si>
  <si>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</si>
  <si>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</si>
  <si>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</si>
  <si>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</si>
  <si>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</si>
  <si>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</si>
  <si>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</si>
  <si>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</si>
  <si>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</si>
  <si>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</si>
  <si>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</si>
  <si>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</si>
  <si>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</si>
  <si>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</si>
  <si>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</si>
  <si>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</si>
  <si>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</si>
  <si>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</si>
  <si>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</si>
  <si>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</si>
  <si>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</si>
  <si>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</si>
  <si>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</si>
  <si>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</si>
  <si>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</si>
  <si>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</si>
  <si>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</si>
  <si>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</si>
  <si>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</si>
  <si>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</si>
  <si>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</si>
  <si>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</si>
  <si>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</si>
  <si>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</si>
  <si>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</si>
  <si>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</si>
  <si>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</si>
  <si>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</si>
  <si>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</si>
  <si>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</si>
  <si>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</si>
  <si>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</si>
  <si>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</si>
  <si>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</si>
  <si>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</si>
  <si>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</si>
  <si>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</si>
  <si>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</si>
  <si>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</si>
  <si>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</si>
  <si>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</si>
  <si>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</si>
  <si>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</si>
  <si>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</si>
  <si>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</si>
  <si>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</si>
  <si>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</si>
  <si>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</si>
  <si>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</si>
  <si>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</si>
  <si>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</si>
  <si>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</si>
  <si>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</si>
  <si>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</si>
  <si>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</si>
  <si>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</si>
  <si>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</si>
  <si>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</si>
  <si>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</si>
  <si>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</si>
  <si>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</si>
  <si>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</si>
  <si>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</si>
  <si>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</si>
  <si>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</si>
  <si>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</si>
  <si>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</si>
  <si>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</si>
  <si>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</si>
  <si>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</si>
  <si>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</si>
  <si>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</si>
  <si>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</si>
  <si>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</si>
  <si>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</si>
  <si>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</si>
  <si>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</si>
  <si>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</si>
  <si>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</si>
  <si>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</si>
  <si>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</si>
  <si>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</si>
  <si>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</si>
  <si>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</si>
  <si>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</si>
  <si>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</si>
  <si>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</si>
  <si>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</si>
  <si>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</si>
  <si>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</si>
  <si>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</si>
  <si>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</si>
  <si>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</si>
  <si>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</si>
  <si>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</si>
  <si>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</si>
  <si>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</si>
  <si>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</si>
  <si>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</si>
  <si>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</si>
  <si>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</si>
  <si>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</si>
  <si>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</si>
  <si>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</si>
  <si>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</si>
  <si>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</si>
  <si>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</si>
  <si>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</si>
  <si>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</si>
  <si>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</si>
  <si>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</si>
  <si>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</si>
  <si>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</si>
  <si>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</si>
  <si>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</si>
  <si>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</si>
  <si>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</si>
  <si>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</si>
  <si>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</si>
  <si>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</si>
  <si>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</si>
  <si>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</si>
  <si>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</si>
  <si>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</si>
  <si>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</si>
  <si>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</si>
  <si>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</si>
  <si>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</si>
  <si>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</si>
  <si>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</si>
  <si>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</si>
  <si>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</si>
  <si>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</si>
  <si>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</si>
  <si>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</si>
  <si>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</si>
  <si>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</si>
  <si>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</si>
  <si>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</si>
  <si>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</si>
  <si>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</si>
  <si>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</si>
  <si>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</si>
  <si>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</si>
  <si>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</si>
  <si>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</si>
  <si>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</si>
  <si>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</si>
  <si>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</si>
  <si>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</si>
  <si>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</si>
  <si>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</si>
  <si>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</si>
  <si>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</si>
  <si>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</si>
  <si>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</si>
  <si>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</si>
  <si>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</si>
  <si>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</si>
  <si>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</si>
  <si>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</si>
  <si>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</si>
  <si>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</si>
  <si>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</si>
  <si>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</si>
  <si>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</si>
  <si>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</si>
  <si>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</si>
  <si>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</si>
  <si>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</si>
  <si>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</si>
  <si>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</si>
  <si>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</si>
  <si>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</si>
  <si>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</si>
  <si>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</si>
  <si>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</si>
  <si>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</si>
  <si>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</si>
  <si>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</si>
  <si>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</si>
  <si>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</si>
  <si>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</si>
  <si>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</si>
  <si>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</si>
  <si>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</si>
  <si>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</si>
  <si>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</si>
  <si>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</si>
  <si>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</si>
  <si>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</si>
  <si>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</si>
  <si>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</si>
  <si>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</si>
  <si>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</si>
  <si>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</si>
  <si>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</si>
  <si>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</si>
  <si>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</si>
  <si>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</si>
  <si>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</si>
  <si>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</si>
  <si>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</si>
  <si>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</si>
  <si>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</si>
  <si>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</si>
  <si>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</si>
  <si>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</si>
  <si>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</si>
  <si>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</si>
  <si>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</si>
  <si>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</si>
  <si>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</si>
  <si>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</si>
  <si>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</si>
  <si>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</si>
  <si>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</si>
  <si>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</si>
  <si>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</si>
  <si>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</si>
  <si>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</si>
  <si>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</si>
  <si>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</si>
  <si>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</si>
  <si>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</si>
  <si>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</si>
  <si>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</si>
  <si>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</si>
  <si>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</si>
  <si>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</si>
  <si>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</si>
  <si>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</si>
  <si>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</si>
  <si>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</si>
  <si>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</si>
  <si>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</si>
  <si>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</si>
  <si>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</si>
  <si>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</si>
  <si>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</si>
  <si>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</si>
  <si>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</si>
  <si>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</si>
  <si>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</si>
  <si>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</si>
  <si>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</si>
  <si>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</si>
  <si>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</si>
  <si>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</si>
  <si>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</si>
  <si>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</si>
  <si>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</si>
  <si>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</si>
  <si>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</si>
  <si>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</si>
  <si>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</si>
  <si>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</si>
  <si>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</si>
  <si>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</si>
  <si>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</si>
  <si>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</si>
  <si>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</si>
  <si>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</si>
  <si>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</si>
  <si>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</si>
  <si>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</si>
  <si>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</si>
  <si>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</si>
  <si>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</si>
  <si>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</si>
  <si>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</si>
  <si>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</si>
  <si>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</si>
  <si>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</si>
  <si>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</si>
  <si>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</si>
  <si>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</si>
  <si>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</si>
  <si>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</si>
  <si>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</si>
  <si>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</si>
  <si>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</si>
  <si>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</si>
  <si>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</si>
  <si>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</si>
  <si>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</si>
  <si>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</si>
  <si>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</si>
  <si>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</si>
  <si>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</si>
  <si>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</si>
  <si>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</si>
  <si>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</si>
  <si>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</si>
  <si>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</si>
  <si>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</si>
  <si>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</si>
  <si>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</si>
  <si>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</si>
  <si>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</si>
  <si>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</si>
  <si>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</si>
  <si>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</si>
  <si>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</si>
  <si>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</si>
  <si>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</si>
  <si>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</si>
  <si>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</si>
  <si>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</si>
  <si>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</si>
  <si>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</si>
  <si>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</si>
  <si>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</si>
  <si>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</si>
  <si>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</si>
  <si>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</si>
  <si>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</si>
  <si>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</si>
  <si>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</si>
  <si>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</si>
  <si>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</si>
  <si>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</si>
  <si>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</si>
  <si>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</si>
  <si>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</si>
  <si>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</si>
  <si>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</si>
  <si>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</si>
  <si>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</si>
  <si>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</si>
  <si>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</si>
  <si>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</si>
  <si>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</si>
  <si>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</si>
  <si>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</si>
  <si>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</si>
  <si>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</si>
  <si>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</si>
  <si>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</si>
  <si>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</si>
  <si>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</si>
  <si>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</si>
  <si>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</si>
  <si>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</si>
  <si>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</si>
  <si>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</si>
  <si>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</si>
  <si>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</si>
  <si>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</si>
  <si>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</si>
  <si>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</si>
  <si>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</si>
  <si>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</si>
  <si>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</si>
  <si>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</si>
  <si>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</si>
  <si>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</si>
  <si>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</si>
  <si>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</si>
  <si>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</si>
  <si>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</si>
  <si>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</si>
  <si>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</si>
  <si>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</si>
  <si>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</si>
  <si>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</si>
  <si>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</si>
  <si>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</si>
  <si>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</si>
  <si>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</si>
  <si>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</si>
  <si>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</si>
  <si>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</si>
  <si>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</si>
  <si>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</si>
  <si>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</si>
  <si>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</si>
  <si>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</si>
  <si>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</si>
  <si>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</si>
  <si>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</si>
  <si>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</si>
  <si>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</si>
  <si>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</si>
  <si>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</si>
  <si>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</si>
  <si>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</si>
  <si>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</si>
  <si>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</si>
  <si>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</si>
  <si>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</si>
  <si>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</si>
  <si>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</si>
  <si>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</si>
  <si>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</si>
  <si>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</si>
  <si>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</si>
  <si>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</si>
  <si>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</si>
  <si>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</si>
  <si>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</si>
  <si>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</si>
  <si>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</si>
  <si>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</si>
  <si>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</si>
  <si>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</si>
  <si>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</si>
  <si>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</si>
  <si>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</si>
  <si>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</si>
  <si>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</si>
  <si>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</si>
  <si>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</si>
  <si>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</si>
  <si>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</si>
  <si>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</si>
  <si>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</si>
  <si>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</si>
  <si>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</si>
  <si>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</si>
  <si>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</si>
  <si>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</si>
  <si>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</si>
  <si>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</si>
  <si>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</si>
  <si>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</si>
  <si>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</si>
  <si>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</si>
  <si>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</si>
  <si>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</si>
  <si>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</si>
  <si>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</si>
  <si>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</si>
  <si>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</si>
  <si>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</si>
  <si>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</si>
  <si>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</si>
  <si>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</si>
  <si>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</si>
  <si>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</si>
  <si>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</si>
  <si>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</si>
  <si>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</si>
  <si>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</si>
  <si>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</si>
  <si>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</si>
  <si>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</si>
  <si>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</si>
  <si>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</si>
  <si>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</si>
  <si>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</si>
  <si>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</si>
  <si>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</si>
  <si>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</si>
  <si>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</si>
  <si>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</si>
  <si>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</si>
  <si>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</si>
  <si>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</si>
  <si>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</si>
  <si>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</si>
  <si>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</si>
  <si>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</si>
  <si>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</si>
  <si>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</si>
  <si>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</si>
  <si>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</si>
  <si>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</si>
  <si>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</si>
  <si>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</si>
  <si>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</si>
  <si>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</si>
  <si>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</si>
  <si>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</si>
  <si>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</si>
  <si>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</si>
  <si>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</si>
  <si>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</si>
  <si>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</si>
  <si>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</si>
  <si>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</si>
  <si>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</si>
  <si>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</si>
  <si>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</si>
  <si>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</si>
  <si>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</si>
  <si>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</si>
  <si>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</si>
  <si>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</si>
  <si>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</si>
  <si>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</si>
  <si>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</si>
  <si>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</si>
  <si>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</si>
  <si>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</si>
  <si>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</si>
  <si>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</si>
  <si>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</si>
  <si>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</si>
  <si>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</si>
  <si>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</si>
  <si>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</si>
  <si>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</si>
  <si>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</si>
  <si>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</si>
  <si>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</si>
  <si>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</si>
  <si>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</si>
  <si>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</si>
  <si>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</si>
  <si>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</si>
  <si>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</si>
  <si>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</si>
  <si>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</si>
  <si>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</si>
  <si>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</si>
  <si>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</si>
  <si>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</si>
  <si>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</si>
  <si>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</si>
  <si>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</si>
  <si>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</si>
  <si>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</si>
  <si>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</si>
  <si>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</si>
  <si>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</si>
  <si>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</si>
  <si>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</si>
  <si>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</si>
  <si>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</si>
  <si>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</si>
  <si>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</si>
  <si>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</si>
  <si>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</si>
  <si>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</si>
  <si>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</si>
  <si>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</si>
  <si>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</si>
  <si>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</si>
  <si>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</si>
  <si>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</si>
  <si>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</si>
  <si>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</si>
  <si>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</si>
  <si>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</si>
  <si>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</si>
  <si>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</si>
  <si>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</si>
  <si>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</si>
  <si>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</si>
  <si>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</si>
  <si>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</si>
  <si>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</si>
  <si>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</si>
  <si>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</si>
  <si>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</si>
  <si>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</si>
  <si>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</si>
  <si>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</si>
  <si>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</si>
  <si>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</si>
  <si>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</si>
  <si>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</si>
  <si>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</si>
  <si>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</si>
  <si>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</si>
  <si>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</si>
  <si>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</si>
  <si>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</si>
  <si>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</si>
  <si>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</si>
  <si>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</si>
  <si>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</si>
  <si>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</si>
  <si>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</si>
  <si>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</si>
  <si>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</si>
  <si>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</si>
  <si>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</si>
  <si>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</si>
  <si>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</si>
  <si>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</si>
  <si>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</si>
  <si>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</si>
  <si>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</si>
  <si>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</si>
  <si>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</si>
  <si>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</si>
  <si>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</si>
  <si>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</si>
  <si>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</si>
  <si>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</si>
  <si>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</si>
  <si>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</si>
  <si>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</si>
  <si>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</si>
  <si>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</si>
  <si>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</si>
  <si>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</si>
  <si>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</si>
  <si>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</si>
  <si>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</si>
  <si>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</si>
  <si>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</si>
  <si>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</si>
  <si>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</si>
  <si>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</si>
  <si>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</si>
  <si>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</si>
  <si>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</si>
  <si>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</si>
  <si>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</si>
  <si>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</si>
  <si>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</si>
  <si>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</si>
  <si>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</si>
  <si>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</si>
  <si>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</si>
  <si>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</si>
  <si>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</si>
  <si>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</si>
  <si>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</si>
  <si>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</si>
  <si>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</si>
  <si>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</si>
  <si>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</si>
  <si>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</si>
  <si>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</si>
  <si>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</si>
  <si>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</si>
  <si>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</si>
  <si>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</si>
  <si>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</si>
  <si>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</si>
  <si>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</si>
  <si>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</si>
  <si>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</si>
  <si>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</si>
  <si>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</si>
  <si>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</si>
  <si>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</si>
  <si>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</si>
  <si>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</si>
  <si>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</si>
  <si>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</si>
  <si>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</si>
  <si>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</si>
  <si>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</si>
  <si>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</si>
  <si>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</si>
  <si>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</si>
  <si>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</si>
  <si>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</si>
  <si>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</si>
  <si>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</si>
  <si>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</si>
  <si>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</si>
  <si>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</si>
  <si>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</si>
  <si>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</si>
  <si>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</si>
  <si>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</si>
  <si>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</si>
  <si>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</si>
  <si>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</si>
  <si>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</si>
  <si>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</si>
  <si>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</si>
  <si>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</si>
  <si>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</si>
  <si>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</si>
  <si>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</si>
  <si>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</si>
  <si>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</si>
  <si>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</si>
  <si>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</si>
  <si>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</si>
  <si>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</si>
  <si>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</si>
  <si>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</si>
  <si>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</si>
  <si>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</si>
  <si>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</si>
  <si>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</si>
  <si>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</si>
  <si>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</si>
  <si>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</si>
  <si>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</si>
  <si>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</si>
  <si>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</si>
  <si>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</si>
  <si>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</si>
  <si>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</si>
  <si>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</si>
  <si>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</si>
  <si>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</si>
  <si>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</si>
  <si>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</si>
  <si>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</si>
  <si>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</si>
  <si>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</si>
  <si>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</si>
  <si>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</si>
  <si>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</si>
  <si>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</si>
  <si>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</si>
  <si>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</si>
  <si>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</si>
  <si>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</si>
  <si>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</si>
  <si>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</si>
  <si>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</si>
  <si>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</si>
  <si>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</si>
  <si>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</si>
  <si>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</si>
  <si>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</si>
  <si>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</si>
  <si>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</si>
  <si>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</si>
  <si>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</si>
  <si>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</si>
  <si>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</si>
  <si>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</si>
  <si>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</si>
  <si>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</si>
  <si>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</si>
  <si>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</si>
  <si>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</si>
  <si>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</si>
  <si>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</si>
  <si>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</si>
  <si>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</si>
  <si>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</si>
  <si>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</si>
  <si>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</si>
  <si>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</si>
  <si>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</si>
  <si>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</si>
  <si>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</si>
  <si>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</si>
  <si>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</si>
  <si>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</si>
  <si>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</si>
  <si>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</si>
  <si>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</si>
  <si>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</si>
  <si>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</si>
  <si>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</si>
  <si>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</si>
  <si>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</si>
  <si>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</si>
  <si>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</si>
  <si>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</si>
  <si>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</si>
  <si>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</si>
  <si>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</si>
  <si>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</si>
  <si>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</si>
  <si>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</si>
  <si>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</si>
  <si>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</si>
  <si>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</si>
  <si>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</si>
  <si>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</si>
  <si>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</si>
  <si>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</si>
  <si>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</si>
  <si>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</si>
  <si>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</si>
  <si>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</si>
  <si>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</si>
  <si>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</si>
  <si>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</si>
  <si>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</si>
  <si>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</si>
  <si>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</si>
  <si>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</si>
  <si>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</si>
  <si>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</si>
  <si>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</si>
  <si>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</si>
  <si>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</si>
  <si>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</si>
  <si>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</si>
  <si>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</si>
  <si>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</si>
  <si>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</si>
  <si>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</si>
  <si>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</si>
  <si>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</si>
  <si>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</si>
  <si>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</si>
  <si>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</si>
  <si>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</si>
  <si>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</si>
  <si>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</si>
  <si>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</si>
  <si>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</si>
  <si>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</si>
  <si>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</si>
  <si>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</si>
  <si>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</si>
  <si>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</si>
  <si>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</si>
  <si>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</si>
  <si>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</si>
  <si>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</si>
  <si>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</si>
  <si>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</si>
  <si>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</si>
  <si>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</si>
  <si>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</si>
  <si>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</si>
  <si>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</si>
  <si>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</si>
  <si>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</si>
  <si>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</si>
  <si>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</si>
  <si>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</si>
  <si>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</si>
  <si>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</si>
  <si>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</si>
  <si>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</si>
  <si>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</si>
  <si>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</si>
  <si>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</si>
  <si>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</si>
  <si>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</si>
  <si>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</si>
  <si>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</si>
  <si>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</si>
  <si>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</si>
  <si>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</si>
  <si>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</si>
  <si>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</si>
  <si>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</si>
  <si>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</si>
  <si>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</si>
  <si>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</si>
  <si>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</si>
  <si>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</si>
  <si>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</si>
  <si>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</si>
  <si>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</si>
  <si>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</si>
  <si>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</si>
  <si>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</si>
  <si>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</si>
  <si>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</si>
  <si>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</si>
  <si>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</si>
  <si>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</si>
  <si>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</si>
  <si>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</si>
  <si>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</si>
  <si>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</si>
  <si>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</si>
  <si>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</si>
  <si>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</si>
  <si>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</si>
  <si>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</si>
  <si>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</si>
  <si>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</si>
  <si>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</si>
  <si>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</si>
  <si>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</si>
  <si>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</si>
  <si>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</si>
  <si>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</si>
  <si>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</si>
  <si>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</si>
  <si>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</si>
  <si>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</si>
  <si>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</si>
  <si>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</si>
  <si>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</si>
  <si>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</si>
  <si>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</si>
  <si>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</si>
  <si>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</si>
  <si>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</si>
  <si>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</si>
  <si>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</si>
  <si>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</si>
  <si>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</si>
  <si>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</si>
  <si>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</si>
  <si>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</si>
  <si>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</si>
  <si>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</si>
  <si>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</si>
  <si>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</si>
  <si>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</si>
  <si>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</si>
  <si>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</si>
  <si>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</si>
  <si>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</si>
  <si>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</si>
  <si>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</si>
  <si>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</si>
  <si>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</si>
  <si>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</si>
  <si>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</si>
  <si>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</si>
  <si>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</si>
  <si>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</si>
  <si>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</si>
  <si>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</si>
  <si>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</si>
  <si>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</si>
  <si>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</si>
  <si>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</si>
  <si>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</si>
  <si>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</si>
  <si>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</si>
  <si>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</si>
  <si>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</si>
  <si>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</si>
  <si>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</si>
  <si>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</si>
  <si>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</si>
  <si>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</si>
  <si>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</si>
  <si>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</si>
  <si>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</si>
  <si>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</si>
  <si>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</si>
  <si>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</si>
  <si>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</si>
  <si>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</si>
  <si>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</si>
  <si>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</si>
  <si>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</si>
  <si>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</si>
  <si>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</si>
  <si>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</si>
  <si>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</si>
  <si>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</si>
  <si>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</si>
  <si>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</si>
  <si>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</si>
  <si>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</si>
  <si>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</si>
  <si>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</si>
  <si>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</si>
  <si>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</si>
  <si>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</si>
  <si>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</si>
  <si>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</si>
  <si>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</si>
  <si>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</si>
  <si>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</si>
  <si>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</si>
  <si>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</si>
  <si>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</si>
  <si>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</si>
  <si>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</si>
  <si>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</si>
  <si>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</si>
  <si>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</si>
  <si>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</si>
  <si>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</si>
  <si>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</si>
  <si>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</si>
  <si>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</si>
  <si>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</si>
  <si>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</si>
  <si>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</si>
  <si>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</si>
  <si>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</si>
  <si>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</si>
  <si>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</si>
  <si>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</si>
  <si>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</si>
  <si>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</si>
  <si>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</si>
  <si>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</si>
  <si>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</si>
  <si>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</si>
  <si>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</si>
  <si>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</si>
  <si>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</si>
  <si>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</si>
  <si>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</si>
  <si>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</si>
  <si>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</si>
  <si>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</si>
  <si>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</si>
  <si>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</si>
  <si>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</si>
  <si>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</si>
  <si>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</si>
  <si>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</si>
  <si>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</si>
  <si>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</si>
  <si>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</si>
  <si>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</si>
  <si>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</si>
  <si>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</si>
  <si>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</si>
  <si>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</si>
  <si>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</si>
  <si>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</si>
  <si>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</si>
  <si>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</si>
  <si>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</si>
  <si>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</si>
  <si>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</si>
  <si>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</si>
  <si>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</si>
  <si>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</si>
  <si>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</si>
  <si>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</si>
  <si>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</si>
  <si>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</si>
  <si>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</si>
  <si>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</si>
  <si>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</si>
  <si>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</si>
  <si>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</si>
  <si>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</si>
  <si>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</si>
  <si>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</si>
  <si>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</si>
  <si>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</si>
  <si>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</si>
  <si>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</si>
  <si>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</si>
  <si>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</si>
  <si>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</si>
  <si>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</si>
  <si>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</si>
  <si>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</si>
  <si>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</si>
  <si>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</si>
  <si>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</si>
  <si>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</si>
  <si>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</si>
  <si>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</si>
  <si>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</si>
  <si>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</si>
  <si>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</si>
  <si>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</si>
  <si>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</si>
  <si>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</si>
  <si>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</si>
  <si>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</si>
  <si>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</si>
  <si>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</si>
  <si>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</si>
  <si>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</si>
  <si>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</si>
  <si>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</si>
  <si>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</si>
  <si>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</si>
  <si>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</si>
  <si>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</si>
  <si>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</si>
  <si>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</si>
  <si>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</si>
  <si>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</si>
  <si>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</si>
  <si>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</si>
  <si>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</si>
  <si>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</si>
  <si>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</si>
  <si>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</si>
  <si>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</si>
  <si>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</si>
  <si>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</si>
  <si>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</si>
  <si>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</si>
  <si>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</si>
  <si>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</si>
  <si>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</si>
  <si>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</si>
  <si>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</si>
  <si>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</si>
  <si>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</si>
  <si>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</si>
  <si>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</si>
  <si>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</si>
  <si>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</si>
  <si>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</si>
  <si>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</si>
  <si>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</si>
  <si>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</si>
  <si>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</si>
  <si>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</si>
  <si>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</si>
  <si>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</si>
  <si>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</si>
  <si>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</si>
  <si>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</si>
  <si>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</si>
  <si>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</si>
  <si>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</si>
  <si>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</si>
  <si>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</si>
  <si>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</si>
  <si>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</si>
  <si>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</si>
  <si>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</si>
  <si>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</si>
  <si>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</si>
  <si>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</si>
  <si>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</si>
  <si>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</si>
  <si>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</si>
  <si>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</si>
  <si>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</si>
  <si>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</si>
  <si>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</si>
  <si>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</si>
  <si>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</si>
  <si>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</si>
  <si>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</si>
  <si>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</si>
  <si>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</si>
  <si>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</si>
  <si>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</si>
  <si>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</si>
  <si>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</si>
  <si>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</si>
  <si>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</si>
  <si>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</si>
  <si>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</si>
  <si>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</si>
  <si>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</si>
  <si>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</si>
  <si>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</si>
  <si>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</si>
  <si>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</si>
  <si>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</si>
  <si>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</si>
  <si>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</si>
  <si>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</si>
  <si>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</si>
  <si>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</si>
  <si>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</si>
  <si>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</si>
  <si>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</si>
  <si>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</si>
  <si>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</si>
  <si>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</si>
  <si>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</si>
  <si>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</si>
  <si>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</si>
  <si>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</si>
  <si>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</si>
  <si>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</si>
  <si>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</si>
  <si>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</si>
  <si>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</si>
  <si>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</si>
  <si>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</si>
  <si>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</si>
  <si>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</si>
  <si>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</si>
  <si>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</si>
  <si>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</si>
  <si>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</si>
  <si>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</si>
  <si>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</si>
  <si>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</si>
  <si>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</si>
  <si>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</si>
  <si>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</si>
  <si>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</si>
  <si>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</si>
  <si>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</si>
  <si>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</si>
  <si>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</si>
  <si>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</si>
  <si>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</si>
  <si>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</si>
  <si>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</si>
  <si>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</si>
  <si>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</si>
  <si>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</si>
  <si>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</si>
  <si>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</si>
  <si>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</si>
  <si>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</si>
  <si>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</si>
  <si>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</si>
  <si>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</si>
  <si>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</si>
  <si>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</si>
  <si>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</si>
  <si>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</si>
  <si>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</si>
  <si>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</si>
  <si>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</si>
  <si>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</si>
  <si>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</si>
  <si>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</si>
  <si>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</si>
  <si>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</si>
  <si>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</si>
  <si>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</si>
  <si>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</si>
  <si>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</si>
  <si>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</si>
  <si>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</si>
  <si>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</si>
  <si>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</si>
  <si>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</si>
  <si>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</si>
  <si>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</si>
  <si>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</si>
  <si>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</si>
  <si>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</si>
  <si>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</si>
  <si>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</si>
  <si>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</si>
  <si>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</si>
  <si>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</si>
  <si>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</si>
  <si>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</si>
  <si>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</si>
  <si>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</si>
  <si>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</si>
  <si>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</si>
  <si>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</si>
  <si>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</si>
  <si>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</si>
  <si>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</si>
  <si>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</si>
  <si>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</si>
  <si>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</si>
  <si>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</si>
  <si>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</si>
  <si>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</si>
  <si>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</si>
  <si>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</si>
  <si>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</si>
  <si>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</si>
  <si>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</si>
  <si>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</si>
  <si>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</si>
  <si>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</si>
  <si>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</si>
  <si>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</si>
  <si>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</si>
  <si>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</si>
  <si>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</si>
  <si>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</si>
  <si>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</si>
  <si>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</si>
  <si>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</si>
  <si>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</si>
  <si>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</si>
  <si>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</si>
  <si>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</si>
  <si>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</si>
  <si>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</si>
  <si>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</si>
  <si>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</si>
  <si>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</si>
  <si>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</si>
  <si>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</si>
  <si>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</si>
  <si>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</si>
  <si>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</si>
  <si>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</si>
  <si>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</si>
  <si>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</si>
  <si>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</si>
  <si>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</si>
  <si>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</si>
  <si>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</si>
  <si>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</si>
  <si>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</si>
  <si>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</si>
  <si>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</si>
  <si>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</si>
  <si>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</si>
  <si>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</si>
  <si>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</si>
  <si>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</si>
  <si>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</si>
  <si>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</si>
  <si>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</si>
  <si>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</si>
  <si>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</si>
  <si>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</si>
  <si>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</si>
  <si>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</si>
  <si>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</si>
  <si>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</si>
  <si>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</si>
  <si>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</si>
  <si>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</si>
  <si>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</si>
  <si>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</si>
  <si>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</si>
  <si>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</si>
  <si>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</si>
  <si>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</si>
  <si>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</si>
  <si>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</si>
  <si>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</si>
  <si>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</si>
  <si>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</si>
  <si>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</si>
  <si>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</si>
  <si>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</si>
  <si>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</si>
  <si>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</si>
  <si>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</si>
  <si>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</si>
  <si>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</si>
  <si>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</si>
  <si>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</si>
  <si>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</si>
  <si>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</si>
  <si>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</si>
  <si>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</si>
  <si>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</si>
  <si>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</si>
  <si>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</si>
  <si>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</si>
  <si>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</si>
  <si>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</si>
  <si>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</si>
  <si>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</si>
  <si>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</si>
  <si>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</si>
  <si>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</si>
  <si>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</si>
  <si>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</si>
  <si>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</si>
  <si>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</si>
  <si>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</si>
  <si>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</si>
  <si>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</si>
  <si>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</si>
  <si>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</si>
  <si>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</si>
  <si>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</si>
  <si>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</si>
  <si>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</si>
  <si>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</si>
  <si>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</si>
  <si>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</si>
  <si>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</si>
  <si>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</si>
  <si>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</si>
  <si>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</si>
  <si>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</si>
  <si>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</si>
  <si>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</si>
  <si>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</si>
  <si>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</si>
  <si>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</si>
  <si>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</si>
  <si>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</si>
  <si>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</si>
  <si>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</si>
  <si>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</si>
  <si>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</si>
  <si>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</si>
  <si>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</si>
  <si>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</si>
  <si>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</si>
  <si>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</si>
  <si>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</si>
  <si>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</si>
  <si>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</si>
  <si>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</si>
  <si>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</si>
  <si>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</si>
  <si>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</si>
  <si>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</si>
  <si>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</si>
  <si>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</si>
  <si>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</si>
  <si>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</si>
  <si>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</si>
  <si>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</si>
  <si>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</si>
  <si>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</si>
  <si>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</si>
  <si>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</si>
  <si>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</si>
  <si>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</si>
  <si>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</si>
  <si>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</si>
  <si>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</si>
  <si>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</si>
  <si>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</si>
  <si>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</si>
  <si>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</si>
  <si>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</si>
  <si>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</si>
  <si>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</si>
  <si>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</si>
  <si>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</si>
  <si>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</si>
  <si>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</si>
  <si>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</si>
  <si>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</si>
  <si>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</si>
  <si>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</si>
  <si>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</si>
  <si>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</si>
  <si>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</si>
  <si>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</si>
  <si>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</si>
  <si>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</si>
  <si>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</si>
  <si>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</si>
  <si>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</si>
  <si>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</si>
  <si>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</si>
  <si>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</si>
  <si>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</si>
  <si>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</si>
  <si>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</si>
  <si>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</si>
  <si>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</si>
  <si>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</si>
  <si>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</si>
  <si>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</si>
  <si>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</si>
  <si>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</si>
  <si>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</si>
  <si>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</si>
  <si>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</si>
  <si>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</si>
  <si>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</si>
  <si>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</si>
  <si>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</si>
  <si>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</si>
  <si>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</si>
  <si>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</si>
  <si>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</si>
  <si>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</si>
  <si>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</si>
  <si>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</si>
  <si>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</si>
  <si>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</si>
  <si>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</si>
  <si>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</si>
  <si>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</si>
  <si>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</si>
  <si>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</si>
  <si>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</si>
  <si>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</si>
  <si>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</si>
  <si>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</si>
  <si>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</si>
  <si>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</si>
  <si>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</si>
  <si>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</si>
  <si>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</si>
  <si>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</si>
  <si>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</si>
  <si>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</si>
  <si>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</si>
  <si>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</si>
  <si>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</si>
  <si>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</si>
  <si>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</si>
  <si>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</si>
  <si>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</si>
  <si>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</si>
  <si>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</si>
  <si>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</si>
  <si>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</si>
  <si>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</si>
  <si>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</si>
  <si>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</si>
  <si>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</si>
  <si>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</si>
  <si>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</si>
  <si>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</si>
  <si>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</si>
  <si>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</si>
  <si>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</si>
  <si>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</si>
  <si>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</si>
  <si>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</si>
  <si>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</si>
  <si>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</si>
  <si>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</si>
  <si>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</si>
  <si>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</si>
  <si>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</si>
  <si>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</si>
  <si>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</si>
  <si>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</si>
  <si>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</si>
  <si>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</si>
  <si>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</si>
  <si>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</si>
  <si>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</si>
  <si>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</si>
  <si>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</si>
  <si>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</si>
  <si>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</si>
  <si>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</si>
  <si>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</si>
  <si>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</si>
  <si>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</si>
  <si>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</si>
  <si>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</si>
  <si>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</si>
  <si>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</si>
  <si>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</si>
  <si>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</si>
  <si>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</si>
  <si>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</si>
  <si>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</si>
  <si>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</si>
  <si>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</si>
  <si>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</si>
  <si>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</si>
  <si>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</si>
  <si>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</si>
  <si>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</si>
  <si>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</si>
  <si>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</si>
  <si>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</si>
  <si>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</si>
  <si>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</si>
  <si>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</si>
  <si>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</si>
  <si>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</si>
  <si>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</si>
  <si>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</si>
  <si>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</si>
  <si>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</si>
  <si>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</si>
  <si>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</si>
  <si>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</si>
  <si>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</si>
  <si>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</si>
  <si>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</si>
  <si>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</si>
  <si>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</si>
  <si>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</si>
  <si>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</si>
  <si>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</si>
  <si>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</si>
  <si>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</si>
  <si>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</si>
  <si>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</si>
  <si>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</si>
  <si>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</si>
  <si>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</si>
  <si>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</si>
  <si>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</si>
  <si>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</si>
  <si>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</si>
  <si>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</si>
  <si>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</si>
  <si>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</si>
  <si>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</si>
  <si>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</si>
  <si>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</si>
  <si>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</si>
  <si>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</si>
  <si>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</si>
  <si>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</si>
  <si>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</si>
  <si>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</si>
  <si>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</si>
  <si>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</si>
  <si>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</si>
  <si>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</si>
  <si>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</si>
  <si>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</si>
  <si>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</si>
  <si>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</si>
  <si>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</si>
  <si>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</si>
  <si>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</si>
  <si>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</si>
  <si>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</si>
  <si>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</si>
  <si>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</si>
  <si>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</si>
  <si>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</si>
  <si>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</si>
  <si>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</si>
  <si>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</si>
  <si>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</si>
  <si>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</si>
  <si>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</si>
  <si>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</si>
  <si>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</si>
  <si>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</si>
  <si>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</si>
  <si>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</si>
  <si>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</si>
  <si>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</si>
  <si>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</si>
  <si>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</si>
  <si>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</si>
  <si>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</si>
  <si>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</si>
  <si>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</si>
  <si>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</si>
  <si>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</si>
  <si>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</si>
  <si>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</si>
  <si>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</si>
  <si>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</si>
  <si>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</si>
  <si>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</si>
  <si>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</si>
  <si>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</si>
  <si>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</si>
  <si>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</si>
  <si>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</si>
  <si>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</si>
  <si>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</si>
  <si>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</si>
  <si>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</si>
  <si>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</si>
  <si>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</si>
  <si>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</si>
  <si>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</si>
  <si>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</si>
  <si>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</si>
  <si>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</si>
  <si>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</si>
  <si>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</si>
  <si>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</si>
  <si>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</si>
  <si>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</si>
  <si>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</si>
  <si>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</si>
  <si>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</si>
  <si>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</si>
  <si>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</si>
  <si>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</si>
  <si>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</si>
  <si>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</si>
  <si>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</si>
  <si>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</si>
  <si>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</si>
  <si>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</si>
  <si>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</si>
  <si>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</si>
  <si>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</si>
  <si>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</si>
  <si>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</si>
  <si>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</si>
  <si>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</si>
  <si>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</si>
  <si>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</si>
  <si>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</si>
  <si>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</si>
  <si>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</si>
  <si>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</si>
  <si>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</si>
  <si>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</si>
  <si>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</si>
  <si>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</si>
  <si>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</si>
  <si>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</si>
  <si>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</si>
  <si>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</si>
  <si>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</si>
  <si>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</si>
  <si>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</si>
  <si>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</si>
  <si>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</si>
  <si>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</si>
  <si>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</si>
  <si>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</si>
  <si>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</si>
  <si>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</si>
  <si>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</si>
  <si>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</si>
  <si>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</si>
  <si>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</si>
  <si>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</si>
  <si>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</si>
  <si>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</si>
  <si>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</si>
  <si>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</si>
  <si>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</si>
  <si>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</si>
  <si>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</si>
  <si>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</si>
  <si>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</si>
  <si>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</si>
  <si>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</si>
  <si>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</si>
  <si>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</si>
  <si>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</si>
  <si>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</si>
  <si>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</si>
  <si>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</si>
  <si>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</si>
  <si>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</si>
  <si>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</si>
  <si>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</si>
  <si>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</si>
  <si>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</si>
  <si>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</si>
  <si>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</si>
  <si>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</si>
  <si>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</si>
  <si>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</si>
  <si>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</si>
  <si>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</si>
  <si>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</si>
  <si>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</si>
  <si>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</si>
  <si>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</si>
  <si>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</si>
  <si>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</si>
  <si>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</si>
  <si>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</si>
  <si>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</si>
  <si>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</si>
  <si>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</si>
  <si>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</si>
  <si>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</si>
  <si>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</si>
  <si>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</si>
  <si>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</si>
  <si>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</si>
  <si>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</si>
  <si>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</si>
  <si>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</si>
  <si>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</si>
  <si>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</si>
  <si>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</si>
  <si>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</si>
  <si>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</si>
  <si>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</si>
  <si>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</si>
  <si>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</si>
  <si>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</si>
  <si>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</si>
  <si>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</si>
  <si>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</si>
  <si>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</si>
  <si>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</si>
  <si>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</si>
  <si>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</si>
  <si>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</si>
  <si>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</si>
  <si>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</si>
  <si>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</si>
  <si>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</si>
  <si>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</si>
  <si>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</si>
  <si>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</si>
  <si>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</si>
  <si>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</si>
  <si>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</si>
  <si>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</si>
  <si>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</si>
  <si>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</si>
  <si>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</si>
  <si>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</si>
  <si>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</si>
  <si>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</si>
  <si>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</si>
  <si>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</si>
  <si>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</si>
  <si>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</si>
  <si>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</si>
  <si>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</si>
  <si>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</si>
  <si>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</si>
  <si>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</si>
  <si>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</si>
  <si>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</si>
  <si>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</si>
  <si>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</si>
  <si>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</si>
  <si>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</si>
  <si>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</si>
  <si>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</si>
  <si>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</si>
  <si>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</si>
  <si>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</si>
  <si>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</si>
  <si>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</si>
  <si>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</si>
  <si>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</si>
  <si>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</si>
  <si>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</si>
  <si>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</si>
  <si>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</si>
  <si>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</si>
  <si>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</si>
  <si>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</si>
  <si>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</si>
  <si>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</si>
  <si>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</si>
  <si>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</si>
  <si>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</si>
  <si>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</si>
  <si>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</si>
  <si>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</si>
  <si>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</si>
  <si>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</si>
  <si>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</si>
  <si>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</si>
  <si>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</si>
  <si>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</si>
  <si>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</si>
  <si>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</si>
  <si>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</si>
  <si>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</si>
  <si>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</si>
  <si>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</si>
  <si>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</si>
  <si>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</si>
  <si>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</si>
  <si>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</si>
  <si>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</si>
  <si>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</si>
  <si>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</si>
  <si>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</si>
  <si>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</si>
  <si>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</si>
  <si>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</si>
  <si>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</si>
  <si>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</si>
  <si>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</si>
  <si>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</si>
  <si>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</si>
  <si>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</si>
  <si>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</si>
  <si>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</si>
  <si>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</si>
  <si>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</si>
  <si>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</si>
  <si>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</si>
  <si>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</si>
  <si>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</si>
  <si>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</si>
  <si>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</si>
  <si>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</si>
  <si>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</si>
  <si>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</si>
  <si>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</si>
  <si>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</si>
  <si>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</si>
  <si>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</si>
  <si>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</si>
  <si>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</si>
  <si>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</si>
  <si>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</si>
  <si>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</si>
  <si>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</si>
  <si>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</si>
  <si>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</si>
  <si>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</si>
  <si>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</si>
  <si>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</si>
  <si>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</si>
  <si>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</si>
  <si>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</si>
  <si>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</si>
  <si>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</si>
  <si>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</si>
  <si>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</si>
  <si>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</si>
  <si>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</si>
  <si>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</si>
  <si>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</si>
  <si>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</si>
  <si>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</si>
  <si>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</si>
  <si>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</si>
  <si>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</si>
  <si>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</si>
  <si>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</si>
  <si>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</si>
  <si>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</si>
  <si>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</si>
  <si>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</si>
  <si>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</si>
  <si>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</si>
  <si>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</si>
  <si>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</si>
  <si>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</si>
  <si>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</si>
  <si>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</si>
  <si>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</si>
  <si>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</si>
  <si>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</si>
  <si>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</si>
  <si>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</si>
  <si>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</si>
  <si>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</si>
  <si>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</si>
  <si>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</si>
  <si>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</si>
  <si>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</si>
  <si>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</si>
  <si>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</si>
  <si>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</si>
  <si>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</si>
  <si>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</si>
  <si>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</si>
  <si>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</si>
  <si>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</si>
  <si>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</si>
  <si>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</si>
  <si>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</si>
  <si>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</si>
  <si>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</si>
  <si>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</si>
  <si>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</si>
  <si>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</si>
  <si>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</si>
  <si>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</si>
  <si>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</si>
  <si>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</si>
  <si>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</si>
  <si>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</si>
  <si>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</si>
  <si>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</si>
  <si>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</si>
  <si>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</si>
  <si>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</si>
  <si>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</si>
  <si>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</si>
  <si>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</si>
  <si>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</si>
  <si>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</si>
  <si>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</si>
  <si>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</si>
  <si>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</si>
  <si>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</si>
  <si>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</si>
  <si>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</si>
  <si>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</si>
  <si>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</si>
  <si>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</si>
  <si>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</si>
  <si>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</si>
  <si>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</si>
  <si>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</si>
  <si>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</si>
  <si>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</si>
  <si>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</si>
  <si>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</si>
  <si>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</si>
  <si>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</si>
  <si>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</si>
  <si>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</si>
  <si>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</si>
  <si>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</si>
  <si>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</si>
  <si>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</si>
  <si>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</si>
  <si>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</si>
  <si>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</si>
  <si>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</si>
  <si>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</si>
  <si>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</si>
  <si>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</si>
  <si>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</si>
  <si>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</si>
  <si>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</si>
  <si>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</si>
  <si>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</si>
  <si>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</si>
  <si>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</si>
  <si>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</si>
  <si>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</si>
  <si>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</si>
  <si>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</si>
  <si>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</si>
  <si>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</si>
  <si>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</si>
  <si>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</si>
  <si>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</si>
  <si>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</si>
  <si>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</si>
  <si>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</si>
  <si>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</si>
  <si>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</si>
  <si>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</si>
  <si>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</si>
  <si>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</si>
  <si>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</si>
  <si>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</si>
  <si>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</si>
  <si>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</si>
  <si>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</si>
  <si>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</si>
  <si>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</si>
  <si>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</si>
  <si>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</si>
  <si>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</si>
  <si>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</si>
  <si>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</si>
  <si>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</si>
  <si>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</si>
  <si>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</si>
  <si>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</si>
  <si>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</si>
  <si>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</si>
  <si>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</si>
  <si>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</si>
  <si>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</si>
  <si>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</si>
  <si>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</si>
  <si>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</si>
  <si>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</si>
  <si>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</si>
  <si>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</si>
  <si>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</si>
  <si>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</si>
  <si>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</si>
  <si>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</si>
  <si>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</si>
  <si>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</si>
  <si>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</si>
  <si>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</si>
  <si>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</si>
  <si>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</si>
  <si>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</si>
  <si>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</si>
  <si>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</si>
  <si>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</si>
  <si>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</si>
  <si>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</si>
  <si>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</si>
  <si>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</si>
  <si>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</si>
  <si>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</si>
  <si>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</si>
  <si>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</si>
  <si>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</si>
  <si>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</si>
  <si>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</si>
  <si>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</si>
  <si>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</si>
  <si>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</si>
  <si>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</si>
  <si>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</si>
  <si>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</si>
  <si>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</si>
  <si>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</si>
  <si>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</si>
  <si>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</si>
  <si>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</si>
  <si>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</si>
  <si>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</si>
  <si>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</si>
  <si>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</si>
  <si>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</si>
  <si>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</si>
  <si>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</si>
  <si>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</si>
  <si>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</si>
  <si>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</si>
  <si>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</si>
  <si>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</si>
  <si>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</si>
  <si>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</si>
  <si>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</si>
  <si>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</si>
  <si>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</si>
  <si>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</si>
  <si>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</si>
  <si>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</si>
  <si>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</si>
  <si>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</si>
  <si>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</si>
  <si>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</si>
  <si>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</si>
  <si>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</si>
  <si>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</si>
  <si>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</si>
  <si>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</si>
  <si>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</si>
  <si>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</si>
  <si>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</si>
  <si>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</si>
  <si>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</si>
  <si>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</si>
  <si>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</si>
  <si>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</si>
  <si>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</si>
  <si>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</si>
  <si>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</si>
  <si>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</si>
  <si>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</si>
  <si>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</si>
  <si>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</si>
  <si>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</si>
  <si>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</si>
  <si>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</si>
  <si>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</si>
  <si>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</si>
  <si>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</si>
  <si>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</si>
  <si>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</si>
  <si>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</si>
  <si>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</si>
  <si>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</si>
  <si>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</si>
  <si>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</si>
  <si>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</si>
  <si>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</si>
  <si>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</si>
  <si>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</si>
  <si>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</si>
  <si>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</si>
  <si>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</si>
  <si>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</si>
  <si>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</si>
  <si>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</si>
  <si>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</si>
  <si>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</si>
  <si>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</si>
  <si>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</si>
  <si>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</si>
  <si>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</si>
  <si>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</si>
  <si>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</si>
  <si>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</si>
  <si>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</si>
  <si>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</si>
  <si>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</si>
  <si>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</si>
  <si>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</si>
  <si>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</si>
  <si>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</si>
  <si>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</si>
  <si>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</si>
  <si>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</si>
  <si>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</si>
  <si>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</si>
  <si>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</si>
  <si>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</si>
  <si>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</si>
  <si>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</si>
  <si>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</si>
  <si>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</si>
  <si>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</si>
  <si>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</si>
  <si>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</si>
  <si>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</si>
  <si>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</si>
  <si>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</si>
  <si>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</si>
  <si>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</si>
  <si>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</si>
  <si>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</si>
  <si>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</si>
  <si>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</si>
  <si>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</si>
  <si>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</si>
  <si>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</si>
  <si>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</si>
  <si>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</si>
  <si>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</si>
  <si>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</si>
  <si>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</si>
  <si>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</si>
  <si>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</si>
  <si>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</si>
  <si>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</si>
  <si>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</si>
  <si>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</si>
  <si>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</si>
  <si>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</si>
  <si>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</si>
  <si>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</si>
  <si>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</si>
  <si>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</si>
  <si>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</si>
  <si>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</si>
  <si>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</si>
  <si>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</si>
  <si>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</si>
  <si>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</si>
  <si>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</si>
  <si>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</si>
  <si>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</si>
  <si>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</si>
  <si>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</si>
  <si>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</si>
  <si>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</si>
  <si>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</si>
  <si>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</si>
  <si>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</si>
  <si>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</si>
  <si>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</si>
  <si>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</si>
  <si>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</si>
  <si>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</si>
  <si>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</si>
  <si>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</si>
  <si>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</si>
  <si>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</si>
  <si>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</si>
  <si>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</si>
  <si>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</si>
  <si>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</si>
  <si>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</si>
  <si>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</si>
  <si>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</si>
  <si>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</si>
  <si>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</si>
  <si>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</si>
  <si>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</si>
  <si>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</si>
  <si>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</si>
  <si>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</si>
  <si>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</si>
  <si>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</si>
  <si>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</si>
  <si>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</si>
  <si>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</si>
  <si>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</si>
  <si>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</si>
  <si>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</si>
  <si>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</si>
  <si>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</si>
  <si>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</si>
  <si>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</si>
  <si>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</si>
  <si>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</si>
  <si>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</si>
  <si>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</si>
  <si>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</si>
  <si>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</si>
  <si>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</si>
  <si>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</si>
  <si>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</si>
  <si>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</si>
  <si>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</si>
  <si>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</si>
  <si>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</si>
  <si>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</si>
  <si>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</si>
  <si>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</si>
  <si>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</si>
  <si>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</si>
  <si>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</si>
  <si>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</si>
  <si>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</si>
  <si>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</si>
  <si>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</si>
  <si>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</si>
  <si>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</si>
  <si>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</si>
  <si>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</si>
  <si>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</si>
  <si>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</si>
  <si>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</si>
  <si>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</si>
  <si>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</si>
  <si>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</si>
  <si>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</si>
  <si>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</si>
  <si>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</si>
  <si>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</si>
  <si>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</si>
  <si>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</si>
  <si>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</si>
  <si>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</si>
  <si>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</si>
  <si>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</si>
  <si>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</si>
  <si>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</si>
  <si>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</si>
  <si>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</si>
  <si>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</si>
  <si>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</si>
  <si>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</si>
  <si>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</si>
  <si>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</si>
  <si>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</si>
  <si>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</si>
  <si>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</si>
  <si>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</si>
  <si>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</si>
  <si>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</si>
  <si>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</si>
  <si>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</si>
  <si>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</si>
  <si>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</si>
  <si>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</si>
  <si>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</si>
  <si>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</si>
  <si>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</si>
  <si>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</si>
  <si>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</si>
  <si>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</si>
  <si>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</si>
  <si>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</si>
  <si>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</si>
  <si>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</si>
  <si>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</si>
  <si>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</si>
  <si>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</si>
  <si>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</si>
  <si>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</si>
  <si>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</si>
  <si>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</si>
  <si>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</si>
  <si>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</si>
  <si>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</si>
  <si>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</si>
  <si>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</si>
  <si>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</si>
  <si>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</si>
  <si>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</si>
  <si>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</si>
  <si>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</si>
  <si>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</si>
  <si>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</si>
  <si>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</si>
  <si>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</si>
  <si>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</si>
  <si>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</si>
  <si>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</si>
  <si>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</si>
  <si>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</si>
  <si>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</si>
  <si>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</si>
  <si>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</si>
  <si>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</si>
  <si>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</si>
  <si>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</si>
  <si>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</si>
  <si>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</si>
  <si>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</si>
  <si>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</si>
  <si>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</si>
  <si>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</si>
  <si>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</si>
  <si>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</si>
  <si>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</si>
  <si>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</si>
  <si>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</si>
  <si>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</si>
  <si>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</si>
  <si>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</si>
  <si>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</si>
  <si>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</si>
  <si>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</si>
  <si>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</si>
  <si>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</si>
  <si>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</si>
  <si>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</si>
  <si>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</si>
  <si>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</si>
  <si>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</si>
  <si>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</si>
  <si>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</si>
  <si>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</si>
  <si>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</si>
  <si>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</si>
  <si>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</si>
  <si>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</si>
  <si>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</si>
  <si>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</si>
  <si>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</si>
  <si>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</si>
  <si>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</si>
  <si>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</si>
  <si>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</si>
  <si>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</si>
  <si>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</si>
  <si>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</si>
  <si>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</si>
  <si>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</si>
  <si>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</si>
  <si>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</si>
  <si>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</si>
  <si>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</si>
  <si>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</si>
  <si>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</si>
  <si>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</si>
  <si>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</si>
  <si>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</si>
  <si>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</si>
  <si>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</si>
  <si>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</si>
  <si>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</si>
  <si>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</si>
  <si>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</si>
  <si>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</si>
  <si>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</si>
  <si>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</si>
  <si>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</si>
  <si>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</si>
  <si>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</si>
  <si>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</si>
  <si>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</si>
  <si>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</si>
  <si>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</si>
  <si>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</si>
  <si>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</si>
  <si>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</si>
  <si>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</si>
  <si>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</si>
  <si>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</si>
  <si>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</si>
  <si>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</si>
  <si>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</si>
  <si>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</si>
  <si>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</si>
  <si>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</si>
  <si>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</si>
  <si>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</si>
  <si>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</si>
  <si>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</si>
  <si>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</si>
  <si>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</si>
  <si>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</si>
  <si>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</si>
  <si>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</si>
  <si>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</si>
  <si>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</si>
  <si>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</si>
  <si>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</si>
  <si>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</si>
  <si>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</si>
  <si>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</si>
  <si>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</si>
  <si>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</si>
  <si>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</si>
  <si>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</si>
  <si>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</si>
  <si>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</si>
  <si>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</si>
  <si>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</si>
  <si>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</si>
  <si>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</si>
  <si>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</si>
  <si>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</si>
  <si>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</si>
  <si>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</si>
  <si>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</si>
  <si>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</si>
  <si>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</si>
  <si>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</si>
  <si>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</si>
  <si>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</si>
  <si>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</si>
  <si>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</si>
  <si>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</si>
  <si>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</si>
  <si>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</si>
  <si>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</si>
  <si>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</si>
  <si>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</si>
  <si>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</si>
  <si>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</si>
  <si>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</si>
  <si>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</si>
  <si>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</si>
  <si>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</si>
  <si>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</si>
  <si>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</si>
  <si>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</si>
  <si>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</si>
  <si>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</si>
  <si>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</si>
  <si>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</si>
  <si>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</si>
  <si>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</si>
  <si>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</si>
  <si>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</si>
  <si>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</si>
  <si>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</si>
  <si>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</si>
  <si>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</si>
  <si>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</si>
  <si>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</si>
  <si>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</si>
  <si>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</si>
  <si>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</si>
  <si>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</si>
  <si>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</si>
  <si>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</si>
  <si>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</si>
  <si>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</si>
  <si>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</si>
  <si>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</si>
  <si>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</si>
  <si>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</si>
  <si>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</si>
  <si>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</si>
  <si>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</si>
  <si>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</si>
  <si>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</si>
  <si>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</si>
  <si>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</si>
  <si>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</si>
  <si>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</si>
  <si>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</si>
  <si>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</si>
  <si>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</si>
  <si>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</si>
  <si>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</si>
  <si>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</si>
  <si>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</si>
  <si>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</si>
  <si>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</si>
  <si>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</si>
  <si>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</si>
  <si>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</si>
  <si>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</si>
  <si>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</si>
  <si>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</si>
  <si>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</si>
  <si>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</si>
  <si>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</si>
  <si>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</si>
  <si>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</si>
  <si>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</si>
  <si>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</si>
  <si>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</si>
  <si>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</si>
  <si>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</si>
  <si>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</si>
  <si>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</si>
  <si>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</si>
  <si>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</si>
  <si>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</si>
  <si>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</si>
  <si>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</si>
  <si>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</si>
  <si>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</si>
  <si>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</si>
  <si>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</si>
  <si>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</si>
  <si>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</si>
  <si>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</si>
  <si>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</si>
  <si>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</si>
  <si>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</si>
  <si>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</si>
  <si>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</si>
  <si>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</si>
  <si>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</si>
  <si>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</si>
  <si>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</si>
  <si>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</si>
  <si>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</si>
  <si>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</si>
  <si>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</si>
  <si>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</si>
  <si>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</si>
  <si>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</si>
  <si>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</si>
  <si>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</si>
  <si>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</si>
  <si>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</si>
  <si>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</si>
  <si>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</si>
  <si>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</si>
  <si>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</si>
  <si>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</si>
  <si>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</si>
  <si>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</si>
  <si>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</si>
  <si>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</si>
  <si>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</si>
  <si>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</si>
  <si>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</si>
  <si>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</si>
  <si>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</si>
  <si>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</si>
  <si>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</si>
  <si>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</si>
  <si>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</si>
  <si>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</si>
  <si>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</si>
  <si>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</si>
  <si>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</si>
  <si>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</si>
  <si>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</si>
  <si>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</si>
  <si>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</si>
  <si>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</si>
  <si>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</si>
  <si>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</si>
  <si>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</si>
  <si>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</si>
  <si>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</si>
  <si>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</si>
  <si>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</si>
  <si>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</si>
  <si>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</si>
  <si>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</si>
  <si>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</si>
  <si>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</si>
  <si>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</si>
  <si>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</si>
  <si>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</si>
  <si>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</si>
  <si>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</si>
  <si>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</si>
  <si>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</si>
  <si>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</si>
  <si>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</si>
  <si>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</si>
  <si>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</si>
  <si>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</si>
  <si>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</si>
  <si>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</si>
  <si>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</si>
  <si>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</si>
  <si>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</si>
  <si>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</si>
  <si>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</si>
  <si>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</si>
  <si>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</si>
  <si>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</si>
  <si>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</si>
  <si>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</si>
  <si>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</si>
  <si>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</si>
  <si>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</si>
  <si>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</si>
  <si>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</si>
  <si>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</si>
  <si>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</si>
  <si>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</si>
  <si>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</si>
  <si>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</si>
  <si>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</si>
  <si>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</si>
  <si>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</si>
  <si>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</si>
  <si>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</si>
  <si>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</si>
  <si>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</si>
  <si>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</si>
  <si>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</si>
  <si>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</si>
  <si>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</si>
  <si>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</si>
  <si>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</si>
  <si>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</si>
  <si>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</si>
  <si>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</si>
  <si>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</si>
  <si>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</si>
  <si>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</si>
  <si>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</si>
  <si>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</si>
  <si>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</si>
  <si>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</si>
  <si>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</si>
  <si>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</si>
  <si>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</si>
  <si>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</si>
  <si>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</si>
  <si>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</si>
  <si>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</si>
  <si>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</si>
  <si>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</si>
  <si>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</si>
  <si>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</si>
  <si>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</si>
  <si>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</si>
  <si>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</si>
  <si>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</si>
  <si>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</si>
  <si>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</si>
  <si>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</si>
  <si>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</si>
  <si>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</si>
  <si>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</si>
  <si>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</si>
  <si>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</si>
  <si>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</si>
  <si>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</si>
  <si>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</si>
  <si>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</si>
  <si>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</si>
  <si>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</si>
  <si>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</si>
  <si>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</si>
  <si>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</si>
  <si>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</si>
  <si>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</si>
  <si>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</si>
  <si>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</si>
  <si>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</si>
  <si>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</si>
  <si>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</si>
  <si>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</si>
  <si>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</si>
  <si>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</si>
  <si>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</si>
  <si>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</si>
  <si>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</si>
  <si>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</si>
  <si>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</si>
  <si>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</si>
  <si>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</si>
  <si>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</si>
  <si>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</si>
  <si>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</si>
  <si>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</si>
  <si>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</si>
  <si>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</si>
  <si>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</si>
  <si>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</si>
  <si>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</si>
  <si>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</si>
  <si>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</si>
  <si>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</si>
  <si>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</si>
  <si>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</si>
  <si>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</si>
  <si>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</si>
  <si>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</si>
  <si>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</si>
  <si>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</si>
  <si>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</si>
  <si>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</si>
  <si>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</si>
  <si>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</si>
  <si>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</si>
  <si>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</si>
  <si>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</si>
  <si>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</si>
  <si>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</si>
  <si>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</si>
  <si>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</si>
  <si>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</si>
  <si>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</si>
  <si>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</si>
  <si>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</si>
  <si>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</si>
  <si>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</si>
  <si>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</si>
  <si>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</si>
  <si>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</si>
  <si>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</si>
  <si>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</si>
  <si>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</si>
  <si>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</si>
  <si>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</si>
  <si>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</si>
  <si>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</si>
  <si>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</si>
  <si>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</si>
  <si>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</si>
  <si>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</si>
  <si>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</si>
  <si>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</si>
  <si>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</si>
  <si>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</si>
  <si>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</si>
  <si>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</si>
  <si>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</si>
  <si>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</si>
  <si>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</si>
  <si>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</si>
  <si>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</si>
  <si>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</si>
  <si>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</si>
  <si>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</si>
  <si>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</si>
  <si>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</si>
  <si>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</si>
  <si>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</si>
  <si>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</si>
  <si>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</si>
  <si>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</si>
  <si>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</si>
  <si>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</si>
  <si>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</si>
  <si>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</si>
  <si>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</si>
  <si>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</si>
  <si>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</si>
  <si>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</si>
  <si>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</si>
  <si>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</si>
  <si>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</si>
  <si>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</si>
  <si>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</si>
  <si>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</si>
  <si>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</si>
  <si>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</si>
  <si>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</si>
  <si>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</si>
  <si>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</si>
  <si>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</si>
  <si>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</si>
  <si>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</si>
  <si>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</si>
  <si>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</si>
  <si>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</si>
  <si>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</si>
  <si>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</si>
  <si>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</si>
  <si>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</si>
  <si>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</si>
  <si>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</si>
  <si>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</si>
  <si>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</si>
  <si>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</si>
  <si>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</si>
  <si>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</si>
  <si>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</si>
  <si>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</si>
  <si>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</si>
  <si>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</si>
  <si>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</si>
  <si>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</si>
  <si>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</si>
  <si>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</si>
  <si>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</si>
  <si>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</si>
  <si>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</si>
  <si>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</si>
  <si>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</si>
  <si>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</si>
  <si>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</si>
  <si>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</si>
  <si>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</si>
  <si>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</si>
  <si>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</si>
  <si>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</si>
  <si>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</si>
  <si>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</si>
  <si>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</si>
  <si>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</si>
  <si>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</si>
  <si>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</si>
  <si>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</si>
  <si>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</si>
  <si>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</si>
  <si>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</si>
  <si>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</si>
  <si>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</si>
  <si>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</si>
  <si>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</si>
  <si>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</si>
  <si>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</si>
  <si>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</si>
  <si>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</si>
  <si>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</si>
  <si>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</si>
  <si>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</si>
  <si>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</si>
  <si>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</si>
  <si>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</si>
  <si>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</si>
  <si>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</si>
  <si>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</si>
  <si>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</si>
  <si>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</si>
  <si>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</si>
  <si>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</si>
  <si>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</si>
  <si>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</si>
  <si>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</si>
  <si>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</si>
  <si>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</si>
  <si>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</si>
  <si>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</si>
  <si>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</si>
  <si>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</si>
  <si>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</si>
  <si>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</si>
  <si>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</si>
  <si>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</si>
  <si>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</si>
  <si>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</si>
  <si>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</si>
  <si>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</si>
  <si>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</si>
  <si>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</si>
  <si>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</si>
  <si>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</si>
  <si>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</si>
  <si>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</si>
  <si>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</si>
  <si>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</si>
  <si>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</si>
  <si>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</si>
  <si>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</si>
  <si>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</si>
  <si>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</si>
  <si>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</si>
  <si>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</si>
  <si>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</si>
  <si>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</si>
  <si>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</si>
  <si>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</si>
  <si>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</si>
  <si>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</si>
  <si>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</si>
  <si>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</si>
  <si>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</si>
  <si>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</si>
  <si>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</si>
  <si>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</si>
  <si>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</si>
  <si>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</si>
  <si>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</si>
  <si>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</si>
  <si>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</si>
  <si>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</si>
  <si>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</si>
  <si>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</si>
  <si>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</si>
  <si>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</si>
  <si>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</si>
  <si>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</si>
  <si>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</si>
  <si>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</si>
  <si>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</si>
  <si>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</si>
  <si>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</si>
  <si>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</si>
  <si>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</si>
  <si>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</si>
  <si>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</si>
  <si>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</si>
  <si>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</si>
  <si>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</si>
  <si>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</si>
  <si>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</si>
  <si>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</si>
  <si>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</si>
  <si>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</si>
  <si>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</si>
  <si>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</si>
  <si>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</si>
  <si>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</si>
  <si>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</si>
  <si>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</si>
  <si>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</si>
  <si>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</si>
  <si>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</si>
  <si>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</si>
  <si>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</si>
  <si>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</si>
  <si>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</si>
  <si>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</si>
  <si>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</si>
  <si>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</si>
  <si>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</si>
  <si>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</si>
  <si>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</si>
  <si>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</si>
  <si>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</si>
  <si>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</si>
  <si>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</si>
  <si>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</si>
  <si>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</si>
  <si>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</si>
  <si>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</si>
  <si>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</si>
  <si>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</si>
  <si>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</si>
  <si>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</si>
  <si>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</si>
  <si>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</si>
  <si>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</si>
  <si>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</si>
  <si>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</si>
  <si>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</si>
  <si>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</si>
  <si>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</si>
  <si>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</si>
  <si>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</si>
  <si>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</si>
  <si>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</si>
  <si>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</si>
  <si>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</si>
  <si>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</si>
  <si>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</si>
  <si>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</si>
  <si>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</si>
  <si>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</si>
  <si>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</si>
  <si>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</si>
  <si>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</si>
  <si>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</si>
  <si>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</si>
  <si>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</si>
  <si>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</si>
  <si>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</si>
  <si>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</si>
  <si>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</si>
  <si>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</si>
  <si>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</si>
  <si>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</si>
  <si>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</si>
  <si>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</si>
  <si>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</si>
  <si>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</si>
  <si>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</si>
  <si>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</si>
  <si>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</si>
  <si>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</si>
  <si>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</si>
  <si>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</si>
  <si>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</si>
  <si>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</si>
  <si>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</si>
  <si>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</si>
  <si>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</si>
  <si>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</si>
  <si>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</si>
  <si>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</si>
  <si>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</si>
  <si>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</si>
  <si>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</si>
  <si>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</si>
  <si>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</si>
  <si>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</si>
  <si>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</si>
  <si>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</si>
  <si>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</si>
  <si>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</si>
  <si>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</si>
  <si>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</si>
  <si>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</si>
  <si>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</si>
  <si>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</si>
  <si>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</si>
  <si>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</si>
  <si>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</si>
  <si>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</si>
  <si>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</si>
  <si>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</si>
  <si>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</si>
  <si>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</si>
  <si>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</si>
  <si>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</si>
  <si>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</si>
  <si>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</si>
  <si>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</si>
  <si>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</si>
  <si>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</si>
  <si>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</si>
  <si>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</si>
  <si>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</si>
  <si>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</si>
  <si>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</si>
  <si>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</si>
  <si>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</si>
  <si>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</si>
  <si>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</si>
  <si>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</si>
  <si>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</si>
  <si>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</si>
  <si>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</si>
  <si>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</si>
  <si>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</si>
  <si>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</si>
  <si>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</si>
  <si>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</si>
  <si>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</si>
  <si>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</si>
  <si>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</si>
  <si>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</si>
  <si>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</si>
  <si>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</si>
  <si>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</si>
  <si>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</si>
  <si>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</si>
  <si>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</si>
  <si>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</si>
  <si>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</si>
  <si>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</si>
  <si>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</si>
  <si>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</si>
  <si>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</si>
  <si>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</si>
  <si>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</si>
  <si>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</si>
  <si>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</si>
  <si>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</si>
  <si>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</si>
  <si>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</si>
  <si>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</si>
  <si>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</si>
  <si>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</si>
  <si>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</si>
  <si>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</si>
  <si>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</si>
  <si>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</si>
  <si>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</si>
  <si>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</si>
  <si>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</si>
  <si>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</si>
  <si>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</si>
  <si>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</si>
  <si>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</si>
  <si>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</si>
  <si>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</si>
  <si>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</si>
  <si>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</si>
  <si>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</si>
  <si>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</si>
  <si>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</si>
  <si>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</si>
  <si>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</si>
  <si>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</si>
  <si>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</si>
  <si>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</si>
  <si>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</si>
  <si>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</si>
  <si>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</si>
  <si>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</si>
  <si>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</si>
  <si>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</si>
  <si>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</si>
  <si>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</si>
  <si>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</si>
  <si>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</si>
  <si>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</si>
  <si>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</si>
  <si>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</si>
  <si>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</si>
  <si>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</si>
  <si>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</si>
  <si>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</si>
  <si>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</si>
  <si>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</si>
  <si>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</si>
  <si>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</si>
  <si>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</si>
  <si>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</si>
  <si>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</si>
  <si>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</si>
  <si>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</si>
  <si>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</si>
  <si>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</si>
  <si>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</si>
  <si>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</si>
  <si>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</si>
  <si>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</si>
  <si>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</si>
  <si>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</si>
  <si>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</si>
  <si>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</si>
  <si>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</si>
  <si>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</si>
  <si>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</si>
  <si>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</si>
  <si>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</si>
  <si>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</si>
  <si>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</si>
  <si>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</si>
  <si>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</si>
  <si>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</si>
  <si>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</si>
  <si>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</si>
  <si>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</si>
  <si>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</si>
  <si>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</si>
  <si>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</si>
  <si>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</si>
  <si>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</si>
  <si>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</si>
  <si>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</si>
  <si>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</si>
  <si>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</si>
  <si>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</si>
  <si>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</si>
  <si>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</si>
  <si>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</si>
  <si>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</si>
  <si>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</si>
  <si>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</si>
  <si>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</si>
  <si>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</si>
  <si>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</si>
  <si>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</si>
  <si>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</si>
  <si>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</si>
  <si>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</si>
  <si>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</si>
  <si>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</si>
  <si>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</si>
  <si>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</si>
  <si>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</si>
  <si>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</si>
  <si>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</si>
  <si>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</si>
  <si>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</si>
  <si>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</si>
  <si>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</si>
  <si>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</si>
  <si>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</si>
  <si>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</si>
  <si>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</si>
  <si>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</si>
  <si>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</si>
  <si>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</si>
  <si>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</si>
  <si>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</si>
  <si>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</si>
  <si>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</si>
  <si>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</si>
  <si>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</si>
  <si>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</si>
  <si>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</si>
  <si>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</si>
  <si>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</si>
  <si>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</si>
  <si>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</si>
  <si>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</si>
  <si>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</si>
  <si>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</si>
  <si>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</si>
  <si>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</si>
  <si>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</si>
  <si>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</si>
  <si>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</si>
  <si>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</si>
  <si>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</si>
  <si>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</si>
  <si>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</si>
  <si>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</si>
  <si>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</si>
  <si>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</si>
  <si>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</si>
  <si>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</si>
  <si>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</si>
  <si>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</si>
  <si>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</si>
  <si>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</si>
  <si>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</si>
  <si>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</si>
  <si>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</si>
  <si>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</si>
  <si>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</si>
  <si>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</si>
  <si>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</si>
  <si>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</si>
  <si>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</si>
  <si>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</si>
  <si>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</si>
  <si>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</si>
  <si>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</si>
  <si>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</si>
  <si>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</si>
  <si>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</si>
  <si>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</si>
  <si>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</si>
  <si>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</si>
  <si>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</si>
  <si>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</si>
  <si>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</si>
  <si>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</si>
  <si>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</si>
  <si>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</si>
  <si>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</si>
  <si>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</si>
  <si>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</si>
  <si>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</si>
  <si>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</si>
  <si>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</si>
  <si>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</si>
  <si>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</si>
  <si>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</si>
  <si>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</si>
  <si>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</si>
  <si>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</si>
  <si>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</si>
  <si>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</si>
  <si>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</si>
  <si>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</si>
  <si>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</si>
  <si>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</si>
  <si>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</si>
  <si>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</si>
  <si>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</si>
  <si>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</si>
  <si>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</si>
  <si>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</si>
  <si>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</si>
  <si>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</si>
  <si>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</si>
  <si>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</si>
  <si>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</si>
  <si>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</si>
  <si>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</si>
  <si>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</si>
  <si>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</si>
  <si>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</si>
  <si>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</si>
  <si>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</si>
  <si>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</si>
  <si>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</si>
  <si>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</si>
  <si>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</si>
  <si>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</si>
  <si>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</si>
  <si>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</si>
  <si>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</si>
  <si>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</si>
  <si>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</si>
  <si>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</si>
  <si>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</si>
  <si>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</si>
  <si>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</si>
  <si>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</si>
  <si>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</si>
  <si>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</si>
  <si>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</si>
  <si>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</si>
  <si>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</si>
  <si>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</si>
  <si>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</si>
  <si>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</si>
  <si>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</si>
  <si>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</si>
  <si>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</si>
  <si>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</si>
  <si>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</si>
  <si>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</si>
  <si>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</si>
  <si>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</si>
  <si>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</si>
  <si>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</si>
  <si>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</si>
  <si>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</si>
  <si>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</si>
  <si>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</si>
  <si>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</si>
  <si>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</si>
  <si>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</si>
  <si>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</si>
  <si>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</si>
  <si>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</si>
  <si>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</si>
  <si>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</si>
  <si>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</si>
  <si>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</si>
  <si>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</si>
  <si>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</si>
  <si>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</si>
  <si>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</si>
  <si>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</si>
  <si>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</si>
  <si>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</si>
  <si>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</si>
  <si>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</si>
  <si>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</si>
  <si>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</si>
  <si>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</si>
  <si>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</si>
  <si>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</si>
  <si>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</si>
  <si>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</si>
  <si>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</si>
  <si>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</si>
  <si>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</si>
  <si>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</si>
  <si>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</si>
  <si>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</si>
  <si>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</si>
  <si>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</si>
  <si>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</si>
  <si>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</si>
  <si>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</si>
  <si>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</si>
  <si>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</si>
  <si>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</si>
  <si>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</si>
  <si>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</si>
  <si>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</si>
  <si>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</si>
  <si>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</si>
  <si>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</si>
  <si>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</si>
  <si>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</si>
  <si>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</si>
  <si>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</si>
  <si>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</si>
  <si>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</si>
  <si>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</si>
  <si>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</si>
  <si>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</si>
  <si>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</si>
  <si>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</si>
  <si>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</si>
  <si>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</si>
  <si>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</si>
  <si>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</si>
  <si>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</si>
  <si>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</si>
  <si>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</si>
  <si>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</si>
  <si>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</si>
  <si>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</si>
  <si>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</si>
  <si>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</si>
  <si>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</si>
  <si>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</si>
  <si>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</si>
  <si>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</si>
  <si>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</si>
  <si>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</si>
  <si>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</si>
  <si>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</si>
  <si>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</si>
  <si>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</si>
  <si>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</si>
  <si>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</si>
  <si>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</si>
  <si>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</si>
  <si>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</si>
  <si>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</si>
  <si>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</si>
  <si>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</si>
  <si>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</si>
  <si>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</si>
  <si>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</si>
  <si>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</si>
  <si>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</si>
  <si>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</si>
  <si>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</si>
  <si>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</si>
  <si>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</si>
  <si>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</si>
  <si>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</si>
  <si>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</si>
  <si>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</si>
  <si>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</si>
  <si>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</si>
  <si>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</si>
  <si>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</si>
  <si>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</si>
  <si>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</si>
  <si>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</si>
  <si>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</si>
  <si>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</si>
  <si>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</si>
  <si>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</si>
  <si>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</si>
  <si>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</si>
  <si>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</si>
  <si>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</si>
  <si>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</si>
  <si>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</si>
  <si>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</si>
  <si>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</si>
  <si>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</si>
  <si>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</si>
  <si>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</si>
  <si>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</si>
  <si>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</si>
  <si>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</si>
  <si>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</si>
  <si>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</si>
  <si>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</si>
  <si>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</si>
  <si>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</si>
  <si>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</si>
  <si>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</si>
  <si>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</si>
  <si>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</si>
  <si>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</si>
  <si>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</si>
  <si>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</si>
  <si>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</si>
  <si>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</si>
  <si>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</si>
  <si>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</si>
  <si>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</si>
  <si>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</si>
  <si>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</si>
  <si>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</si>
  <si>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</si>
  <si>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</si>
  <si>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</si>
  <si>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</si>
  <si>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</si>
  <si>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</si>
  <si>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</si>
  <si>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</si>
  <si>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</si>
  <si>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</si>
  <si>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</si>
  <si>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</si>
  <si>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</si>
  <si>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</si>
  <si>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</si>
  <si>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</si>
  <si>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</si>
  <si>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</si>
  <si>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</si>
  <si>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</si>
  <si>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</si>
  <si>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</si>
  <si>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</si>
  <si>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</si>
  <si>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</si>
  <si>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</si>
  <si>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</si>
  <si>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</si>
  <si>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</si>
  <si>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</si>
  <si>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</si>
  <si>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</si>
  <si>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</si>
  <si>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</si>
  <si>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</si>
  <si>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</si>
  <si>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</si>
  <si>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</si>
  <si>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</si>
  <si>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</si>
  <si>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</si>
  <si>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</si>
  <si>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</si>
  <si>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</si>
  <si>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</si>
  <si>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</si>
  <si>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</si>
  <si>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</si>
  <si>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</si>
  <si>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</si>
  <si>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</si>
  <si>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</si>
  <si>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</si>
  <si>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</si>
  <si>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</si>
  <si>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</si>
  <si>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</si>
  <si>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</si>
  <si>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</si>
  <si>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</si>
  <si>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</si>
  <si>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</si>
  <si>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</si>
  <si>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</si>
  <si>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</si>
  <si>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</si>
  <si>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</si>
  <si>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</si>
  <si>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</si>
  <si>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</si>
  <si>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</si>
  <si>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</si>
  <si>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</si>
  <si>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</si>
  <si>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</si>
  <si>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</si>
  <si>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</si>
  <si>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</si>
  <si>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</si>
  <si>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</si>
  <si>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</si>
  <si>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</si>
  <si>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</si>
  <si>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</si>
  <si>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</si>
  <si>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</si>
  <si>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</si>
  <si>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</si>
  <si>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</si>
  <si>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</si>
  <si>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</si>
  <si>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</si>
  <si>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</si>
  <si>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</si>
  <si>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</si>
  <si>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</si>
  <si>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</si>
  <si>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</si>
  <si>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</si>
  <si>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</si>
  <si>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</si>
  <si>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</si>
  <si>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</si>
  <si>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</si>
  <si>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</si>
  <si>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</si>
  <si>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</si>
  <si>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</si>
  <si>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</si>
  <si>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</si>
  <si>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</si>
  <si>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</si>
  <si>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</si>
  <si>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</si>
  <si>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</si>
  <si>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</si>
  <si>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</si>
  <si>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</si>
  <si>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</si>
  <si>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</si>
  <si>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</si>
  <si>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</si>
  <si>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</si>
  <si>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</si>
  <si>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</si>
  <si>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</si>
  <si>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</si>
  <si>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</si>
  <si>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</si>
  <si>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</si>
  <si>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</si>
  <si>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</si>
  <si>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</si>
  <si>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</si>
  <si>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</si>
  <si>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</si>
  <si>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</si>
  <si>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</si>
  <si>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</si>
  <si>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</si>
  <si>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</si>
  <si>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</si>
  <si>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</si>
  <si>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</si>
  <si>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</si>
  <si>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</si>
  <si>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</si>
  <si>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</si>
  <si>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</si>
  <si>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</si>
  <si>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</si>
  <si>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</si>
  <si>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</si>
  <si>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</si>
  <si>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</si>
  <si>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</si>
  <si>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</si>
  <si>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</si>
  <si>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</si>
  <si>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</si>
  <si>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</si>
  <si>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</si>
  <si>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</si>
  <si>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</si>
  <si>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</si>
  <si>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</si>
  <si>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</si>
  <si>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</si>
  <si>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</si>
  <si>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</si>
  <si>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</si>
  <si>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</si>
  <si>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</si>
  <si>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</si>
  <si>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</si>
  <si>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</si>
  <si>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</si>
  <si>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</si>
  <si>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</si>
  <si>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</si>
  <si>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</si>
  <si>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</si>
  <si>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</si>
  <si>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</si>
  <si>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</si>
  <si>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</si>
  <si>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</si>
  <si>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</si>
  <si>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</si>
  <si>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</si>
  <si>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</si>
  <si>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</si>
  <si>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</si>
  <si>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</si>
  <si>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</si>
  <si>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</si>
  <si>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</si>
  <si>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</si>
  <si>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</si>
  <si>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</si>
  <si>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</si>
  <si>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</si>
  <si>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</si>
  <si>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</si>
  <si>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</si>
  <si>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</si>
  <si>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</si>
  <si>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</si>
  <si>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</si>
  <si>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</si>
  <si>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</si>
  <si>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</si>
  <si>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</si>
  <si>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</si>
  <si>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</si>
  <si>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</si>
  <si>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</si>
  <si>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</si>
  <si>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</si>
  <si>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</si>
  <si>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</si>
  <si>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</si>
  <si>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</si>
  <si>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</si>
  <si>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</si>
  <si>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</si>
  <si>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</si>
  <si>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</si>
  <si>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</si>
  <si>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</si>
  <si>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</si>
  <si>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</si>
  <si>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</si>
  <si>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</si>
  <si>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</si>
  <si>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</si>
  <si>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</si>
  <si>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</si>
  <si>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</si>
  <si>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</si>
  <si>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</si>
  <si>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</si>
  <si>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</si>
  <si>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</si>
  <si>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</si>
  <si>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</si>
  <si>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</si>
  <si>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</si>
  <si>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</si>
  <si>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</si>
  <si>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</si>
  <si>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</si>
  <si>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</si>
  <si>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</si>
  <si>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</si>
  <si>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</si>
  <si>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</si>
  <si>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</si>
  <si>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</si>
  <si>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</si>
  <si>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</si>
  <si>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</si>
  <si>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</si>
  <si>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</si>
  <si>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</si>
  <si>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</si>
  <si>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</si>
  <si>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</si>
  <si>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</si>
  <si>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</si>
  <si>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</si>
  <si>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</si>
  <si>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</si>
  <si>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</si>
  <si>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</si>
  <si>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</si>
  <si>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</si>
  <si>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</si>
  <si>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</si>
  <si>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</si>
  <si>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</si>
  <si>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</si>
  <si>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</si>
  <si>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</si>
  <si>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</si>
  <si>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</si>
  <si>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</si>
  <si>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</si>
  <si>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</si>
  <si>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</si>
  <si>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</si>
  <si>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</si>
  <si>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</si>
  <si>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</si>
  <si>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</si>
  <si>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</si>
  <si>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</si>
  <si>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</si>
  <si>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</si>
  <si>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</si>
  <si>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</si>
  <si>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</si>
  <si>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</si>
  <si>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</si>
  <si>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</si>
  <si>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</si>
  <si>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</si>
  <si>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</si>
  <si>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</si>
  <si>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</si>
  <si>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</si>
  <si>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</si>
  <si>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</si>
  <si>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</si>
  <si>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</si>
  <si>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</si>
  <si>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</si>
  <si>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</si>
  <si>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</si>
  <si>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</si>
  <si>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</si>
  <si>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</si>
  <si>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</si>
  <si>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</si>
  <si>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</si>
  <si>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</si>
  <si>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</si>
  <si>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</si>
  <si>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</si>
  <si>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</si>
  <si>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</si>
  <si>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</si>
  <si>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</si>
  <si>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</si>
  <si>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</si>
  <si>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</si>
  <si>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</si>
  <si>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</si>
  <si>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</si>
  <si>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</si>
  <si>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</si>
  <si>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</si>
  <si>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</si>
  <si>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</si>
  <si>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</si>
  <si>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</si>
  <si>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</si>
  <si>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</si>
  <si>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</si>
  <si>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</si>
  <si>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</si>
  <si>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</si>
  <si>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</si>
  <si>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</si>
  <si>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</si>
  <si>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</si>
  <si>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</si>
  <si>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</si>
  <si>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</si>
  <si>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</si>
  <si>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</si>
  <si>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</si>
  <si>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</si>
  <si>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</si>
  <si>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</si>
  <si>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</si>
  <si>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</si>
  <si>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</si>
  <si>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</si>
  <si>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</si>
  <si>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</si>
  <si>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</si>
  <si>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</si>
  <si>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</si>
  <si>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</si>
  <si>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</si>
  <si>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</si>
  <si>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</si>
  <si>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</si>
  <si>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</si>
  <si>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</si>
  <si>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</si>
  <si>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</si>
  <si>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</si>
  <si>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</si>
  <si>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</si>
  <si>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</si>
  <si>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</si>
  <si>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</si>
  <si>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</si>
  <si>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</si>
  <si>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</si>
  <si>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</si>
  <si>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</si>
  <si>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</si>
  <si>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</si>
  <si>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</si>
  <si>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</si>
  <si>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</si>
  <si>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</si>
  <si>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</si>
  <si>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</si>
  <si>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</si>
  <si>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</si>
  <si>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</si>
  <si>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</si>
  <si>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</si>
  <si>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</si>
  <si>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</si>
  <si>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</si>
  <si>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</si>
  <si>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</si>
  <si>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</si>
  <si>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</si>
  <si>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</si>
  <si>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</si>
  <si>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</si>
  <si>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</si>
  <si>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</si>
  <si>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</si>
  <si>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</si>
  <si>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</si>
  <si>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</si>
  <si>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</si>
  <si>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</si>
  <si>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</si>
  <si>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</si>
  <si>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</si>
  <si>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</si>
  <si>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</si>
  <si>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</si>
  <si>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</si>
  <si>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</si>
  <si>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</si>
  <si>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</si>
  <si>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</si>
  <si>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</si>
  <si>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</si>
  <si>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</si>
  <si>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</si>
  <si>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</si>
  <si>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</si>
  <si>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</si>
  <si>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</si>
  <si>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</si>
  <si>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</si>
  <si>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</si>
  <si>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</si>
  <si>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</si>
  <si>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</si>
  <si>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</si>
  <si>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</si>
  <si>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</si>
  <si>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</si>
  <si>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</si>
  <si>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</si>
  <si>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</si>
  <si>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</si>
  <si>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</si>
  <si>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</si>
  <si>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</si>
  <si>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</si>
  <si>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</si>
  <si>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</si>
  <si>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</si>
  <si>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</si>
  <si>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</si>
  <si>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</si>
  <si>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</si>
  <si>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</si>
  <si>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</si>
  <si>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</si>
  <si>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</si>
  <si>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</si>
  <si>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</si>
  <si>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</si>
  <si>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</si>
  <si>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</si>
  <si>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</si>
  <si>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</si>
  <si>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</si>
  <si>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</si>
  <si>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</si>
  <si>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</si>
  <si>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</si>
  <si>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</si>
  <si>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</si>
  <si>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</si>
  <si>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</si>
  <si>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</si>
  <si>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</si>
  <si>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</si>
  <si>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</si>
  <si>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</si>
  <si>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</si>
  <si>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</si>
  <si>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</si>
  <si>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</si>
  <si>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</si>
  <si>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</si>
  <si>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</si>
  <si>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</si>
  <si>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</si>
  <si>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</si>
  <si>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</si>
  <si>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</si>
  <si>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</si>
  <si>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</si>
  <si>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</si>
  <si>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</si>
  <si>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</si>
  <si>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</si>
  <si>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</si>
  <si>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</si>
  <si>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</si>
  <si>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</si>
  <si>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</si>
  <si>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</si>
  <si>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</si>
  <si>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</si>
  <si>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</si>
  <si>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</si>
  <si>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</si>
  <si>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</si>
  <si>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</si>
  <si>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</si>
  <si>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</si>
  <si>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</si>
  <si>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</si>
  <si>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</si>
  <si>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</si>
  <si>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</si>
  <si>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</si>
  <si>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</si>
  <si>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</si>
  <si>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</si>
  <si>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</si>
  <si>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</si>
  <si>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</si>
  <si>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</si>
  <si>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</si>
  <si>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</si>
  <si>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</si>
  <si>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</si>
  <si>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</si>
  <si>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</si>
  <si>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</si>
  <si>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</si>
  <si>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</si>
  <si>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</si>
  <si>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</si>
  <si>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</si>
  <si>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</si>
  <si>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</si>
  <si>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</si>
  <si>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</si>
  <si>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</si>
  <si>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</si>
  <si>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</si>
  <si>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</si>
  <si>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</si>
  <si>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</si>
  <si>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</si>
  <si>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</si>
  <si>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</si>
  <si>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</si>
  <si>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</si>
  <si>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</si>
  <si>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</si>
  <si>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</si>
  <si>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</si>
  <si>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</si>
  <si>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</si>
  <si>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</si>
  <si>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</si>
  <si>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</si>
  <si>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</si>
  <si>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</si>
  <si>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</si>
  <si>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</si>
  <si>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</si>
  <si>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</si>
  <si>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</si>
  <si>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</si>
  <si>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</si>
  <si>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</si>
  <si>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</si>
  <si>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</si>
  <si>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</si>
  <si>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</si>
  <si>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</si>
  <si>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</si>
  <si>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</si>
  <si>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</si>
  <si>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</si>
  <si>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</si>
  <si>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</si>
  <si>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</si>
  <si>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</si>
  <si>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</si>
  <si>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</si>
  <si>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</si>
  <si>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</si>
  <si>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</si>
  <si>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</si>
  <si>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</si>
  <si>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</si>
  <si>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</si>
  <si>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</si>
  <si>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</si>
  <si>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</si>
  <si>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</si>
  <si>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</si>
  <si>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</si>
  <si>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</si>
  <si>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</si>
  <si>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</si>
  <si>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</si>
  <si>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</si>
  <si>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</si>
  <si>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</si>
  <si>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</si>
  <si>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</si>
  <si>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</si>
  <si>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</si>
  <si>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</si>
  <si>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</si>
  <si>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</si>
  <si>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</si>
  <si>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</si>
  <si>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</si>
  <si>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</si>
  <si>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</si>
  <si>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</si>
  <si>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</si>
  <si>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</si>
  <si>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</si>
  <si>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</si>
  <si>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</si>
  <si>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</si>
  <si>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</si>
  <si>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</si>
  <si>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</si>
  <si>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</si>
  <si>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</si>
  <si>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</si>
  <si>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</si>
  <si>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</si>
  <si>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</si>
  <si>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</si>
  <si>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</si>
  <si>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</si>
  <si>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</si>
  <si>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</si>
  <si>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</si>
  <si>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</si>
  <si>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</si>
  <si>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</si>
  <si>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</si>
  <si>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</si>
  <si>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</si>
  <si>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</si>
  <si>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</si>
  <si>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</si>
  <si>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</si>
  <si>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</si>
  <si>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</si>
  <si>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</si>
  <si>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</si>
  <si>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</si>
  <si>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</si>
  <si>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</si>
  <si>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</si>
  <si>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</si>
  <si>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</si>
  <si>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</si>
  <si>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</si>
  <si>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</si>
  <si>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</si>
  <si>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</si>
  <si>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</si>
  <si>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</si>
  <si>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</si>
  <si>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</si>
  <si>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</si>
  <si>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</si>
  <si>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</si>
  <si>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</si>
  <si>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</si>
  <si>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</si>
  <si>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</si>
  <si>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</si>
  <si>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</si>
  <si>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</si>
  <si>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</si>
  <si>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</si>
  <si>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</si>
  <si>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</si>
  <si>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</si>
  <si>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</si>
  <si>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</si>
  <si>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</si>
  <si>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</si>
  <si>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</si>
  <si>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</si>
  <si>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</si>
  <si>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</si>
  <si>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</si>
  <si>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</si>
  <si>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</si>
  <si>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</si>
  <si>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</si>
  <si>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</si>
  <si>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</si>
  <si>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</si>
  <si>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</si>
  <si>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</si>
  <si>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</si>
  <si>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</si>
  <si>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</si>
  <si>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</si>
  <si>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</si>
  <si>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</si>
  <si>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</si>
  <si>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</si>
  <si>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</si>
  <si>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</si>
  <si>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</si>
  <si>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</si>
  <si>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</si>
  <si>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</si>
  <si>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</si>
  <si>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</si>
  <si>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</si>
  <si>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</si>
  <si>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</si>
  <si>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</si>
  <si>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</si>
  <si>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</si>
  <si>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</si>
  <si>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</si>
  <si>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</si>
  <si>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</si>
  <si>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</si>
  <si>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</si>
  <si>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</si>
  <si>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</si>
  <si>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</si>
  <si>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</si>
  <si>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</si>
  <si>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</si>
  <si>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</si>
  <si>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</si>
  <si>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</si>
  <si>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</si>
  <si>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</si>
  <si>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</si>
  <si>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</si>
  <si>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</si>
  <si>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</si>
  <si>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</si>
  <si>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</si>
  <si>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</si>
  <si>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</si>
  <si>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</si>
  <si>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</si>
  <si>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</si>
  <si>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</si>
  <si>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</si>
  <si>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</si>
  <si>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</si>
  <si>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</si>
  <si>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</si>
  <si>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</si>
  <si>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</si>
  <si>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</si>
  <si>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</si>
  <si>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</si>
  <si>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</si>
  <si>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</si>
  <si>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</si>
  <si>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</si>
  <si>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</si>
  <si>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</si>
  <si>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</si>
  <si>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</si>
  <si>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</si>
  <si>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</si>
  <si>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</si>
  <si>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</si>
  <si>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</si>
  <si>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</si>
  <si>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</si>
  <si>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</si>
  <si>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</si>
  <si>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</si>
  <si>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</si>
  <si>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</si>
  <si>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</si>
  <si>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</si>
  <si>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</si>
  <si>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</si>
  <si>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</si>
  <si>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</si>
  <si>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</si>
  <si>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</si>
  <si>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</si>
  <si>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</si>
  <si>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</si>
  <si>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</si>
  <si>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</si>
  <si>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</si>
  <si>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</si>
  <si>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</si>
  <si>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</si>
  <si>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</si>
  <si>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</si>
  <si>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</si>
  <si>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</si>
  <si>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</si>
  <si>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</si>
  <si>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</si>
  <si>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</si>
  <si>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</si>
  <si>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</si>
  <si>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</si>
  <si>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</si>
  <si>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</si>
  <si>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</si>
  <si>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</si>
  <si>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</si>
  <si>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</si>
  <si>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</si>
  <si>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</si>
  <si>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</si>
  <si>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</si>
  <si>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</si>
  <si>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</si>
  <si>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</si>
  <si>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</si>
  <si>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</si>
  <si>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</si>
  <si>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</si>
  <si>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</si>
  <si>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</si>
  <si>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</si>
  <si>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</si>
  <si>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</si>
  <si>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</si>
  <si>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</si>
  <si>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</si>
  <si>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</si>
  <si>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</si>
  <si>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</si>
  <si>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</si>
  <si>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</si>
  <si>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</si>
  <si>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</si>
  <si>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</si>
  <si>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</si>
  <si>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</si>
  <si>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</si>
  <si>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</si>
  <si>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</si>
  <si>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</si>
  <si>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</si>
  <si>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</si>
  <si>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</si>
  <si>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</si>
  <si>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</si>
  <si>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</si>
  <si>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</si>
  <si>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</si>
  <si>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</si>
  <si>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</si>
  <si>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</si>
  <si>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</si>
  <si>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</si>
  <si>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</si>
  <si>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</si>
  <si>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</si>
  <si>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</si>
  <si>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</si>
  <si>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</si>
  <si>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</si>
  <si>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</si>
  <si>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</si>
  <si>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</si>
  <si>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</si>
  <si>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</si>
  <si>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</si>
  <si>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</si>
  <si>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</si>
  <si>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</si>
  <si>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</si>
  <si>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</si>
  <si>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</si>
  <si>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</si>
  <si>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</si>
  <si>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</si>
  <si>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</si>
  <si>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</si>
  <si>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</si>
  <si>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</si>
  <si>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</si>
  <si>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</si>
  <si>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</si>
  <si>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</si>
  <si>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</si>
  <si>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</si>
  <si>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</si>
  <si>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</si>
  <si>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</si>
  <si>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</si>
  <si>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</si>
  <si>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</si>
  <si>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</si>
  <si>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</si>
  <si>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</si>
  <si>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</si>
  <si>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</si>
  <si>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</si>
  <si>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</si>
  <si>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</si>
  <si>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</si>
  <si>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</si>
  <si>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</si>
  <si>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</si>
  <si>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</si>
  <si>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</si>
  <si>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</si>
  <si>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</si>
  <si>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</si>
  <si>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</si>
  <si>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</si>
  <si>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</si>
  <si>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</si>
  <si>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</si>
  <si>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</si>
  <si>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</si>
  <si>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</si>
  <si>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</si>
  <si>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</si>
  <si>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</si>
  <si>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</si>
  <si>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</si>
  <si>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</si>
  <si>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</si>
  <si>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</si>
  <si>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</si>
  <si>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</si>
  <si>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</si>
  <si>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</si>
  <si>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</si>
  <si>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</si>
  <si>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</si>
  <si>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</si>
  <si>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</si>
  <si>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</si>
  <si>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</si>
  <si>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</si>
  <si>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</si>
  <si>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</si>
  <si>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</si>
  <si>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</si>
  <si>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</si>
  <si>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</si>
  <si>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</si>
  <si>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</si>
  <si>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</si>
  <si>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</si>
  <si>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</si>
  <si>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</si>
  <si>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</si>
  <si>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</si>
  <si>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</si>
  <si>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</si>
  <si>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</si>
  <si>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</si>
  <si>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</si>
  <si>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</si>
  <si>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</si>
  <si>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</si>
  <si>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</si>
  <si>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</si>
  <si>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</si>
  <si>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</si>
  <si>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</si>
  <si>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</si>
  <si>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</si>
  <si>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</si>
  <si>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</si>
  <si>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</si>
  <si>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</si>
  <si>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</si>
  <si>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</si>
  <si>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</si>
  <si>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</si>
  <si>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</si>
  <si>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</si>
  <si>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</si>
  <si>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</si>
  <si>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</si>
  <si>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</si>
  <si>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</si>
  <si>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</si>
  <si>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</si>
  <si>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</si>
  <si>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</si>
  <si>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</si>
  <si>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</si>
  <si>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</si>
  <si>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</si>
  <si>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</si>
  <si>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</si>
  <si>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</si>
  <si>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</si>
  <si>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</si>
  <si>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</si>
  <si>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</si>
  <si>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</si>
  <si>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</si>
  <si>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</si>
  <si>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</si>
  <si>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</si>
  <si>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</si>
  <si>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</si>
  <si>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</si>
  <si>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</si>
  <si>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</si>
  <si>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</si>
  <si>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</si>
  <si>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</si>
  <si>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</si>
  <si>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</si>
  <si>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</si>
  <si>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</si>
  <si>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</si>
  <si>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</si>
  <si>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</si>
  <si>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</si>
  <si>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</si>
  <si>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</si>
  <si>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</si>
  <si>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</si>
  <si>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</si>
  <si>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</si>
  <si>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</si>
  <si>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</si>
  <si>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</si>
  <si>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</si>
  <si>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</si>
  <si>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</si>
  <si>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</si>
  <si>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</si>
  <si>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</si>
  <si>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</si>
  <si>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</si>
  <si>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</si>
  <si>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</si>
  <si>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</si>
  <si>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</si>
  <si>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</si>
  <si>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</si>
  <si>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</si>
  <si>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</si>
  <si>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</si>
  <si>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</si>
  <si>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</si>
  <si>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</si>
  <si>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</si>
  <si>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</si>
  <si>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</si>
  <si>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</si>
  <si>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</si>
  <si>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</si>
  <si>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</si>
  <si>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</si>
  <si>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</si>
  <si>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</si>
  <si>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</si>
  <si>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</si>
  <si>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</si>
  <si>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</si>
  <si>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</si>
  <si>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</si>
  <si>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</si>
  <si>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</si>
  <si>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</si>
  <si>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</si>
  <si>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</si>
  <si>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</si>
  <si>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</si>
  <si>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</si>
  <si>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</si>
  <si>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</si>
  <si>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</si>
  <si>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</si>
  <si>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</si>
  <si>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</si>
  <si>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</si>
  <si>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</si>
  <si>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</si>
  <si>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</si>
  <si>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</si>
  <si>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</si>
  <si>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</si>
  <si>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</si>
  <si>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</si>
  <si>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</si>
  <si>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</si>
  <si>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</si>
  <si>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</si>
  <si>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</si>
  <si>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</si>
  <si>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</si>
  <si>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</si>
  <si>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</si>
  <si>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</si>
  <si>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</si>
  <si>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</si>
  <si>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</si>
  <si>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</si>
  <si>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</si>
  <si>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</si>
  <si>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</si>
  <si>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</si>
  <si>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</si>
  <si>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</si>
  <si>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</si>
  <si>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</si>
  <si>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</si>
  <si>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</si>
  <si>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</si>
  <si>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</si>
  <si>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</si>
  <si>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</si>
  <si>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</si>
  <si>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</si>
  <si>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</si>
  <si>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</si>
  <si>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</si>
  <si>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</si>
  <si>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</si>
  <si>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</si>
  <si>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</si>
  <si>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</si>
  <si>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</si>
  <si>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</si>
  <si>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</si>
  <si>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</si>
  <si>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</si>
  <si>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</si>
  <si>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</si>
  <si>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</si>
  <si>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</si>
  <si>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</si>
  <si>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</si>
  <si>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</si>
  <si>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</si>
  <si>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</si>
  <si>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</si>
  <si>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</si>
  <si>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</si>
  <si>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</si>
  <si>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</si>
  <si>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</si>
  <si>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</si>
  <si>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</si>
  <si>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</si>
  <si>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</si>
  <si>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</si>
  <si>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</si>
  <si>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</si>
  <si>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</si>
  <si>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</si>
  <si>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</si>
  <si>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</si>
  <si>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</si>
  <si>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</si>
  <si>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</si>
  <si>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</si>
  <si>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</si>
  <si>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</si>
  <si>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</si>
  <si>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</si>
  <si>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</si>
  <si>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</si>
  <si>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</si>
  <si>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</si>
  <si>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</si>
  <si>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</si>
  <si>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</si>
  <si>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</si>
  <si>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</si>
  <si>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</si>
  <si>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</si>
  <si>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</si>
  <si>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</si>
  <si>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</si>
  <si>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</si>
  <si>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</si>
  <si>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</si>
  <si>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</si>
  <si>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</si>
  <si>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</si>
  <si>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</si>
  <si>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</si>
  <si>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</si>
  <si>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</si>
  <si>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</si>
  <si>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</si>
  <si>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</si>
  <si>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</si>
  <si>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</si>
  <si>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</si>
  <si>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</si>
  <si>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</si>
  <si>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</si>
  <si>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</si>
  <si>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</si>
  <si>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</si>
  <si>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</si>
  <si>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</si>
  <si>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</si>
  <si>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</si>
  <si>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</si>
  <si>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</si>
  <si>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</si>
  <si>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</si>
  <si>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</si>
  <si>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</si>
  <si>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</si>
  <si>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</si>
  <si>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</si>
  <si>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</si>
  <si>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</si>
  <si>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</si>
  <si>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</si>
  <si>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</si>
  <si>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</si>
  <si>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</si>
  <si>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</si>
  <si>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</si>
  <si>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</si>
  <si>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</si>
  <si>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</si>
  <si>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</si>
  <si>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</si>
  <si>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</si>
  <si>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</si>
  <si>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</si>
  <si>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</si>
  <si>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</si>
  <si>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</si>
  <si>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</si>
  <si>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</si>
  <si>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</si>
  <si>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</si>
  <si>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</si>
  <si>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</si>
  <si>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</si>
  <si>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</si>
  <si>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</si>
  <si>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</si>
  <si>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</si>
  <si>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</si>
  <si>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</si>
  <si>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</si>
  <si>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</si>
  <si>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</si>
  <si>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</si>
  <si>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</si>
  <si>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</si>
  <si>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</si>
  <si>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</si>
  <si>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</si>
  <si>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</si>
  <si>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</si>
  <si>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</si>
  <si>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</si>
  <si>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</si>
  <si>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</si>
  <si>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</si>
  <si>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</si>
  <si>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</si>
  <si>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</si>
  <si>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</si>
  <si>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</si>
  <si>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</si>
  <si>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</si>
  <si>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</si>
  <si>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</si>
  <si>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</si>
  <si>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</si>
  <si>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</si>
  <si>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</si>
  <si>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</si>
  <si>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</si>
  <si>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</si>
  <si>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</si>
  <si>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</si>
  <si>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</si>
  <si>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</si>
  <si>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</si>
  <si>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</si>
  <si>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</si>
  <si>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</si>
  <si>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</si>
  <si>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</si>
  <si>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</si>
  <si>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</si>
  <si>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</si>
  <si>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</si>
  <si>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</si>
  <si>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</si>
  <si>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</si>
  <si>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</si>
  <si>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</si>
  <si>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</si>
  <si>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</si>
  <si>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</si>
  <si>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</si>
  <si>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</si>
  <si>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</si>
  <si>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</si>
  <si>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</si>
  <si>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</si>
  <si>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</si>
  <si>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</si>
  <si>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</si>
  <si>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</si>
  <si>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</si>
  <si>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</si>
  <si>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</si>
  <si>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</si>
  <si>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</si>
  <si>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</si>
  <si>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</si>
  <si>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</si>
  <si>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</si>
  <si>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</si>
  <si>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</si>
  <si>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</si>
  <si>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</si>
  <si>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</si>
  <si>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</si>
  <si>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</si>
  <si>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</si>
  <si>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</si>
  <si>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</si>
  <si>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</si>
  <si>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</si>
  <si>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</si>
  <si>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</si>
  <si>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</si>
  <si>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</si>
  <si>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</si>
  <si>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</si>
  <si>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</si>
  <si>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</si>
  <si>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</si>
  <si>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</si>
  <si>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</si>
  <si>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</si>
  <si>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</si>
  <si>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</si>
  <si>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</si>
  <si>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</si>
  <si>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</si>
  <si>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</si>
  <si>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</si>
  <si>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</si>
  <si>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</si>
  <si>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</si>
  <si>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</si>
  <si>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</si>
  <si>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</si>
  <si>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</si>
  <si>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</si>
  <si>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</si>
  <si>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</si>
  <si>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</si>
  <si>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</si>
  <si>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</si>
  <si>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</si>
  <si>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</si>
  <si>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</si>
  <si>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</si>
  <si>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</si>
  <si>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</si>
  <si>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</si>
  <si>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</si>
  <si>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</si>
  <si>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</si>
  <si>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</si>
  <si>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</si>
  <si>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</si>
  <si>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</si>
  <si>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</si>
  <si>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</si>
  <si>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</si>
  <si>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</si>
  <si>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</si>
  <si>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</si>
  <si>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</si>
  <si>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</si>
  <si>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</si>
  <si>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</si>
  <si>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</si>
  <si>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</si>
  <si>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</si>
  <si>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</si>
  <si>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</si>
  <si>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</si>
  <si>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</si>
  <si>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</si>
  <si>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</si>
  <si>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</si>
  <si>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</si>
  <si>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</si>
  <si>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</si>
  <si>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</si>
  <si>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</si>
  <si>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</si>
  <si>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</si>
  <si>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</si>
  <si>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</si>
  <si>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</si>
  <si>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</si>
  <si>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</si>
  <si>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</si>
  <si>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</si>
  <si>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</si>
  <si>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</si>
  <si>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</si>
  <si>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</si>
  <si>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</si>
  <si>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</si>
  <si>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</si>
  <si>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</si>
  <si>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</si>
  <si>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</si>
  <si>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</si>
  <si>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</si>
  <si>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</si>
  <si>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</si>
  <si>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</si>
  <si>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</si>
  <si>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</si>
  <si>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</si>
  <si>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</si>
  <si>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</si>
  <si>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</si>
  <si>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</si>
  <si>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</si>
  <si>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</si>
  <si>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</si>
  <si>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</si>
  <si>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</si>
  <si>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</si>
  <si>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</si>
  <si>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</si>
  <si>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</si>
  <si>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</si>
  <si>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</si>
  <si>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</si>
  <si>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</si>
  <si>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</si>
  <si>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</si>
  <si>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</si>
  <si>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</si>
  <si>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</si>
  <si>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</si>
  <si>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</si>
  <si>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</si>
  <si>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</si>
  <si>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</si>
  <si>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</si>
  <si>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</si>
  <si>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</si>
  <si>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</si>
  <si>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</si>
  <si>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</si>
  <si>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</si>
  <si>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</si>
  <si>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</si>
  <si>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</si>
  <si>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</si>
  <si>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</si>
  <si>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</si>
  <si>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</si>
  <si>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</si>
  <si>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</si>
  <si>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</si>
  <si>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</si>
  <si>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</si>
  <si>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</si>
  <si>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</si>
  <si>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</si>
  <si>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</si>
  <si>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</si>
  <si>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</si>
  <si>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</si>
  <si>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</si>
  <si>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</si>
  <si>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</si>
  <si>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</si>
  <si>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</si>
  <si>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</si>
  <si>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</si>
  <si>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</si>
  <si>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</si>
  <si>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</si>
  <si>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</si>
  <si>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</si>
  <si>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</si>
  <si>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</si>
  <si>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</si>
  <si>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</si>
  <si>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</si>
  <si>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</si>
  <si>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</si>
  <si>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</si>
  <si>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</si>
  <si>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</si>
  <si>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</si>
  <si>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</si>
  <si>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</si>
  <si>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</si>
  <si>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</si>
  <si>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</si>
  <si>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</si>
  <si>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</si>
  <si>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</si>
  <si>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</si>
  <si>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</si>
  <si>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</si>
  <si>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</si>
  <si>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</si>
  <si>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</si>
  <si>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</si>
  <si>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</si>
  <si>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</si>
  <si>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</si>
  <si>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</si>
  <si>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</si>
  <si>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</si>
  <si>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</si>
  <si>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</si>
  <si>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</si>
  <si>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</si>
  <si>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</si>
  <si>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</si>
  <si>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</si>
  <si>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</si>
  <si>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</si>
  <si>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</si>
  <si>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</si>
  <si>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</si>
  <si>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</si>
  <si>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</si>
  <si>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</si>
  <si>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</si>
  <si>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</si>
  <si>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</si>
  <si>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</si>
  <si>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</si>
  <si>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</si>
  <si>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</si>
  <si>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</si>
  <si>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</si>
  <si>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</si>
  <si>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</si>
  <si>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</si>
  <si>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</si>
  <si>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</si>
  <si>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</si>
  <si>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</si>
  <si>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</si>
  <si>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</si>
  <si>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</si>
  <si>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</si>
  <si>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</si>
  <si>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</si>
  <si>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</si>
  <si>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</si>
  <si>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</si>
  <si>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</si>
  <si>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</si>
  <si>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</si>
  <si>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</si>
  <si>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</si>
  <si>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</si>
  <si>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</si>
  <si>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</si>
  <si>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</si>
  <si>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</si>
  <si>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</si>
  <si>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</si>
  <si>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</si>
  <si>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</si>
  <si>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</si>
  <si>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</si>
  <si>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</si>
  <si>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</si>
  <si>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</si>
  <si>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</si>
  <si>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</si>
  <si>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</si>
  <si>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</si>
  <si>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</si>
  <si>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</si>
  <si>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</si>
  <si>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</si>
  <si>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</si>
  <si>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</si>
  <si>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</si>
  <si>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</si>
  <si>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</si>
  <si>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</si>
  <si>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</si>
  <si>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</si>
  <si>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</si>
  <si>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</si>
  <si>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</si>
  <si>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</si>
  <si>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</si>
  <si>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</si>
  <si>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</si>
  <si>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</si>
  <si>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</si>
  <si>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</si>
  <si>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</si>
  <si>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</si>
  <si>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</si>
  <si>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</si>
  <si>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</si>
  <si>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</si>
  <si>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</si>
  <si>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</si>
  <si>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</si>
  <si>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</si>
  <si>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</si>
  <si>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</si>
  <si>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</si>
  <si>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</si>
  <si>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</si>
  <si>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</si>
  <si>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</si>
  <si>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</si>
  <si>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</si>
  <si>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</si>
  <si>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</si>
  <si>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</si>
  <si>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</si>
  <si>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</si>
  <si>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</si>
  <si>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</si>
  <si>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</si>
  <si>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</si>
  <si>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</si>
  <si>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</si>
  <si>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</si>
  <si>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</si>
  <si>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</si>
  <si>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</si>
  <si>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</si>
  <si>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</si>
  <si>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</si>
  <si>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</si>
  <si>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</si>
  <si>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</si>
  <si>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</si>
  <si>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</si>
  <si>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</si>
  <si>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</si>
  <si>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</si>
  <si>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</si>
  <si>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</si>
  <si>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</si>
  <si>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</si>
  <si>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</si>
  <si>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</si>
  <si>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</si>
  <si>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</si>
  <si>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</si>
  <si>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</si>
  <si>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</si>
  <si>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</si>
  <si>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</si>
  <si>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</si>
  <si>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</si>
  <si>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</si>
  <si>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</si>
  <si>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</si>
  <si>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</si>
  <si>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</si>
  <si>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</si>
  <si>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</si>
  <si>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</si>
  <si>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</si>
  <si>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</si>
  <si>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</si>
  <si>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</si>
  <si>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</si>
  <si>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</si>
  <si>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</si>
  <si>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</si>
  <si>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</si>
  <si>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</si>
  <si>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</si>
  <si>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</si>
  <si>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</si>
  <si>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</si>
  <si>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</si>
  <si>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</si>
  <si>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</si>
  <si>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</si>
  <si>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</si>
  <si>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</si>
  <si>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</si>
  <si>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</si>
  <si>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</si>
  <si>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</si>
  <si>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</si>
  <si>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</si>
  <si>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</si>
  <si>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</si>
  <si>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</si>
  <si>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</si>
  <si>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</si>
  <si>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</si>
  <si>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</si>
  <si>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</si>
  <si>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</si>
  <si>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</si>
  <si>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</si>
  <si>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</si>
  <si>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</si>
  <si>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</si>
  <si>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</si>
  <si>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</si>
  <si>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</si>
  <si>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</si>
  <si>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</si>
  <si>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</si>
  <si>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</si>
  <si>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</si>
  <si>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</si>
  <si>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</si>
  <si>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</si>
  <si>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</si>
  <si>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</si>
  <si>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</si>
  <si>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</si>
  <si>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</si>
  <si>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</si>
  <si>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</si>
  <si>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</si>
  <si>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</si>
  <si>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</si>
  <si>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</si>
  <si>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</si>
  <si>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</si>
  <si>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</si>
  <si>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</si>
  <si>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</si>
  <si>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</si>
  <si>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</si>
  <si>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</si>
  <si>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</si>
  <si>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</si>
  <si>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</si>
  <si>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</si>
  <si>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</si>
  <si>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</si>
  <si>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</si>
  <si>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</si>
  <si>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</si>
  <si>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</si>
  <si>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</si>
  <si>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</si>
  <si>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</si>
  <si>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</si>
  <si>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</si>
  <si>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</si>
  <si>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</si>
  <si>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</si>
  <si>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</si>
  <si>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</si>
  <si>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</si>
  <si>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</si>
  <si>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</si>
  <si>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</si>
  <si>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</si>
  <si>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</si>
  <si>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</si>
  <si>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</si>
  <si>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</si>
  <si>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</si>
  <si>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</si>
  <si>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</si>
  <si>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</si>
  <si>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</si>
  <si>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</si>
  <si>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</si>
  <si>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</si>
  <si>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</si>
  <si>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</si>
  <si>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</si>
  <si>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</si>
  <si>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</si>
  <si>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</si>
  <si>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</si>
  <si>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</si>
  <si>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</si>
  <si>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</si>
  <si>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</si>
  <si>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</si>
  <si>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</si>
  <si>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</si>
  <si>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</si>
  <si>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</si>
  <si>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</si>
  <si>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</si>
  <si>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</si>
  <si>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</si>
  <si>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</si>
  <si>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</si>
  <si>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</si>
  <si>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</si>
  <si>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</si>
  <si>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</si>
  <si>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</si>
  <si>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</si>
  <si>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</si>
  <si>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</si>
  <si>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</si>
  <si>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</si>
  <si>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</si>
  <si>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</si>
  <si>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</si>
  <si>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</si>
  <si>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</si>
  <si>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</si>
  <si>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</si>
  <si>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</si>
  <si>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</si>
  <si>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</si>
  <si>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</si>
  <si>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</si>
  <si>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</si>
  <si>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</si>
  <si>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</si>
  <si>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</si>
  <si>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</si>
  <si>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</si>
  <si>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</si>
  <si>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</si>
  <si>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</si>
  <si>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</si>
  <si>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</si>
  <si>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</si>
  <si>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</si>
  <si>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</si>
  <si>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</si>
  <si>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</si>
  <si>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</si>
  <si>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</si>
  <si>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</si>
  <si>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</si>
  <si>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</si>
  <si>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</si>
  <si>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</si>
  <si>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</si>
  <si>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</si>
  <si>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</si>
  <si>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</si>
  <si>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</si>
  <si>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</si>
  <si>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</si>
  <si>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</si>
  <si>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</si>
  <si>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</si>
  <si>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</si>
  <si>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</si>
  <si>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</si>
  <si>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</si>
  <si>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</si>
  <si>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</si>
  <si>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</si>
  <si>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</si>
  <si>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</si>
  <si>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</si>
  <si>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</si>
  <si>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</si>
  <si>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</si>
  <si>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</si>
  <si>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</si>
  <si>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</si>
  <si>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</si>
  <si>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</si>
  <si>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</si>
  <si>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</si>
  <si>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</si>
  <si>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</si>
  <si>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</si>
  <si>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</si>
  <si>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</si>
  <si>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</si>
  <si>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</si>
  <si>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</si>
  <si>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</si>
  <si>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</si>
  <si>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</si>
  <si>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</si>
  <si>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</si>
  <si>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</si>
  <si>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</si>
  <si>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</si>
  <si>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</si>
  <si>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</si>
  <si>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</si>
  <si>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</si>
  <si>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</si>
  <si>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</si>
  <si>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</si>
  <si>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</si>
  <si>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</si>
  <si>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</si>
  <si>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</si>
  <si>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</si>
  <si>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</si>
  <si>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</si>
  <si>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</si>
  <si>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</si>
  <si>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</si>
  <si>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</si>
  <si>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</si>
  <si>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</si>
  <si>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</si>
  <si>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</si>
  <si>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</si>
  <si>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</si>
  <si>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</si>
  <si>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</si>
  <si>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</si>
  <si>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</si>
  <si>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</si>
  <si>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</si>
  <si>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</si>
  <si>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</si>
  <si>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</si>
  <si>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</si>
  <si>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</si>
  <si>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</si>
  <si>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</si>
  <si>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</si>
  <si>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</si>
  <si>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</si>
  <si>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</si>
  <si>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</si>
  <si>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</si>
  <si>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</si>
  <si>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</si>
  <si>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</si>
  <si>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</si>
  <si>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</si>
  <si>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</si>
  <si>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</si>
  <si>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</si>
  <si>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</si>
  <si>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</si>
  <si>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</si>
  <si>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</si>
  <si>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</si>
  <si>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</si>
  <si>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</si>
  <si>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</si>
  <si>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</si>
  <si>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</si>
  <si>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</si>
  <si>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</si>
  <si>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</si>
  <si>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</si>
  <si>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</si>
  <si>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</si>
  <si>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</si>
  <si>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</si>
  <si>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</si>
  <si>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</si>
  <si>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</si>
  <si>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</si>
  <si>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</si>
  <si>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</si>
  <si>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</si>
  <si>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</si>
  <si>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</si>
  <si>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</si>
  <si>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</si>
  <si>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</si>
  <si>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</si>
  <si>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</si>
  <si>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</si>
  <si>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</si>
  <si>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</si>
  <si>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</si>
  <si>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</si>
  <si>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</si>
  <si>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</si>
  <si>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</si>
  <si>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</si>
  <si>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</si>
  <si>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</si>
  <si>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</si>
  <si>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</si>
  <si>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</si>
  <si>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</si>
  <si>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</si>
  <si>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</si>
  <si>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</si>
  <si>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</si>
  <si>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</si>
  <si>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</si>
  <si>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</si>
  <si>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</si>
  <si>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</si>
  <si>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</si>
  <si>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</si>
  <si>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</si>
  <si>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</si>
  <si>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</si>
  <si>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</si>
  <si>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</si>
  <si>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</si>
  <si>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</si>
  <si>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</si>
  <si>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</si>
  <si>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</si>
  <si>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</si>
  <si>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</si>
  <si>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</si>
  <si>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</si>
  <si>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</si>
  <si>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</si>
  <si>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</si>
  <si>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</si>
  <si>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</si>
  <si>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</si>
  <si>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</si>
  <si>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</si>
  <si>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</si>
  <si>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</si>
  <si>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</si>
  <si>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</si>
  <si>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</si>
  <si>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</si>
  <si>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</si>
  <si>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</si>
  <si>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</si>
  <si>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</si>
  <si>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</si>
  <si>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</si>
  <si>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</si>
  <si>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</si>
  <si>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</si>
  <si>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</si>
  <si>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</si>
  <si>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</si>
  <si>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</si>
  <si>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</si>
  <si>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</si>
  <si>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</si>
  <si>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</si>
  <si>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</si>
  <si>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</si>
  <si>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</si>
  <si>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</si>
  <si>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</si>
  <si>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</si>
  <si>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</si>
  <si>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</si>
  <si>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</si>
  <si>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</si>
  <si>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</si>
  <si>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</si>
  <si>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</si>
  <si>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</si>
  <si>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</si>
  <si>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</si>
  <si>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</si>
  <si>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</si>
  <si>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</si>
  <si>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</si>
  <si>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</si>
  <si>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</si>
  <si>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</si>
  <si>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</si>
  <si>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</si>
  <si>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</si>
  <si>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</si>
  <si>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</si>
  <si>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</si>
  <si>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</si>
  <si>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</si>
  <si>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</si>
  <si>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</si>
  <si>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</si>
  <si>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</si>
  <si>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</si>
  <si>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</si>
  <si>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</si>
  <si>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</si>
  <si>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</si>
  <si>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</si>
  <si>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</si>
  <si>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</si>
  <si>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</si>
  <si>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</si>
  <si>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</si>
  <si>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</si>
  <si>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</si>
  <si>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</si>
  <si>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</si>
  <si>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</si>
  <si>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</si>
  <si>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</si>
  <si>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</si>
  <si>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</si>
  <si>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</si>
  <si>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</si>
  <si>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</si>
  <si>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</si>
  <si>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</si>
  <si>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</si>
  <si>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</si>
  <si>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</si>
  <si>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</si>
  <si>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</si>
  <si>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</si>
  <si>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</si>
  <si>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</si>
  <si>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</si>
  <si>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</si>
  <si>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</si>
  <si>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</si>
  <si>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</si>
  <si>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</si>
  <si>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</si>
  <si>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</si>
  <si>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</si>
  <si>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</si>
  <si>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</si>
  <si>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</si>
  <si>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</si>
  <si>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</si>
  <si>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</si>
  <si>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</si>
  <si>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</si>
  <si>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</si>
  <si>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</si>
  <si>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</si>
  <si>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</si>
  <si>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</si>
  <si>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</si>
  <si>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</si>
  <si>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</si>
  <si>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</si>
  <si>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</si>
  <si>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</si>
  <si>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</si>
  <si>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</si>
  <si>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</si>
  <si>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</si>
  <si>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</si>
  <si>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</si>
  <si>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</si>
  <si>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</si>
  <si>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</si>
  <si>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</si>
  <si>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</si>
  <si>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</si>
  <si>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</si>
  <si>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</si>
  <si>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</si>
  <si>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</si>
  <si>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</si>
  <si>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</si>
  <si>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</si>
  <si>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</si>
  <si>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</si>
  <si>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</si>
  <si>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</si>
  <si>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</si>
  <si>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</si>
  <si>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</si>
  <si>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</si>
  <si>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</si>
  <si>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</si>
  <si>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</si>
  <si>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</si>
  <si>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</si>
  <si>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</si>
  <si>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</si>
  <si>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</si>
  <si>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</si>
  <si>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</si>
  <si>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</si>
  <si>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</si>
  <si>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</si>
  <si>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</si>
  <si>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</si>
  <si>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</si>
  <si>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</si>
  <si>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</si>
  <si>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</si>
  <si>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</si>
  <si>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</si>
  <si>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</si>
  <si>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</si>
  <si>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</si>
  <si>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</si>
  <si>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</si>
  <si>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</si>
  <si>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</si>
  <si>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</si>
  <si>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</si>
  <si>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</si>
  <si>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</si>
  <si>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</si>
  <si>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</si>
  <si>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</si>
  <si>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</si>
  <si>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</si>
  <si>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</si>
  <si>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</si>
  <si>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</si>
  <si>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</si>
  <si>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</si>
  <si>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</si>
  <si>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</si>
  <si>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</si>
  <si>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</si>
  <si>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</si>
  <si>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</si>
  <si>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</si>
  <si>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</si>
  <si>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</si>
  <si>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</si>
  <si>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</si>
  <si>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</si>
  <si>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</si>
  <si>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</si>
  <si>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</si>
  <si>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</si>
  <si>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</si>
  <si>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</si>
  <si>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</si>
  <si>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</si>
  <si>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</si>
  <si>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</si>
  <si>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</si>
  <si>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</si>
  <si>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</si>
  <si>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</si>
  <si>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</si>
  <si>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</si>
  <si>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</si>
  <si>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</si>
  <si>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</si>
  <si>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</si>
  <si>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</si>
  <si>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</si>
  <si>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</si>
  <si>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</si>
  <si>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</si>
  <si>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</si>
  <si>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</si>
  <si>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</si>
  <si>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</si>
  <si>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</si>
  <si>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</si>
  <si>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</si>
  <si>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</si>
  <si>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</si>
  <si>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</si>
  <si>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</si>
  <si>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</si>
  <si>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</si>
  <si>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</si>
  <si>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</si>
  <si>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</si>
  <si>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</si>
  <si>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</si>
  <si>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</si>
  <si>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</si>
  <si>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</si>
  <si>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</si>
  <si>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</si>
  <si>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</si>
  <si>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</si>
  <si>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</si>
  <si>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</si>
  <si>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</si>
  <si>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</si>
  <si>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</si>
  <si>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</si>
  <si>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</si>
  <si>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</si>
  <si>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</si>
  <si>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</si>
  <si>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</si>
  <si>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</si>
  <si>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</si>
  <si>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</si>
  <si>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</si>
  <si>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</si>
  <si>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</si>
  <si>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</si>
  <si>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</si>
  <si>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</si>
  <si>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</si>
  <si>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</si>
  <si>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</si>
  <si>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</si>
  <si>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</si>
  <si>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</si>
  <si>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</si>
  <si>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</si>
  <si>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</si>
  <si>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</si>
  <si>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</si>
  <si>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</si>
  <si>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</si>
  <si>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</si>
  <si>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</si>
  <si>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</si>
  <si>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</si>
  <si>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</si>
  <si>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</si>
  <si>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</si>
  <si>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</si>
  <si>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</si>
  <si>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</si>
  <si>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</si>
  <si>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</si>
  <si>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</si>
  <si>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</si>
  <si>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</si>
  <si>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</si>
  <si>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</si>
  <si>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</si>
  <si>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</si>
  <si>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</si>
  <si>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</si>
  <si>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</si>
  <si>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</si>
  <si>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</si>
  <si>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</si>
  <si>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</si>
  <si>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</si>
  <si>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</si>
  <si>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</si>
  <si>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</si>
  <si>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</si>
  <si>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</si>
  <si>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</si>
  <si>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</si>
  <si>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</si>
  <si>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</si>
  <si>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</si>
  <si>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</si>
  <si>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</si>
  <si>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</si>
  <si>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</si>
  <si>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</si>
  <si>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</si>
  <si>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</si>
  <si>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</si>
  <si>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</si>
  <si>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</si>
  <si>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</si>
  <si>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</si>
  <si>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</si>
  <si>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</si>
  <si>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</si>
  <si>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</si>
  <si>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</si>
  <si>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</si>
  <si>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</si>
  <si>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</si>
  <si>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</si>
  <si>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</si>
  <si>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</si>
  <si>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</si>
  <si>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</si>
  <si>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</si>
  <si>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</si>
  <si>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</si>
  <si>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</si>
  <si>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</si>
  <si>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</si>
  <si>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</si>
  <si>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</si>
  <si>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</si>
  <si>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</si>
  <si>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</si>
  <si>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</si>
  <si>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</si>
  <si>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</si>
  <si>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</si>
  <si>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</si>
  <si>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</si>
  <si>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</si>
  <si>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</si>
  <si>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</si>
  <si>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</si>
  <si>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</si>
  <si>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</si>
  <si>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</si>
  <si>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</si>
  <si>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</si>
  <si>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</si>
  <si>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</si>
  <si>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</si>
  <si>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</si>
  <si>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</si>
  <si>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</si>
  <si>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</si>
  <si>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</si>
  <si>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</si>
  <si>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</si>
  <si>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</si>
  <si>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</si>
  <si>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</si>
  <si>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</si>
  <si>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</si>
  <si>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</si>
  <si>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</si>
  <si>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</si>
  <si>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</si>
  <si>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</si>
  <si>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</si>
  <si>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</si>
  <si>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</si>
  <si>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</si>
  <si>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</si>
  <si>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</si>
  <si>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</si>
  <si>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</si>
  <si>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</si>
  <si>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</si>
  <si>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</si>
  <si>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</si>
  <si>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</si>
  <si>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</si>
  <si>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</si>
  <si>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</si>
  <si>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</si>
  <si>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</si>
  <si>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</si>
  <si>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</si>
  <si>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</si>
  <si>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</si>
  <si>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</si>
  <si>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</si>
  <si>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</si>
  <si>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</si>
  <si>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</si>
  <si>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</si>
  <si>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</si>
  <si>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</si>
  <si>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</si>
  <si>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</si>
  <si>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</si>
  <si>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</si>
  <si>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</si>
  <si>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</si>
  <si>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</si>
  <si>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</si>
  <si>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</si>
  <si>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</si>
  <si>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</si>
  <si>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</si>
  <si>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</si>
  <si>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</si>
  <si>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</si>
  <si>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</si>
  <si>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</si>
  <si>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</si>
  <si>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</si>
  <si>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</si>
  <si>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</si>
  <si>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</si>
  <si>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</si>
  <si>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</si>
  <si>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</si>
  <si>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</si>
  <si>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</si>
  <si>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</si>
  <si>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</si>
  <si>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</si>
  <si>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</si>
  <si>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</si>
  <si>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</si>
  <si>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</si>
  <si>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</si>
  <si>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</si>
  <si>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</si>
  <si>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</si>
  <si>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</si>
  <si>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</si>
  <si>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</si>
  <si>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</si>
  <si>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</si>
  <si>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</si>
  <si>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</si>
  <si>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</si>
  <si>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</si>
  <si>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</si>
  <si>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</si>
  <si>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</si>
  <si>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</si>
  <si>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</si>
  <si>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</si>
  <si>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</si>
  <si>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</si>
  <si>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</si>
  <si>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</si>
  <si>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</si>
  <si>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</si>
  <si>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</si>
  <si>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</si>
  <si>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</si>
  <si>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</si>
  <si>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</si>
  <si>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</si>
  <si>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</si>
  <si>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</si>
  <si>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</si>
  <si>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</si>
  <si>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</si>
  <si>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</si>
  <si>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</si>
  <si>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</si>
  <si>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</si>
  <si>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</si>
  <si>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</si>
  <si>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</si>
  <si>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</si>
  <si>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</si>
  <si>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</si>
  <si>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</si>
  <si>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</si>
  <si>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</si>
  <si>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</si>
  <si>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</si>
  <si>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</si>
  <si>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</si>
  <si>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</si>
  <si>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</si>
  <si>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</si>
  <si>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</si>
  <si>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</si>
  <si>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</si>
  <si>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</si>
  <si>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</si>
  <si>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</si>
  <si>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</si>
  <si>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</si>
  <si>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</si>
  <si>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</si>
  <si>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</si>
  <si>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</si>
  <si>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</si>
  <si>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</si>
  <si>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</si>
  <si>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</si>
  <si>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</si>
  <si>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</si>
  <si>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</si>
  <si>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</si>
  <si>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</si>
  <si>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</si>
  <si>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</si>
  <si>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</si>
  <si>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</si>
  <si>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</si>
  <si>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</si>
  <si>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</si>
  <si>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</si>
  <si>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</si>
  <si>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</si>
  <si>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</si>
  <si>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</si>
  <si>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</si>
  <si>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</si>
  <si>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</si>
  <si>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</si>
  <si>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</si>
  <si>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</si>
  <si>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</si>
  <si>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</si>
  <si>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</si>
  <si>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</si>
  <si>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</si>
  <si>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</si>
  <si>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</si>
  <si>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</si>
  <si>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</si>
  <si>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</si>
  <si>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</si>
  <si>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</si>
  <si>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</si>
  <si>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</si>
  <si>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</si>
  <si>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</si>
  <si>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</si>
  <si>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</si>
  <si>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</si>
  <si>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</si>
  <si>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</si>
  <si>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</si>
  <si>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</si>
  <si>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</si>
  <si>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</si>
  <si>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</si>
  <si>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</si>
  <si>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</si>
  <si>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</si>
  <si>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</si>
  <si>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</si>
  <si>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</si>
  <si>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</si>
  <si>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</si>
  <si>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</si>
  <si>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</si>
  <si>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</si>
  <si>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</si>
  <si>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</si>
  <si>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</si>
  <si>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</si>
  <si>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</si>
  <si>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</si>
  <si>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</si>
  <si>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</si>
  <si>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</si>
  <si>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</si>
  <si>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</si>
  <si>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</si>
  <si>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</si>
  <si>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</si>
  <si>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</si>
  <si>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</si>
  <si>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</si>
  <si>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</si>
  <si>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</si>
  <si>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</si>
  <si>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</si>
  <si>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</si>
  <si>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</si>
  <si>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</si>
  <si>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</si>
  <si>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</si>
  <si>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</si>
  <si>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</si>
  <si>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</si>
  <si>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</si>
  <si>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</si>
  <si>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</si>
  <si>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</si>
  <si>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</si>
  <si>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</si>
  <si>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</si>
  <si>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</si>
  <si>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</si>
  <si>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</si>
  <si>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</si>
  <si>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</si>
  <si>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</si>
  <si>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</si>
  <si>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</si>
  <si>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</si>
  <si>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</si>
  <si>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</si>
  <si>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</si>
  <si>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</si>
  <si>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</si>
  <si>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</si>
  <si>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</si>
  <si>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</si>
  <si>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</si>
  <si>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</si>
  <si>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</si>
  <si>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</si>
  <si>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</si>
  <si>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</si>
  <si>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</si>
  <si>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</si>
  <si>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</si>
  <si>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</si>
  <si>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</si>
  <si>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</si>
  <si>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</si>
  <si>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</si>
  <si>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</si>
  <si>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</si>
  <si>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</si>
  <si>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</si>
  <si>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</si>
  <si>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</si>
  <si>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</si>
  <si>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</si>
  <si>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</si>
  <si>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</si>
  <si>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</si>
  <si>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</si>
  <si>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</si>
  <si>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</si>
  <si>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</si>
  <si>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</si>
  <si>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</si>
  <si>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</si>
  <si>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</si>
  <si>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</si>
  <si>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</si>
  <si>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</si>
  <si>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</si>
  <si>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</si>
  <si>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</si>
  <si>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</si>
  <si>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</si>
  <si>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</si>
  <si>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</si>
  <si>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</si>
  <si>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</si>
  <si>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</si>
  <si>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</si>
  <si>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</si>
  <si>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</si>
  <si>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</si>
  <si>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</si>
  <si>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</si>
  <si>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</si>
  <si>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</si>
  <si>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</si>
  <si>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</si>
  <si>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</si>
  <si>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</si>
  <si>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</si>
  <si>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</si>
  <si>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</si>
  <si>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</si>
  <si>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</si>
  <si>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</si>
  <si>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</si>
  <si>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</si>
  <si>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</si>
  <si>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</si>
  <si>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</si>
  <si>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</si>
  <si>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</si>
  <si>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</si>
  <si>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</si>
  <si>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</si>
  <si>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</si>
  <si>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</si>
  <si>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</si>
  <si>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</si>
  <si>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</si>
  <si>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</si>
  <si>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</si>
  <si>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</si>
  <si>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</si>
  <si>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</si>
  <si>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</si>
  <si>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</si>
  <si>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</si>
  <si>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</si>
  <si>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</si>
  <si>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</si>
  <si>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</si>
  <si>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</si>
  <si>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</si>
  <si>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</si>
  <si>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</si>
  <si>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</si>
  <si>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</si>
  <si>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</si>
  <si>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</si>
  <si>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</si>
  <si>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</si>
  <si>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</si>
  <si>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</si>
  <si>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</si>
  <si>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</si>
  <si>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</si>
  <si>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</si>
  <si>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</si>
  <si>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</si>
  <si>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</si>
  <si>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</si>
  <si>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</si>
  <si>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</si>
  <si>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</si>
  <si>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</si>
  <si>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</si>
  <si>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</si>
  <si>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</si>
  <si>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</si>
  <si>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</si>
  <si>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</si>
  <si>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</si>
  <si>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</si>
  <si>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</si>
  <si>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</si>
  <si>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</si>
  <si>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</si>
  <si>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</si>
  <si>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</si>
  <si>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</si>
  <si>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</si>
  <si>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</si>
  <si>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</si>
  <si>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</si>
  <si>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</si>
  <si>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</si>
  <si>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</si>
  <si>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</si>
  <si>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</si>
  <si>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</si>
  <si>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</si>
  <si>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</si>
  <si>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</si>
  <si>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</si>
  <si>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</si>
  <si>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</si>
  <si>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</si>
  <si>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</si>
  <si>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</si>
  <si>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</si>
  <si>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</si>
  <si>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</si>
  <si>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</si>
  <si>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</si>
  <si>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</si>
  <si>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</si>
  <si>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</si>
  <si>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</si>
  <si>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</si>
  <si>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</si>
  <si>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</si>
  <si>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</si>
  <si>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</si>
  <si>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</si>
  <si>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</si>
  <si>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</si>
  <si>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</si>
  <si>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</si>
  <si>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</si>
  <si>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</si>
  <si>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</si>
  <si>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</si>
  <si>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</si>
  <si>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</si>
  <si>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</si>
  <si>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</si>
  <si>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</si>
  <si>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</si>
  <si>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</si>
  <si>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</si>
  <si>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</si>
  <si>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</si>
  <si>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</si>
  <si>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</si>
  <si>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</si>
  <si>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</si>
  <si>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</si>
  <si>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</si>
  <si>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</si>
  <si>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</si>
  <si>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</si>
  <si>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</si>
  <si>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</si>
  <si>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</si>
  <si>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</si>
  <si>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</si>
  <si>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</si>
  <si>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</si>
  <si>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</si>
  <si>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</si>
  <si>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</si>
  <si>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</si>
  <si>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</si>
  <si>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</si>
  <si>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</si>
  <si>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</si>
  <si>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</si>
  <si>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</si>
  <si>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</si>
  <si>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</si>
  <si>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</si>
  <si>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</si>
  <si>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</si>
  <si>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</si>
  <si>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</si>
  <si>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</si>
  <si>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</si>
  <si>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</si>
  <si>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</si>
  <si>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</si>
  <si>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</si>
  <si>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</si>
  <si>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</si>
  <si>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</si>
  <si>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</si>
  <si>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</si>
  <si>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</si>
  <si>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</si>
  <si>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</si>
  <si>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</si>
  <si>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</si>
  <si>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</si>
  <si>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</si>
  <si>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</si>
  <si>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</si>
  <si>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</si>
  <si>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</si>
  <si>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</si>
  <si>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</si>
  <si>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</si>
  <si>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</si>
  <si>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</si>
  <si>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</si>
  <si>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</si>
  <si>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</si>
  <si>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</si>
  <si>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</si>
  <si>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</si>
  <si>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</si>
  <si>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</si>
  <si>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</si>
  <si>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</si>
  <si>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</si>
  <si>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</si>
  <si>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</si>
  <si>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</si>
  <si>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</si>
  <si>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</si>
  <si>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</si>
  <si>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</si>
  <si>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</si>
  <si>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</si>
  <si>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</si>
  <si>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</si>
  <si>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</si>
  <si>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</si>
  <si>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</si>
  <si>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</si>
  <si>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</si>
  <si>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</si>
  <si>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</si>
  <si>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</si>
  <si>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</si>
  <si>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</si>
  <si>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</si>
  <si>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</si>
  <si>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</si>
  <si>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</si>
  <si>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</si>
  <si>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</si>
  <si>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</si>
  <si>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</si>
  <si>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</si>
  <si>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</si>
  <si>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</si>
  <si>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</si>
  <si>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</si>
  <si>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</si>
  <si>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</si>
  <si>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</si>
  <si>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</si>
  <si>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</si>
  <si>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</si>
  <si>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</si>
  <si>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</si>
  <si>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</si>
  <si>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</si>
  <si>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</si>
  <si>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</si>
  <si>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</si>
  <si>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</si>
  <si>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</si>
  <si>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</si>
  <si>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</si>
  <si>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</si>
  <si>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</si>
  <si>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</si>
  <si>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</si>
  <si>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</si>
  <si>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</si>
  <si>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</si>
  <si>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</si>
  <si>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</si>
  <si>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</si>
  <si>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</si>
  <si>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</si>
  <si>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</si>
  <si>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</si>
  <si>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</si>
  <si>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</si>
  <si>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</si>
  <si>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</si>
  <si>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</si>
  <si>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</si>
  <si>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</si>
  <si>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</si>
  <si>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</si>
  <si>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</si>
  <si>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</si>
  <si>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</si>
  <si>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</si>
  <si>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</si>
  <si>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</si>
  <si>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</si>
  <si>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</si>
  <si>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</si>
  <si>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</si>
  <si>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</si>
  <si>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</si>
  <si>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</si>
  <si>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</si>
  <si>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</si>
  <si>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</si>
  <si>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</si>
  <si>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</si>
  <si>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</si>
  <si>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</si>
  <si>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</si>
  <si>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</si>
  <si>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</si>
  <si>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</si>
  <si>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</si>
  <si>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</si>
  <si>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</si>
  <si>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</si>
  <si>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</si>
  <si>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</si>
  <si>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</si>
  <si>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</si>
  <si>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</si>
  <si>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</si>
  <si>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</si>
  <si>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</si>
  <si>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</si>
  <si>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</si>
  <si>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</si>
  <si>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</si>
  <si>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</si>
  <si>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</si>
  <si>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</si>
  <si>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</si>
  <si>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</si>
  <si>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</si>
  <si>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</si>
  <si>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</si>
  <si>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</si>
  <si>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</si>
  <si>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</si>
  <si>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</si>
  <si>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</si>
  <si>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</si>
  <si>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</si>
  <si>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</si>
  <si>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</si>
  <si>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</si>
  <si>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</si>
  <si>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</si>
  <si>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</si>
  <si>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</si>
  <si>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</si>
  <si>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</si>
  <si>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</si>
  <si>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</si>
  <si>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</si>
  <si>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</si>
  <si>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</si>
  <si>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</si>
  <si>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</si>
  <si>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</si>
  <si>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</si>
  <si>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</si>
  <si>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</si>
  <si>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</si>
  <si>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</si>
  <si>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</si>
  <si>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</si>
  <si>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</si>
  <si>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</si>
  <si>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</si>
  <si>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</si>
  <si>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</si>
  <si>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</si>
  <si>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</si>
  <si>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</si>
  <si>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</si>
  <si>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</si>
  <si>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</si>
  <si>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</si>
  <si>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</si>
  <si>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</si>
  <si>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</si>
  <si>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</si>
  <si>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</si>
  <si>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</si>
  <si>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</si>
  <si>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</si>
  <si>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</si>
  <si>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</si>
  <si>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</si>
  <si>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</si>
  <si>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</si>
  <si>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</si>
  <si>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</si>
  <si>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</si>
  <si>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</si>
  <si>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</si>
  <si>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</si>
  <si>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</si>
  <si>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</si>
  <si>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</si>
  <si>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</si>
  <si>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</si>
  <si>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</si>
  <si>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</si>
  <si>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</si>
  <si>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</si>
  <si>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</si>
  <si>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</si>
  <si>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</si>
  <si>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</si>
  <si>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</si>
  <si>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</si>
  <si>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</si>
  <si>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</si>
  <si>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</si>
  <si>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</si>
  <si>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</si>
  <si>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</si>
  <si>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</si>
  <si>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</si>
  <si>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</si>
  <si>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</si>
  <si>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</si>
  <si>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</si>
  <si>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</si>
  <si>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</si>
  <si>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</si>
  <si>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</si>
  <si>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</si>
  <si>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</si>
  <si>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</si>
  <si>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</si>
  <si>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</si>
  <si>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</si>
  <si>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</si>
  <si>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</si>
  <si>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</si>
  <si>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</si>
  <si>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</si>
  <si>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</si>
  <si>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</si>
  <si>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</si>
  <si>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</si>
  <si>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</si>
  <si>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</si>
  <si>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</si>
  <si>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</si>
  <si>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</si>
  <si>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</si>
  <si>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</si>
  <si>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</si>
  <si>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</si>
  <si>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</si>
  <si>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</si>
  <si>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</si>
  <si>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</si>
  <si>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</si>
  <si>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</si>
  <si>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</si>
  <si>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</si>
  <si>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</si>
  <si>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</si>
  <si>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</si>
  <si>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</si>
  <si>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</si>
  <si>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</si>
  <si>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</si>
  <si>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</si>
  <si>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</si>
  <si>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</si>
  <si>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</si>
  <si>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</si>
  <si>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</si>
  <si>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</si>
  <si>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</si>
  <si>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</si>
  <si>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</si>
  <si>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</si>
  <si>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</si>
  <si>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</si>
  <si>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</si>
  <si>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</si>
  <si>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</si>
  <si>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</si>
  <si>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</si>
  <si>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</si>
  <si>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</si>
  <si>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</si>
  <si>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</si>
  <si>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</si>
  <si>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</si>
  <si>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</si>
  <si>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</si>
  <si>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</si>
  <si>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</si>
  <si>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</si>
  <si>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</si>
  <si>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</si>
  <si>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</si>
  <si>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</si>
  <si>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</si>
  <si>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</si>
  <si>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</si>
  <si>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</si>
  <si>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</si>
  <si>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</si>
  <si>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</si>
  <si>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</si>
  <si>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</si>
  <si>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</si>
  <si>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</si>
  <si>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</si>
  <si>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</si>
  <si>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</si>
  <si>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</si>
  <si>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</si>
  <si>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</si>
  <si>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</si>
  <si>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</si>
  <si>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</si>
  <si>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</si>
  <si>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</si>
  <si>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</si>
  <si>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</si>
  <si>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</si>
  <si>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</si>
  <si>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</si>
  <si>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</si>
  <si>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</si>
  <si>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</si>
  <si>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</si>
  <si>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</si>
  <si>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</si>
  <si>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</si>
  <si>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</si>
  <si>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</si>
  <si>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</si>
  <si>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</si>
  <si>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</si>
  <si>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</si>
  <si>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</si>
  <si>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</si>
  <si>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</si>
  <si>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</si>
  <si>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</si>
  <si>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</si>
  <si>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</si>
  <si>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</si>
  <si>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</si>
  <si>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</si>
  <si>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</si>
  <si>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</si>
  <si>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</si>
  <si>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</si>
  <si>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</si>
  <si>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</si>
  <si>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</si>
  <si>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</si>
  <si>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</si>
  <si>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</si>
  <si>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</si>
  <si>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</si>
  <si>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</si>
  <si>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</si>
  <si>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</si>
  <si>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</si>
  <si>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</si>
  <si>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</si>
  <si>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</si>
  <si>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</si>
  <si>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</si>
  <si>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</si>
  <si>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</si>
  <si>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</si>
  <si>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</si>
  <si>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</si>
  <si>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</si>
  <si>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</si>
  <si>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</si>
  <si>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</si>
  <si>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</si>
  <si>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</si>
  <si>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</si>
  <si>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</si>
  <si>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</si>
  <si>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</si>
  <si>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</si>
  <si>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</si>
  <si>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</si>
  <si>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</si>
  <si>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</si>
  <si>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</si>
  <si>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</si>
  <si>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</si>
  <si>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</si>
  <si>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</si>
  <si>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</si>
  <si>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</si>
  <si>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</si>
  <si>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</si>
  <si>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</si>
  <si>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</si>
  <si>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</si>
  <si>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</si>
  <si>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</si>
  <si>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</si>
  <si>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</si>
  <si>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</si>
  <si>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</si>
  <si>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</si>
  <si>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</si>
  <si>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</si>
  <si>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</si>
  <si>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</si>
  <si>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</si>
  <si>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</si>
  <si>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</si>
  <si>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</si>
  <si>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</si>
  <si>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</si>
  <si>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</si>
  <si>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</si>
  <si>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</si>
  <si>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</si>
  <si>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</si>
  <si>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</si>
  <si>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</si>
  <si>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</si>
  <si>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</si>
  <si>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</si>
  <si>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</si>
  <si>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</si>
  <si>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</si>
  <si>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</si>
  <si>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</si>
  <si>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</si>
  <si>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</si>
  <si>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</si>
  <si>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</si>
  <si>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</si>
  <si>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</si>
  <si>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</si>
  <si>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</si>
  <si>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</si>
  <si>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</si>
  <si>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</si>
  <si>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</si>
  <si>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</si>
  <si>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</si>
  <si>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</si>
  <si>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</si>
  <si>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</si>
  <si>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</si>
  <si>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</si>
  <si>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</si>
  <si>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</si>
  <si>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</si>
  <si>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</si>
  <si>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</si>
  <si>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</si>
  <si>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</si>
  <si>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</si>
  <si>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</si>
  <si>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</si>
  <si>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</si>
  <si>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</si>
  <si>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</si>
  <si>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</si>
  <si>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</si>
  <si>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</si>
  <si>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</si>
  <si>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</si>
  <si>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</si>
  <si>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</si>
  <si>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</si>
  <si>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</si>
  <si>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</si>
  <si>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</si>
  <si>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</si>
  <si>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</si>
  <si>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</si>
  <si>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</si>
  <si>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</si>
  <si>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</si>
  <si>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</si>
  <si>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</si>
  <si>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</si>
  <si>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</si>
  <si>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</si>
  <si>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</si>
  <si>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</si>
  <si>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</si>
  <si>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</si>
  <si>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</si>
  <si>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</si>
  <si>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</si>
  <si>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</si>
  <si>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</si>
  <si>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</si>
  <si>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</si>
  <si>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</si>
  <si>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</si>
  <si>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</si>
  <si>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</si>
  <si>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</si>
  <si>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</si>
  <si>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</si>
  <si>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</si>
  <si>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</si>
  <si>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</si>
  <si>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</si>
  <si>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</si>
  <si>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</si>
  <si>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</si>
  <si>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</si>
  <si>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</si>
  <si>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</si>
  <si>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</si>
  <si>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</si>
  <si>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</si>
  <si>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</si>
  <si>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</si>
  <si>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</si>
  <si>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</si>
  <si>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</si>
  <si>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</si>
  <si>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</si>
  <si>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</si>
  <si>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</si>
  <si>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</si>
  <si>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</si>
  <si>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</si>
  <si>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</si>
  <si>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</si>
  <si>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</si>
  <si>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</si>
  <si>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</si>
  <si>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</si>
  <si>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</si>
  <si>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</si>
  <si>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</si>
  <si>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</si>
  <si>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</si>
  <si>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</si>
  <si>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</si>
  <si>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</si>
  <si>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</si>
  <si>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</si>
  <si>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</si>
  <si>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</si>
  <si>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</si>
  <si>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</si>
  <si>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</si>
  <si>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</si>
  <si>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</si>
  <si>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</si>
  <si>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</si>
  <si>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</si>
  <si>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</si>
  <si>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</si>
  <si>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</si>
  <si>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</si>
  <si>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</si>
  <si>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</si>
  <si>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</si>
  <si>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</si>
  <si>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</si>
  <si>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</si>
  <si>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</si>
  <si>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</si>
  <si>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</si>
  <si>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</si>
  <si>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</si>
  <si>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</si>
  <si>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</si>
  <si>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</si>
  <si>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</si>
  <si>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</si>
  <si>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</si>
  <si>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</si>
  <si>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</si>
  <si>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</si>
  <si>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</si>
  <si>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</si>
  <si>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</si>
  <si>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</si>
  <si>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</si>
  <si>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</si>
  <si>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</si>
  <si>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</si>
  <si>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</si>
  <si>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</si>
  <si>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</si>
  <si>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</si>
  <si>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</si>
  <si>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</si>
  <si>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</si>
  <si>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</si>
  <si>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</si>
  <si>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</si>
  <si>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</si>
  <si>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</si>
  <si>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</si>
  <si>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</si>
  <si>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</si>
  <si>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</si>
  <si>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</si>
  <si>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</si>
  <si>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</si>
  <si>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</si>
  <si>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</si>
  <si>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</si>
  <si>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</si>
  <si>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</si>
  <si>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</si>
  <si>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</si>
  <si>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</si>
  <si>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</si>
  <si>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</si>
  <si>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</si>
  <si>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</si>
  <si>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</si>
  <si>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</si>
  <si>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</si>
  <si>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</si>
  <si>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</si>
  <si>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</si>
  <si>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</si>
  <si>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</si>
  <si>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</si>
  <si>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</si>
  <si>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</si>
  <si>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</si>
  <si>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</si>
  <si>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</si>
  <si>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</si>
  <si>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</si>
  <si>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</si>
  <si>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</si>
  <si>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</si>
  <si>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</si>
  <si>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</si>
  <si>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</si>
  <si>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</si>
  <si>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</si>
  <si>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</si>
  <si>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</si>
  <si>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</si>
  <si>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</si>
  <si>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</si>
  <si>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</si>
  <si>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</si>
  <si>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</si>
  <si>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</si>
  <si>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</si>
  <si>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</si>
  <si>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</si>
  <si>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</si>
  <si>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</si>
  <si>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</si>
  <si>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</si>
  <si>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</si>
  <si>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</si>
  <si>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</si>
  <si>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</si>
  <si>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</si>
  <si>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</si>
  <si>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</si>
  <si>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</si>
  <si>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</si>
  <si>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</si>
  <si>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</si>
  <si>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</si>
  <si>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</si>
  <si>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</si>
  <si>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</si>
  <si>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</si>
  <si>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</si>
  <si>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</si>
  <si>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</si>
  <si>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</si>
  <si>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</si>
  <si>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</si>
  <si>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</si>
  <si>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</si>
  <si>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</si>
  <si>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</si>
  <si>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</si>
  <si>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</si>
  <si>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</si>
  <si>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</si>
  <si>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</si>
  <si>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</si>
  <si>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</si>
  <si>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</si>
  <si>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</si>
  <si>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</si>
  <si>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</si>
  <si>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</si>
  <si>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</si>
  <si>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</si>
  <si>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</si>
  <si>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</si>
  <si>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</si>
  <si>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</si>
  <si>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</si>
  <si>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</si>
  <si>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</si>
  <si>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</si>
  <si>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</si>
  <si>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</si>
  <si>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</si>
  <si>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</si>
  <si>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</si>
  <si>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</si>
  <si>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</si>
  <si>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</si>
  <si>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</si>
  <si>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</si>
  <si>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</si>
  <si>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</si>
  <si>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</si>
  <si>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</si>
  <si>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</si>
  <si>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</si>
  <si>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</si>
  <si>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</si>
  <si>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</si>
  <si>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</si>
  <si>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</si>
  <si>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</si>
  <si>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</si>
  <si>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</si>
  <si>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</si>
  <si>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</si>
  <si>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</si>
  <si>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</si>
  <si>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</si>
  <si>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</si>
  <si>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</si>
  <si>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</si>
  <si>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</si>
  <si>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</si>
  <si>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</si>
  <si>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</si>
  <si>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</si>
  <si>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</si>
  <si>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</si>
  <si>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</si>
  <si>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</si>
  <si>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</si>
  <si>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</si>
  <si>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</si>
  <si>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</si>
  <si>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</si>
  <si>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</si>
  <si>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</si>
  <si>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</si>
  <si>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</si>
  <si>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</si>
  <si>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</si>
  <si>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</si>
  <si>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</si>
  <si>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</si>
  <si>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</si>
  <si>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</si>
  <si>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</si>
  <si>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</si>
  <si>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</si>
  <si>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</si>
  <si>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</si>
  <si>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</si>
  <si>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</si>
  <si>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</si>
  <si>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</si>
  <si>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</si>
  <si>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</si>
  <si>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</si>
  <si>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</si>
  <si>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</si>
  <si>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</si>
  <si>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</si>
  <si>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</si>
  <si>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</si>
  <si>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</si>
  <si>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</si>
  <si>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</si>
  <si>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</si>
  <si>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</si>
  <si>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</si>
  <si>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</si>
  <si>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</si>
  <si>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</si>
  <si>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</si>
  <si>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</si>
  <si>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</si>
  <si>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</si>
  <si>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</si>
  <si>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</si>
  <si>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</si>
  <si>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</si>
  <si>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</si>
  <si>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</si>
  <si>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</si>
  <si>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</si>
  <si>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</si>
  <si>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</si>
  <si>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</si>
  <si>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</si>
  <si>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</si>
  <si>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</si>
  <si>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</si>
  <si>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</si>
  <si>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</si>
  <si>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</si>
  <si>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</si>
  <si>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</si>
  <si>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</si>
  <si>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</si>
  <si>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</si>
  <si>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</si>
  <si>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</si>
  <si>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</si>
  <si>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</si>
  <si>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</si>
  <si>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</si>
  <si>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</si>
  <si>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</si>
  <si>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</si>
  <si>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</si>
  <si>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</si>
  <si>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</si>
  <si>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</si>
  <si>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</si>
  <si>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</si>
  <si>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</si>
  <si>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</si>
  <si>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</si>
  <si>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</si>
  <si>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</si>
  <si>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</si>
  <si>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</si>
  <si>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</si>
  <si>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</si>
  <si>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</si>
  <si>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</si>
  <si>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</si>
  <si>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</si>
  <si>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</si>
  <si>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</si>
  <si>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</si>
  <si>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</si>
  <si>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</si>
  <si>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</si>
  <si>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</si>
  <si>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</si>
  <si>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</si>
  <si>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</si>
  <si>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</si>
  <si>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</si>
  <si>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</si>
  <si>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</si>
  <si>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</si>
  <si>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</si>
  <si>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</si>
  <si>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</si>
  <si>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</si>
  <si>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</si>
  <si>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</si>
  <si>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</si>
  <si>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</si>
  <si>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</si>
  <si>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</si>
  <si>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</si>
  <si>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</si>
  <si>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</si>
  <si>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</si>
  <si>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</si>
  <si>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</si>
  <si>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</si>
  <si>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</si>
  <si>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</si>
  <si>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</si>
  <si>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</si>
  <si>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</si>
  <si>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</si>
  <si>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</si>
  <si>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</si>
  <si>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</si>
  <si>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</si>
  <si>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</si>
  <si>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</si>
  <si>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</si>
  <si>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</si>
  <si>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</si>
  <si>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</si>
  <si>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</si>
  <si>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</si>
  <si>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</si>
  <si>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</si>
  <si>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</si>
  <si>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</si>
  <si>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</si>
  <si>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</si>
  <si>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</si>
  <si>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</si>
  <si>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</si>
  <si>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</si>
  <si>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</si>
  <si>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</si>
  <si>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</si>
  <si>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</si>
  <si>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</si>
  <si>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</si>
  <si>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</si>
  <si>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</si>
  <si>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</si>
  <si>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</si>
  <si>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</si>
  <si>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</si>
  <si>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</si>
  <si>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</si>
  <si>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</si>
  <si>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</si>
  <si>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</si>
  <si>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</si>
  <si>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</si>
  <si>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</si>
  <si>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</si>
  <si>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</si>
  <si>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</si>
  <si>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</si>
  <si>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</si>
  <si>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</si>
  <si>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</si>
  <si>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</si>
  <si>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</si>
  <si>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</si>
  <si>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</si>
  <si>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</si>
  <si>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</si>
  <si>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</si>
  <si>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</si>
  <si>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</si>
  <si>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</si>
  <si>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</si>
  <si>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</si>
  <si>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</si>
  <si>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</si>
  <si>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</si>
  <si>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</si>
  <si>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</si>
  <si>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</si>
  <si>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</si>
  <si>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</si>
  <si>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</si>
  <si>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</si>
  <si>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</si>
  <si>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</si>
  <si>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</si>
  <si>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</si>
  <si>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</si>
  <si>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</si>
  <si>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</si>
  <si>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</si>
  <si>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</si>
  <si>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</si>
  <si>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</si>
  <si>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</si>
  <si>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</si>
  <si>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</si>
  <si>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</si>
  <si>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</si>
  <si>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</si>
  <si>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</si>
  <si>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</si>
  <si>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</si>
  <si>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</si>
  <si>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</si>
  <si>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</si>
  <si>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</si>
  <si>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</si>
  <si>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</si>
  <si>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</si>
  <si>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</si>
  <si>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</si>
  <si>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</si>
  <si>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</si>
  <si>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</si>
  <si>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</si>
  <si>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</si>
  <si>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</si>
  <si>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</si>
  <si>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</si>
  <si>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</si>
  <si>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</si>
  <si>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</si>
  <si>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</si>
  <si>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</si>
  <si>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</si>
  <si>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</si>
  <si>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</si>
  <si>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</si>
  <si>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</si>
  <si>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</si>
  <si>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</si>
  <si>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</si>
  <si>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</si>
  <si>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</si>
  <si>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</si>
  <si>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</si>
  <si>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</si>
  <si>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</si>
  <si>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</si>
  <si>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</si>
  <si>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</si>
  <si>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</si>
  <si>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</si>
  <si>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</si>
  <si>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</si>
  <si>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</si>
  <si>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</si>
  <si>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</si>
  <si>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</si>
  <si>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</si>
  <si>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</si>
  <si>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</si>
  <si>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</si>
  <si>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</si>
  <si>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</si>
  <si>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</si>
  <si>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</si>
  <si>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</si>
  <si>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</si>
  <si>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</si>
  <si>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</si>
  <si>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</si>
  <si>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</si>
  <si>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</si>
  <si>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</si>
  <si>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</si>
  <si>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</si>
  <si>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</si>
  <si>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</si>
  <si>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</si>
  <si>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</si>
  <si>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</si>
  <si>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</si>
  <si>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</si>
  <si>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</si>
  <si>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</si>
  <si>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</si>
  <si>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</si>
  <si>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</si>
  <si>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</si>
  <si>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</si>
  <si>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</si>
  <si>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</si>
  <si>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</si>
  <si>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</si>
  <si>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</si>
  <si>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</si>
  <si>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</si>
  <si>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</si>
  <si>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</si>
  <si>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</si>
  <si>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</si>
  <si>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</si>
  <si>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</si>
  <si>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</si>
  <si>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</si>
  <si>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</si>
  <si>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</si>
  <si>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</si>
  <si>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</si>
  <si>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</si>
  <si>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</si>
  <si>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</si>
  <si>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</si>
  <si>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</si>
  <si>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</si>
  <si>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</si>
  <si>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</si>
  <si>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</si>
  <si>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</si>
  <si>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</si>
  <si>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</si>
  <si>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</si>
  <si>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</si>
  <si>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</si>
  <si>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</si>
  <si>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</si>
  <si>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</si>
  <si>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</si>
  <si>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</si>
  <si>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</si>
  <si>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</si>
  <si>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</si>
  <si>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</si>
  <si>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</si>
  <si>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</si>
  <si>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</si>
  <si>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</si>
  <si>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</si>
  <si>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</si>
  <si>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</si>
  <si>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</si>
  <si>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</si>
  <si>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</si>
  <si>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</si>
  <si>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</si>
  <si>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</si>
  <si>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</si>
  <si>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</si>
  <si>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</si>
  <si>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</si>
  <si>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</si>
  <si>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</si>
  <si>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</si>
  <si>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</si>
  <si>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</si>
  <si>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</si>
  <si>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</si>
  <si>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</si>
  <si>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</si>
  <si>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</si>
  <si>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</si>
  <si>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</si>
  <si>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</si>
  <si>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</si>
  <si>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</si>
  <si>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</si>
  <si>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</si>
  <si>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</si>
  <si>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</si>
  <si>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</si>
  <si>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</si>
  <si>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</si>
  <si>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</si>
  <si>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</si>
  <si>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</si>
  <si>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</si>
  <si>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</si>
  <si>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</si>
  <si>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</si>
  <si>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</si>
  <si>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</si>
  <si>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</si>
  <si>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</si>
  <si>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</si>
  <si>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</si>
  <si>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</si>
  <si>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</si>
  <si>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</si>
  <si>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</si>
  <si>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</si>
  <si>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</si>
  <si>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</si>
  <si>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</si>
  <si>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</si>
  <si>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</si>
  <si>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</si>
  <si>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</si>
  <si>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</si>
  <si>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</si>
  <si>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</si>
  <si>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</si>
  <si>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</si>
  <si>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</si>
  <si>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</si>
  <si>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</si>
  <si>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</si>
  <si>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</si>
  <si>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</si>
  <si>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</si>
  <si>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</si>
  <si>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</si>
  <si>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</si>
  <si>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</si>
  <si>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</si>
  <si>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</si>
  <si>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</si>
  <si>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</si>
  <si>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</si>
  <si>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</si>
  <si>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</si>
  <si>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</si>
  <si>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</si>
  <si>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</si>
  <si>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</si>
  <si>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</si>
  <si>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</si>
  <si>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</si>
  <si>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</si>
  <si>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</si>
  <si>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</si>
  <si>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</si>
  <si>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</si>
  <si>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</si>
  <si>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</si>
  <si>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</si>
  <si>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</si>
  <si>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</si>
  <si>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</si>
  <si>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</si>
  <si>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</si>
  <si>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</si>
  <si>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</si>
  <si>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</si>
  <si>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</si>
  <si>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</si>
  <si>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</si>
  <si>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</si>
  <si>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</si>
  <si>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</si>
  <si>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</si>
  <si>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</si>
  <si>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</si>
  <si>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</si>
  <si>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</si>
  <si>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</si>
  <si>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</si>
  <si>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</si>
  <si>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</si>
  <si>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</si>
  <si>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</si>
  <si>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</si>
  <si>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</si>
  <si>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</si>
  <si>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</si>
  <si>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</si>
  <si>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</si>
  <si>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</si>
  <si>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</si>
  <si>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</si>
  <si>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</si>
  <si>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</si>
  <si>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</si>
  <si>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</si>
  <si>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</si>
  <si>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</si>
  <si>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</si>
  <si>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</si>
  <si>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</si>
  <si>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</si>
  <si>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</si>
  <si>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</si>
  <si>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</si>
  <si>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</si>
  <si>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</si>
  <si>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</si>
  <si>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</si>
  <si>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</si>
  <si>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</si>
  <si>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</si>
  <si>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</si>
  <si>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</si>
  <si>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</si>
  <si>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</si>
  <si>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</si>
  <si>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</si>
  <si>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</si>
  <si>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</si>
  <si>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</si>
  <si>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</si>
  <si>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</si>
  <si>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</si>
  <si>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</si>
  <si>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</si>
  <si>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</si>
  <si>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</si>
  <si>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</si>
  <si>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</si>
  <si>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</si>
  <si>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</si>
  <si>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</si>
  <si>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</si>
  <si>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</si>
  <si>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</si>
  <si>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</si>
  <si>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</si>
  <si>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</si>
  <si>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</si>
  <si>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</si>
  <si>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</si>
  <si>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</si>
  <si>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</si>
  <si>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</si>
  <si>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</si>
  <si>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</si>
  <si>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</si>
  <si>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</si>
  <si>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</si>
  <si>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</si>
  <si>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</si>
  <si>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</si>
  <si>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</si>
  <si>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</si>
  <si>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</si>
  <si>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</si>
  <si>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</si>
  <si>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</si>
  <si>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</si>
  <si>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</si>
  <si>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</si>
  <si>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</si>
  <si>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</si>
  <si>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</si>
  <si>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</si>
  <si>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</si>
  <si>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</si>
  <si>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</si>
  <si>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</si>
  <si>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</si>
  <si>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</si>
  <si>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</si>
  <si>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</si>
  <si>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</si>
  <si>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</si>
  <si>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</si>
  <si>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</si>
  <si>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</si>
  <si>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</si>
  <si>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</si>
  <si>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</si>
  <si>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</si>
  <si>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</si>
  <si>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</si>
  <si>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</si>
  <si>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</si>
  <si>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</si>
  <si>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</si>
  <si>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</si>
  <si>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</si>
  <si>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</si>
  <si>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</si>
  <si>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</si>
  <si>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</si>
  <si>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</si>
  <si>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</si>
  <si>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</si>
  <si>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</si>
  <si>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</si>
  <si>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</si>
  <si>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</si>
  <si>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</si>
  <si>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</si>
  <si>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</si>
  <si>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</si>
  <si>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</si>
  <si>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</si>
  <si>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</si>
  <si>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</si>
  <si>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</si>
  <si>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</si>
  <si>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</si>
  <si>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</si>
  <si>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</si>
  <si>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</si>
  <si>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</si>
  <si>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</si>
  <si>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</si>
  <si>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</si>
  <si>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</si>
  <si>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</si>
  <si>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</si>
  <si>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</si>
  <si>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</si>
  <si>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</si>
  <si>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</si>
  <si>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</si>
  <si>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</si>
  <si>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</si>
  <si>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</si>
  <si>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</si>
  <si>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</si>
  <si>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</si>
  <si>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</si>
  <si>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</si>
  <si>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</si>
  <si>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</si>
  <si>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</si>
  <si>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</si>
  <si>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</si>
  <si>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</si>
  <si>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</si>
  <si>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</si>
  <si>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</si>
  <si>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</si>
  <si>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</si>
  <si>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</si>
  <si>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</si>
  <si>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</si>
  <si>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</si>
  <si>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</si>
  <si>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</si>
  <si>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</si>
  <si>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</si>
  <si>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</si>
  <si>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</si>
  <si>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</si>
  <si>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</si>
  <si>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</si>
  <si>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</si>
  <si>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</si>
  <si>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</si>
  <si>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</si>
  <si>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</si>
  <si>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</si>
  <si>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</si>
  <si>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</si>
  <si>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</si>
  <si>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</si>
  <si>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</si>
  <si>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</si>
  <si>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</si>
  <si>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</si>
  <si>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</si>
  <si>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</si>
  <si>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</si>
  <si>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</si>
  <si>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</si>
  <si>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</si>
  <si>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</si>
  <si>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</si>
  <si>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</si>
  <si>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</si>
  <si>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</si>
  <si>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</si>
  <si>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</si>
  <si>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</si>
  <si>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</si>
  <si>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</si>
  <si>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</si>
  <si>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</si>
  <si>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</si>
  <si>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</si>
  <si>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</si>
  <si>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</si>
  <si>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</si>
  <si>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</si>
  <si>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</si>
  <si>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</si>
  <si>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</si>
  <si>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</si>
  <si>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</si>
  <si>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</si>
  <si>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</si>
  <si>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</si>
  <si>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</si>
  <si>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</si>
  <si>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</si>
  <si>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</si>
  <si>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</si>
  <si>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</si>
  <si>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</si>
  <si>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</si>
  <si>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</si>
  <si>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</si>
  <si>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</si>
  <si>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</si>
  <si>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</si>
  <si>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</si>
  <si>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</si>
  <si>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</si>
  <si>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</si>
  <si>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</si>
  <si>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</si>
  <si>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</si>
  <si>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</si>
  <si>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</si>
  <si>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</si>
  <si>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</si>
  <si>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</si>
  <si>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</si>
  <si>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</si>
  <si>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</si>
  <si>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</si>
  <si>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</si>
  <si>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</si>
  <si>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</si>
  <si>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</si>
  <si>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</si>
  <si>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</si>
  <si>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</si>
  <si>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</si>
  <si>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</si>
  <si>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</si>
  <si>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</si>
  <si>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</si>
  <si>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</si>
  <si>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</si>
  <si>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</si>
  <si>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</si>
  <si>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</si>
  <si>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</si>
  <si>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</si>
  <si>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</si>
  <si>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</si>
  <si>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</si>
  <si>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</si>
  <si>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</si>
  <si>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</si>
  <si>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</si>
  <si>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</si>
  <si>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</si>
  <si>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</si>
  <si>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</si>
  <si>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</si>
  <si>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</si>
  <si>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</si>
  <si>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</si>
  <si>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</si>
  <si>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</si>
  <si>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</si>
  <si>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</si>
  <si>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</si>
  <si>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</si>
  <si>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</si>
  <si>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</si>
  <si>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</si>
  <si>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</si>
  <si>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</si>
  <si>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</si>
  <si>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</si>
  <si>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</si>
  <si>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</si>
  <si>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</si>
  <si>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</si>
  <si>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</si>
  <si>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</si>
  <si>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</si>
  <si>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</si>
  <si>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</si>
  <si>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</si>
  <si>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</si>
  <si>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</si>
  <si>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</si>
  <si>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</si>
  <si>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</si>
  <si>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</si>
  <si>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</si>
  <si>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</si>
  <si>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</si>
  <si>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</si>
  <si>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</si>
  <si>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</si>
  <si>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</si>
  <si>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</si>
  <si>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</si>
  <si>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</si>
  <si>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</si>
  <si>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</si>
  <si>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</si>
  <si>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</si>
  <si>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</si>
  <si>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</si>
  <si>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</si>
  <si>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</si>
  <si>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</si>
  <si>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</si>
  <si>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</si>
  <si>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</si>
  <si>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</si>
  <si>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</si>
  <si>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</si>
  <si>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</si>
  <si>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</si>
  <si>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</si>
  <si>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</si>
  <si>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</si>
  <si>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</si>
  <si>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</si>
  <si>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</si>
  <si>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</si>
  <si>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</si>
  <si>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</si>
  <si>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</si>
  <si>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</si>
  <si>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</si>
  <si>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</si>
  <si>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</si>
  <si>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</si>
  <si>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</si>
  <si>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</si>
  <si>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</si>
  <si>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</si>
  <si>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</si>
  <si>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</si>
  <si>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</si>
  <si>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</si>
  <si>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</si>
  <si>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</si>
  <si>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</si>
  <si>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</si>
  <si>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</si>
  <si>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</si>
  <si>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</si>
  <si>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</si>
  <si>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</si>
  <si>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</si>
  <si>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</si>
  <si>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</si>
  <si>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</si>
  <si>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</si>
  <si>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</si>
  <si>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</si>
  <si>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</si>
  <si>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</si>
  <si>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</si>
  <si>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</si>
  <si>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</si>
  <si>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</si>
  <si>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</si>
  <si>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</si>
  <si>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</si>
  <si>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</si>
  <si>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</si>
  <si>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</si>
  <si>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</si>
  <si>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</si>
  <si>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</si>
  <si>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</si>
  <si>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</si>
  <si>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</si>
  <si>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</si>
  <si>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</si>
  <si>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</si>
  <si>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</si>
  <si>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</si>
  <si>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</si>
  <si>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</si>
  <si>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</si>
  <si>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</si>
  <si>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</si>
  <si>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</si>
  <si>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</si>
  <si>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</si>
  <si>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</si>
  <si>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</si>
  <si>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</si>
  <si>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</si>
  <si>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</si>
  <si>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</si>
  <si>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</si>
  <si>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</si>
  <si>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</si>
  <si>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</si>
  <si>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</si>
  <si>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</si>
  <si>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</si>
  <si>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</si>
  <si>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</si>
  <si>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</si>
  <si>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</si>
  <si>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</si>
  <si>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</si>
  <si>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</si>
  <si>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</si>
  <si>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</si>
  <si>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</si>
  <si>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</si>
  <si>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</si>
  <si>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</si>
  <si>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</si>
  <si>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</si>
  <si>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</si>
  <si>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</si>
  <si>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</si>
  <si>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</si>
  <si>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</si>
  <si>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</si>
  <si>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</si>
  <si>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</si>
  <si>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</si>
  <si>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</si>
  <si>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</si>
  <si>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</si>
  <si>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</si>
  <si>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</si>
  <si>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</si>
  <si>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</si>
  <si>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</si>
  <si>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</si>
  <si>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</si>
  <si>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</si>
  <si>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</si>
  <si>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</si>
  <si>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</si>
  <si>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</si>
  <si>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</si>
  <si>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</si>
  <si>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</si>
  <si>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</si>
  <si>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</si>
  <si>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</si>
  <si>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</si>
  <si>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</si>
  <si>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</si>
  <si>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</si>
  <si>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</si>
  <si>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</si>
  <si>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</si>
  <si>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</si>
  <si>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</si>
  <si>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</si>
  <si>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</si>
  <si>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</si>
  <si>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</si>
  <si>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</si>
  <si>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</si>
  <si>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</si>
  <si>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</si>
  <si>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</si>
  <si>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</si>
  <si>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</si>
  <si>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</si>
  <si>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</si>
  <si>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</si>
  <si>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</si>
  <si>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</si>
  <si>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</si>
  <si>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</si>
  <si>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</si>
  <si>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</si>
  <si>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</si>
  <si>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</si>
  <si>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</si>
  <si>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</si>
  <si>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</si>
  <si>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</si>
  <si>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</si>
  <si>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</si>
  <si>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</si>
  <si>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</si>
  <si>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</si>
  <si>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</si>
  <si>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</si>
  <si>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</si>
  <si>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</si>
  <si>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</si>
  <si>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</si>
  <si>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</si>
  <si>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</si>
  <si>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</si>
  <si>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</si>
  <si>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</si>
  <si>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</si>
  <si>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</si>
  <si>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</si>
  <si>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</si>
  <si>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</si>
  <si>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</si>
  <si>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</si>
  <si>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</si>
  <si>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</si>
  <si>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</si>
  <si>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</si>
  <si>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</si>
  <si>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</si>
  <si>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</si>
  <si>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</si>
  <si>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</si>
  <si>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</si>
  <si>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</si>
  <si>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</si>
  <si>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</si>
  <si>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</si>
  <si>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</si>
  <si>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</si>
  <si>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</si>
  <si>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</si>
  <si>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</si>
  <si>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</si>
  <si>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</si>
  <si>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</si>
  <si>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</si>
  <si>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</si>
  <si>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</si>
  <si>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</si>
  <si>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</si>
  <si>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</si>
  <si>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</si>
  <si>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</si>
  <si>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</si>
  <si>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</si>
  <si>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</si>
  <si>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</si>
  <si>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</si>
  <si>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</si>
  <si>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</si>
  <si>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</si>
  <si>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</si>
  <si>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</si>
  <si>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</si>
  <si>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</si>
  <si>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</si>
  <si>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</si>
  <si>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</si>
  <si>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</si>
  <si>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</si>
  <si>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</si>
  <si>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</si>
  <si>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</si>
  <si>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</si>
  <si>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</si>
  <si>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</si>
  <si>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</si>
  <si>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</si>
  <si>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</si>
  <si>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</si>
  <si>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</si>
  <si>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</si>
  <si>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</si>
  <si>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</si>
  <si>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</si>
  <si>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</si>
  <si>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</si>
  <si>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</si>
  <si>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</si>
  <si>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</si>
  <si>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</si>
  <si>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</si>
  <si>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</si>
  <si>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</si>
  <si>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</si>
  <si>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</si>
  <si>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</si>
  <si>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</si>
  <si>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</si>
  <si>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</si>
  <si>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</si>
  <si>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</si>
  <si>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</si>
  <si>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</si>
  <si>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</si>
  <si>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</si>
  <si>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</si>
  <si>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</si>
  <si>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</si>
  <si>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</si>
  <si>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</si>
  <si>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</si>
  <si>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</si>
  <si>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</si>
  <si>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</si>
  <si>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</si>
  <si>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</si>
  <si>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</si>
  <si>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</si>
  <si>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</si>
  <si>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</si>
  <si>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</si>
  <si>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</si>
  <si>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</si>
  <si>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</si>
  <si>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</si>
  <si>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</si>
  <si>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</si>
  <si>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</si>
  <si>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</si>
  <si>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</si>
  <si>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</si>
  <si>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</si>
  <si>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</si>
  <si>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</si>
  <si>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</si>
  <si>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</si>
  <si>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</si>
  <si>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</si>
  <si>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</si>
  <si>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</si>
  <si>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</si>
  <si>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</si>
  <si>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</si>
  <si>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</si>
  <si>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</si>
  <si>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</si>
  <si>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</si>
  <si>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</si>
  <si>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</si>
  <si>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</si>
  <si>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</si>
  <si>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</si>
  <si>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</si>
  <si>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</si>
  <si>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</si>
  <si>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</si>
  <si>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</si>
  <si>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</si>
  <si>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</si>
  <si>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</si>
  <si>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</si>
  <si>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</si>
  <si>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</si>
  <si>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</si>
  <si>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</si>
  <si>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</si>
  <si>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</si>
  <si>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</si>
  <si>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</si>
  <si>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</si>
  <si>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</si>
  <si>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</si>
  <si>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</si>
  <si>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</si>
  <si>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</si>
  <si>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</si>
  <si>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</si>
  <si>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</si>
  <si>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</si>
  <si>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</si>
  <si>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</si>
  <si>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</si>
  <si>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</si>
  <si>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</si>
  <si>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</si>
  <si>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</si>
  <si>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</si>
  <si>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</si>
  <si>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</si>
  <si>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</si>
  <si>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</si>
  <si>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</si>
  <si>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</si>
  <si>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</si>
  <si>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</si>
  <si>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</si>
  <si>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</si>
  <si>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</si>
  <si>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</si>
  <si>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</si>
  <si>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</si>
  <si>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</si>
  <si>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</si>
  <si>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</si>
  <si>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</si>
  <si>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</si>
  <si>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</si>
  <si>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</si>
  <si>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</si>
  <si>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</si>
  <si>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</si>
  <si>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</si>
  <si>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</si>
  <si>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</si>
  <si>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</si>
  <si>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</si>
  <si>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</si>
  <si>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</si>
  <si>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</si>
  <si>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</si>
  <si>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</si>
  <si>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</si>
  <si>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</si>
  <si>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</si>
  <si>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</si>
  <si>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</si>
  <si>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</si>
  <si>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Installed power 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</si>
  <si>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</si>
  <si>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</si>
  <si>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</si>
  <si>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</si>
  <si>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</si>
  <si>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</si>
  <si>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</si>
  <si>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</si>
  <si>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</si>
  <si>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</si>
  <si>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MWh</t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</si>
  <si>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</si>
  <si>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</si>
  <si>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</si>
  <si>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</si>
  <si>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</si>
  <si>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</si>
  <si>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</si>
  <si>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</si>
  <si>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</si>
  <si>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</si>
  <si>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</si>
  <si>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</si>
  <si>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</si>
  <si>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</si>
  <si>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</si>
  <si>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</si>
  <si>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</si>
  <si>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</si>
  <si>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</si>
  <si>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</si>
  <si>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</si>
  <si>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</si>
  <si>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</si>
  <si>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</si>
  <si>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</si>
  <si>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</si>
  <si>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</si>
  <si>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</si>
  <si>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</si>
  <si>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</si>
  <si>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</si>
  <si>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</si>
  <si>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</si>
  <si>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</si>
  <si>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</si>
  <si>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</si>
  <si>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</si>
  <si>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</si>
  <si>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</si>
  <si>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</si>
  <si>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</si>
  <si>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</si>
  <si>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</si>
  <si>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</si>
  <si>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</si>
  <si>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</si>
  <si>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</si>
  <si>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</si>
  <si>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</si>
  <si>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</si>
  <si>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</si>
  <si>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</si>
  <si>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</si>
  <si>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</si>
  <si>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</si>
  <si>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</si>
  <si>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</si>
  <si>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</si>
  <si>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</si>
  <si>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</si>
  <si>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</si>
  <si>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</si>
  <si>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</si>
  <si>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</si>
  <si>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</si>
  <si>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</si>
  <si>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</si>
  <si>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</si>
  <si>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</si>
  <si>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</si>
  <si>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</si>
  <si>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</si>
  <si>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</si>
  <si>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</si>
  <si>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</si>
  <si>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</si>
  <si>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</si>
  <si>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</si>
  <si>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</si>
  <si>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</si>
  <si>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</si>
  <si>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</si>
  <si>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</si>
  <si>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</si>
  <si>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</si>
  <si>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</si>
  <si>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</si>
  <si>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</si>
  <si>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</si>
  <si>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</si>
  <si>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</si>
  <si>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</si>
  <si>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</si>
  <si>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</si>
  <si>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</si>
  <si>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</si>
  <si>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</si>
  <si>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</si>
  <si>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</si>
  <si>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</si>
  <si>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</si>
  <si>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</si>
  <si>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</si>
  <si>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</si>
  <si>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</si>
  <si>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</si>
  <si>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</si>
  <si>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</si>
  <si>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</si>
  <si>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</si>
  <si>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</si>
  <si>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</si>
  <si>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</si>
  <si>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</si>
  <si>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</si>
  <si>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</si>
  <si>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</si>
  <si>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</si>
  <si>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</si>
  <si>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</si>
  <si>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</si>
  <si>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</si>
  <si>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</si>
  <si>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</si>
  <si>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</si>
  <si>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</si>
  <si>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</si>
  <si>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</si>
  <si>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</si>
  <si>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</si>
  <si>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</si>
  <si>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</si>
  <si>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</si>
  <si>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</si>
  <si>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</si>
  <si>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</si>
  <si>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</si>
  <si>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</si>
  <si>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</si>
  <si>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</si>
  <si>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</si>
  <si>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</si>
  <si>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</si>
  <si>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</si>
  <si>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</si>
  <si>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</si>
  <si>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</si>
  <si>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</si>
  <si>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</si>
  <si>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</si>
  <si>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</si>
  <si>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</si>
  <si>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</si>
  <si>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</si>
  <si>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</si>
  <si>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</si>
  <si>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</si>
  <si>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</si>
  <si>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</si>
  <si>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</si>
  <si>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</si>
  <si>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</si>
  <si>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</si>
  <si>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</si>
  <si>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</si>
  <si>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</si>
  <si>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</si>
  <si>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</si>
  <si>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</si>
  <si>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</si>
  <si>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</si>
  <si>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</si>
  <si>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</si>
  <si>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</si>
  <si>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</si>
  <si>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</si>
  <si>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</si>
  <si>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</si>
  <si>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</si>
  <si>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</si>
  <si>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</si>
  <si>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</si>
  <si>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Bevölkerung</t>
  </si>
  <si>
    <t>Grüger 2019</t>
  </si>
  <si>
    <t>Frankfurt</t>
  </si>
  <si>
    <t>Köln/Bonn</t>
  </si>
  <si>
    <t>Dortmund</t>
  </si>
  <si>
    <t xml:space="preserve">Quelle </t>
  </si>
  <si>
    <t>https://www.derwesten.de/panorama/vermischtes/groesste-flughaefen-in-deutschland-passagiere-verkehrsflughafen-passagieraufkommen-fluggesellschaft-drehkreuz-id233264561.html</t>
  </si>
  <si>
    <t>location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</si>
  <si>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</si>
  <si>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</si>
  <si>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</si>
  <si>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</si>
  <si>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</si>
  <si>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</si>
  <si>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</si>
  <si>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</si>
  <si>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</si>
  <si>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</si>
  <si>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</si>
  <si>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</si>
  <si>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</si>
  <si>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</si>
  <si>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</si>
  <si>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</si>
  <si>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</si>
  <si>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</si>
  <si>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</si>
  <si>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</si>
  <si>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</si>
  <si>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</si>
  <si>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</si>
  <si>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</si>
  <si>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</si>
  <si>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</si>
  <si>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</si>
  <si>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</si>
  <si>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</si>
  <si>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</si>
  <si>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</si>
  <si>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</si>
  <si>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</si>
  <si>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</si>
  <si>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</si>
  <si>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</si>
  <si>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</si>
  <si>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</si>
  <si>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</si>
  <si>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</si>
  <si>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</si>
  <si>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</si>
  <si>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</si>
  <si>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</si>
  <si>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</si>
  <si>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</si>
  <si>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</si>
  <si>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</si>
  <si>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</si>
  <si>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</si>
  <si>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</si>
  <si>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</si>
  <si>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</si>
  <si>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</si>
  <si>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</si>
  <si>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</si>
  <si>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</si>
  <si>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</si>
  <si>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</si>
  <si>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</si>
  <si>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</si>
  <si>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</si>
  <si>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</si>
  <si>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</si>
  <si>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</si>
  <si>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</si>
  <si>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</si>
  <si>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</si>
  <si>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</si>
  <si>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</si>
  <si>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</si>
  <si>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</si>
  <si>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</si>
  <si>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</si>
  <si>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</si>
  <si>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</si>
  <si>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</si>
  <si>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</si>
  <si>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</si>
  <si>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</si>
  <si>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</si>
  <si>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</si>
  <si>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</si>
  <si>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</si>
  <si>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</si>
  <si>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</si>
  <si>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</si>
  <si>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</si>
  <si>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</si>
  <si>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</si>
  <si>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</si>
  <si>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</si>
  <si>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</si>
  <si>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</si>
  <si>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</si>
  <si>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</si>
  <si>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</si>
  <si>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</si>
  <si>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</si>
  <si>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</si>
  <si>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</si>
  <si>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</si>
  <si>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</si>
  <si>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</si>
  <si>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</si>
  <si>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</si>
  <si>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</si>
  <si>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</si>
  <si>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</si>
  <si>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</si>
  <si>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</si>
  <si>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</si>
  <si>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</si>
  <si>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</si>
  <si>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</si>
  <si>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</si>
  <si>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</si>
  <si>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</si>
  <si>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</si>
  <si>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</si>
  <si>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</si>
  <si>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</si>
  <si>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</si>
  <si>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</si>
  <si>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</si>
  <si>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</si>
  <si>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</si>
  <si>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</si>
  <si>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</si>
  <si>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</si>
  <si>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</si>
  <si>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</si>
  <si>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</si>
  <si>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</si>
  <si>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</si>
  <si>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</si>
  <si>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</si>
  <si>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</si>
  <si>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</si>
  <si>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</si>
  <si>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</si>
  <si>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</si>
  <si>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</si>
  <si>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</si>
  <si>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</si>
  <si>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</si>
  <si>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</si>
  <si>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</si>
  <si>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</si>
  <si>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</si>
  <si>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</si>
  <si>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</si>
  <si>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</si>
  <si>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</si>
  <si>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</si>
  <si>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</si>
  <si>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</si>
  <si>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</si>
  <si>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</si>
  <si>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</si>
  <si>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</si>
  <si>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</si>
  <si>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</si>
  <si>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</si>
  <si>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</si>
  <si>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</si>
  <si>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</si>
  <si>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</si>
  <si>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</si>
  <si>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</si>
  <si>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</si>
  <si>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</si>
  <si>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</si>
  <si>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</si>
  <si>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</si>
  <si>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</si>
  <si>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</si>
  <si>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</si>
  <si>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</si>
  <si>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</si>
  <si>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</si>
  <si>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</si>
  <si>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</si>
  <si>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</si>
  <si>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</si>
  <si>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</si>
  <si>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</si>
  <si>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</si>
  <si>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</si>
  <si>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</si>
  <si>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</si>
  <si>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</si>
  <si>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</si>
  <si>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</si>
  <si>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</si>
  <si>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</si>
  <si>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</si>
  <si>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</si>
  <si>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</si>
  <si>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</si>
  <si>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</si>
  <si>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</si>
  <si>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</si>
  <si>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</si>
  <si>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</si>
  <si>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</si>
  <si>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</si>
  <si>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</si>
  <si>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</si>
  <si>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</si>
  <si>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</si>
  <si>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</si>
  <si>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</si>
  <si>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</si>
  <si>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</si>
  <si>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</si>
  <si>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</si>
  <si>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</si>
  <si>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</si>
  <si>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</si>
  <si>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</si>
  <si>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</si>
  <si>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</si>
  <si>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</si>
  <si>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</si>
  <si>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</si>
  <si>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</si>
  <si>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</si>
  <si>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</si>
  <si>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</si>
  <si>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</si>
  <si>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</si>
  <si>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</si>
  <si>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</si>
  <si>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</si>
  <si>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</si>
  <si>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</si>
  <si>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</si>
  <si>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</si>
  <si>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</si>
  <si>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</si>
  <si>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</si>
  <si>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</si>
  <si>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</si>
  <si>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</si>
  <si>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</si>
  <si>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</si>
  <si>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</si>
  <si>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</si>
  <si>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</si>
  <si>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</si>
  <si>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</si>
  <si>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</si>
  <si>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</si>
  <si>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</si>
  <si>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</si>
  <si>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</si>
  <si>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</si>
  <si>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</si>
  <si>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</si>
  <si>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</si>
  <si>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</si>
  <si>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</si>
  <si>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</si>
  <si>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</si>
  <si>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</si>
  <si>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</si>
  <si>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</si>
  <si>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</si>
  <si>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</si>
  <si>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</si>
  <si>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</si>
  <si>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</si>
  <si>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</si>
  <si>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</si>
  <si>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</si>
  <si>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</si>
  <si>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</si>
  <si>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</si>
  <si>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</si>
  <si>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</si>
  <si>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</si>
  <si>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</si>
  <si>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</si>
  <si>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</si>
  <si>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</si>
  <si>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</si>
  <si>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</si>
  <si>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</si>
  <si>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</si>
  <si>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</si>
  <si>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</si>
  <si>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</si>
  <si>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</si>
  <si>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</si>
  <si>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</si>
  <si>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</si>
  <si>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</si>
  <si>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</si>
  <si>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</si>
  <si>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</si>
  <si>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</si>
  <si>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</si>
  <si>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</si>
  <si>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</si>
  <si>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</si>
  <si>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</si>
  <si>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</si>
  <si>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</si>
  <si>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</si>
  <si>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</si>
  <si>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</si>
  <si>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</si>
  <si>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</si>
  <si>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</si>
  <si>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</si>
  <si>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</si>
  <si>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</si>
  <si>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</si>
  <si>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</si>
  <si>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</si>
  <si>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</si>
  <si>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</si>
  <si>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</si>
  <si>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</si>
  <si>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</si>
  <si>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</si>
  <si>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</si>
  <si>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</si>
  <si>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</si>
  <si>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</si>
  <si>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</si>
  <si>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</si>
  <si>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</si>
  <si>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</si>
  <si>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</si>
  <si>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</si>
  <si>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</si>
  <si>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</si>
  <si>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</si>
  <si>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</si>
  <si>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</si>
  <si>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</si>
  <si>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</si>
  <si>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</si>
  <si>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</si>
  <si>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</si>
  <si>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</si>
  <si>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</si>
  <si>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</si>
  <si>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</si>
  <si>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</si>
  <si>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</si>
  <si>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</si>
  <si>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</si>
  <si>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</si>
  <si>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</si>
  <si>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</si>
  <si>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</si>
  <si>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</si>
  <si>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</si>
  <si>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</si>
  <si>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</si>
  <si>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</si>
  <si>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</si>
  <si>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</si>
  <si>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</si>
  <si>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</si>
  <si>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</si>
  <si>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</si>
  <si>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</si>
  <si>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</si>
  <si>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</si>
  <si>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</si>
  <si>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</si>
  <si>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</si>
  <si>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</si>
  <si>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</si>
  <si>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</si>
  <si>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</si>
  <si>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</si>
  <si>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</si>
  <si>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</si>
  <si>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</si>
  <si>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</si>
  <si>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</si>
  <si>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</si>
  <si>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</si>
  <si>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</si>
  <si>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</si>
  <si>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</si>
  <si>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</si>
  <si>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</si>
  <si>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</si>
  <si>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</si>
  <si>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</si>
  <si>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</si>
  <si>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</si>
  <si>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</si>
  <si>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</si>
  <si>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</si>
  <si>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</si>
  <si>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</si>
  <si>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</si>
  <si>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</si>
  <si>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</si>
  <si>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</si>
  <si>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</si>
  <si>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</si>
  <si>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</si>
  <si>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</si>
  <si>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</si>
  <si>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</si>
  <si>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</si>
  <si>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</si>
  <si>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</si>
  <si>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</si>
  <si>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</si>
  <si>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</si>
  <si>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</si>
  <si>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</si>
  <si>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davon im Verkehr mit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</si>
  <si>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</si>
  <si>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</si>
  <si>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</si>
  <si>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</si>
  <si>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</si>
  <si>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</si>
  <si>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</si>
  <si>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</si>
  <si>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</si>
  <si>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</si>
  <si>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</si>
  <si>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</si>
  <si>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</si>
  <si>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</si>
  <si>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</si>
  <si>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</si>
  <si>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</si>
  <si>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</si>
  <si>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</si>
  <si>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</si>
  <si>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</si>
  <si>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</si>
  <si>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</si>
  <si>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</si>
  <si>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</si>
  <si>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</si>
  <si>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</si>
  <si>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</si>
  <si>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</si>
  <si>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</si>
  <si>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</si>
  <si>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</si>
  <si>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</si>
  <si>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</si>
  <si>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</si>
  <si>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</si>
  <si>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</si>
  <si>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</si>
  <si>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</si>
  <si>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</si>
  <si>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</si>
  <si>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</si>
  <si>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</si>
  <si>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</si>
  <si>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</si>
  <si>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</si>
  <si>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</si>
  <si>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</si>
  <si>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</si>
  <si>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</si>
  <si>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</si>
  <si>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</si>
  <si>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</si>
  <si>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</si>
  <si>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</si>
  <si>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</si>
  <si>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</si>
  <si>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</si>
  <si>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</si>
  <si>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</si>
  <si>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</si>
  <si>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</si>
  <si>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</si>
  <si>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</si>
  <si>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</si>
  <si>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</si>
  <si>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</si>
  <si>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</si>
  <si>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</si>
  <si>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</si>
  <si>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</si>
  <si>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</si>
  <si>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</si>
  <si>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</si>
  <si>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</si>
  <si>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</si>
  <si>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</si>
  <si>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</si>
  <si>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</si>
  <si>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</si>
  <si>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</si>
  <si>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</si>
  <si>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</si>
  <si>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</si>
  <si>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</si>
  <si>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</si>
  <si>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</si>
  <si>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</si>
  <si>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</si>
  <si>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</si>
  <si>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</si>
  <si>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</si>
  <si>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</si>
  <si>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</si>
  <si>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</si>
  <si>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</si>
  <si>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</si>
  <si>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</si>
  <si>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</si>
  <si>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</si>
  <si>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</si>
  <si>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</si>
  <si>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</si>
  <si>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</si>
  <si>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</si>
  <si>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</si>
  <si>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</si>
  <si>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</si>
  <si>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</si>
  <si>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</si>
  <si>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</si>
  <si>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</si>
  <si>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</si>
  <si>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</si>
  <si>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</si>
  <si>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</si>
  <si>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</si>
  <si>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</si>
  <si>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</si>
  <si>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</si>
  <si>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</si>
  <si>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</si>
  <si>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</si>
  <si>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</si>
  <si>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</si>
  <si>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</si>
  <si>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</si>
  <si>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</si>
  <si>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</si>
  <si>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</si>
  <si>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</si>
  <si>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</si>
  <si>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</si>
  <si>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</si>
  <si>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</si>
  <si>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</si>
  <si>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</si>
  <si>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</si>
  <si>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</si>
  <si>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</si>
  <si>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</si>
  <si>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</si>
  <si>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</si>
  <si>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</si>
  <si>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</si>
  <si>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</si>
  <si>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</si>
  <si>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</si>
  <si>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</si>
  <si>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</si>
  <si>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</si>
  <si>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</si>
  <si>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</si>
  <si>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</si>
  <si>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</si>
  <si>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</si>
  <si>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</si>
  <si>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</si>
  <si>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</si>
  <si>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</si>
  <si>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</si>
  <si>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</si>
  <si>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</si>
  <si>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</si>
  <si>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</si>
  <si>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</si>
  <si>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</si>
  <si>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</si>
  <si>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</si>
  <si>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</si>
  <si>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</si>
  <si>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</si>
  <si>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</si>
  <si>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</si>
  <si>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</si>
  <si>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</si>
  <si>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</si>
  <si>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</si>
  <si>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</si>
  <si>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</si>
  <si>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</si>
  <si>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</si>
  <si>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</si>
  <si>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</si>
  <si>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</si>
  <si>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</si>
  <si>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</si>
  <si>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</si>
  <si>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</si>
  <si>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</si>
  <si>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</si>
  <si>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</si>
  <si>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</si>
  <si>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</si>
  <si>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</si>
  <si>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</si>
  <si>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</si>
  <si>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</si>
  <si>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</si>
  <si>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</si>
  <si>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</si>
  <si>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</si>
  <si>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</si>
  <si>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</si>
  <si>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</si>
  <si>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</si>
  <si>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</si>
  <si>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</si>
  <si>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</si>
  <si>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</si>
  <si>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</si>
  <si>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</si>
  <si>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</si>
  <si>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</si>
  <si>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</si>
  <si>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</si>
  <si>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</si>
  <si>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</si>
  <si>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</si>
  <si>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</si>
  <si>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</si>
  <si>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</si>
  <si>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</si>
  <si>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</si>
  <si>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</si>
  <si>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</si>
  <si>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</si>
  <si>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</si>
  <si>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</si>
  <si>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</si>
  <si>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</si>
  <si>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</si>
  <si>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</si>
  <si>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</si>
  <si>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</si>
  <si>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</si>
  <si>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</si>
  <si>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</si>
  <si>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</si>
  <si>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</si>
  <si>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</si>
  <si>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</si>
  <si>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</si>
  <si>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</si>
  <si>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</si>
  <si>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</si>
  <si>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</si>
  <si>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</si>
  <si>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</si>
  <si>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</si>
  <si>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</si>
  <si>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</si>
  <si>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</si>
  <si>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</si>
  <si>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</si>
  <si>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</si>
  <si>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</si>
  <si>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</si>
  <si>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</si>
  <si>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</si>
  <si>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</si>
  <si>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</si>
  <si>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</si>
  <si>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</si>
  <si>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</si>
  <si>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</si>
  <si>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</si>
  <si>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</si>
  <si>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</si>
  <si>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</si>
  <si>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</si>
  <si>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</si>
  <si>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</si>
  <si>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</si>
  <si>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</si>
  <si>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</si>
  <si>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</si>
  <si>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</si>
  <si>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</si>
  <si>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</si>
  <si>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</si>
  <si>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</si>
  <si>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</si>
  <si>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</si>
  <si>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</si>
  <si>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</si>
  <si>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</si>
  <si>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</si>
  <si>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</si>
  <si>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</si>
  <si>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</si>
  <si>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</si>
  <si>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</si>
  <si>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</si>
  <si>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</si>
  <si>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</si>
  <si>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</si>
  <si>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</si>
  <si>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</si>
  <si>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</si>
  <si>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</si>
  <si>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</si>
  <si>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</si>
  <si>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</si>
  <si>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</si>
  <si>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</si>
  <si>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</si>
  <si>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</si>
  <si>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</si>
  <si>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</si>
  <si>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</si>
  <si>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</si>
  <si>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</si>
  <si>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</si>
  <si>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</si>
  <si>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</si>
  <si>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</si>
  <si>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</si>
  <si>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</si>
  <si>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</si>
  <si>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</si>
  <si>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</si>
  <si>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</si>
  <si>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</si>
  <si>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</si>
  <si>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</si>
  <si>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</si>
  <si>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</si>
  <si>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</si>
  <si>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</si>
  <si>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</si>
  <si>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</si>
  <si>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</si>
  <si>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</si>
  <si>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</si>
  <si>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</si>
  <si>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</si>
  <si>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</si>
  <si>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</si>
  <si>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</si>
  <si>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</si>
  <si>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</si>
  <si>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</si>
  <si>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</si>
  <si>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</si>
  <si>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</si>
  <si>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</si>
  <si>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</si>
  <si>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</si>
  <si>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</si>
  <si>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</si>
  <si>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</si>
  <si>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</si>
  <si>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</si>
  <si>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</si>
  <si>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</si>
  <si>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</si>
  <si>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</si>
  <si>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</si>
  <si>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</si>
  <si>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</si>
  <si>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</si>
  <si>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</si>
  <si>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</si>
  <si>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</si>
  <si>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</si>
  <si>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</si>
  <si>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</si>
  <si>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</si>
  <si>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</si>
  <si>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</si>
  <si>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</si>
  <si>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</si>
  <si>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</si>
  <si>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</si>
  <si>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</si>
  <si>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</si>
  <si>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</si>
  <si>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</si>
  <si>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</si>
  <si>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</si>
  <si>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</si>
  <si>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</si>
  <si>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</si>
  <si>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</si>
  <si>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</si>
  <si>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</si>
  <si>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</si>
  <si>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</si>
  <si>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</si>
  <si>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</si>
  <si>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</si>
  <si>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</si>
  <si>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</si>
  <si>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</si>
  <si>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</si>
  <si>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</si>
  <si>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</si>
  <si>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</si>
  <si>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</si>
  <si>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</si>
  <si>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</si>
  <si>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</si>
  <si>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</si>
  <si>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</si>
  <si>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</si>
  <si>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</si>
  <si>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</si>
  <si>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</si>
  <si>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</si>
  <si>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</si>
  <si>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</si>
  <si>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</si>
  <si>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</si>
  <si>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</si>
  <si>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</si>
  <si>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</si>
  <si>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</si>
  <si>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</si>
  <si>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</si>
  <si>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</si>
  <si>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</si>
  <si>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</si>
  <si>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</si>
  <si>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</si>
  <si>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</si>
  <si>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</si>
  <si>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</si>
  <si>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</si>
  <si>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</si>
  <si>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</si>
  <si>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</si>
  <si>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</si>
  <si>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</si>
  <si>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</si>
  <si>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</si>
  <si>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</si>
  <si>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</si>
  <si>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</si>
  <si>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</si>
  <si>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</si>
  <si>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</si>
  <si>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</si>
  <si>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</si>
  <si>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</si>
  <si>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</si>
  <si>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</si>
  <si>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</si>
  <si>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</si>
  <si>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</si>
  <si>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</si>
  <si>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</si>
  <si>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</si>
  <si>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</si>
  <si>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</si>
  <si>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</si>
  <si>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</si>
  <si>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</si>
  <si>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</si>
  <si>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</si>
  <si>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</si>
  <si>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</si>
  <si>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</si>
  <si>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</si>
  <si>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</si>
  <si>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</si>
  <si>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</si>
  <si>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</si>
  <si>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</si>
  <si>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</si>
  <si>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</si>
  <si>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</si>
  <si>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</si>
  <si>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</si>
  <si>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</si>
  <si>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</si>
  <si>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</si>
  <si>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</si>
  <si>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</si>
  <si>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</si>
  <si>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</si>
  <si>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</si>
  <si>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</si>
  <si>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</si>
  <si>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</si>
  <si>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</si>
  <si>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</si>
  <si>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</si>
  <si>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</si>
  <si>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</si>
  <si>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</si>
  <si>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</si>
  <si>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</si>
  <si>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</si>
  <si>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</si>
  <si>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</si>
  <si>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</si>
  <si>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</si>
  <si>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</si>
  <si>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</si>
  <si>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</si>
  <si>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</si>
  <si>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</si>
  <si>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</si>
  <si>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</si>
  <si>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</si>
  <si>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</si>
  <si>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</si>
  <si>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</si>
  <si>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</si>
  <si>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</si>
  <si>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</si>
  <si>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</si>
  <si>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</si>
  <si>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</si>
  <si>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</si>
  <si>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</si>
  <si>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</si>
  <si>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</si>
  <si>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</si>
  <si>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</si>
  <si>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</si>
  <si>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</si>
  <si>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</si>
  <si>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</si>
  <si>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</si>
  <si>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</si>
  <si>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</si>
  <si>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</si>
  <si>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</si>
  <si>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</si>
  <si>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</si>
  <si>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</si>
  <si>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</si>
  <si>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</si>
  <si>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</si>
  <si>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</si>
  <si>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</si>
  <si>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</si>
  <si>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</si>
  <si>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</si>
  <si>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</si>
  <si>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</si>
  <si>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</si>
  <si>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</si>
  <si>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</si>
  <si>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</si>
  <si>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</si>
  <si>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</si>
  <si>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</si>
  <si>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</si>
  <si>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</si>
  <si>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</si>
  <si>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</si>
  <si>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</si>
  <si>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</si>
  <si>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</si>
  <si>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</si>
  <si>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</si>
  <si>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</si>
  <si>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</si>
  <si>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</si>
  <si>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</si>
  <si>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</si>
  <si>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</si>
  <si>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</si>
  <si>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</si>
  <si>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</si>
  <si>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</si>
  <si>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</si>
  <si>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</si>
  <si>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</si>
  <si>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</si>
  <si>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</si>
  <si>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</si>
  <si>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</si>
  <si>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</si>
  <si>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</si>
  <si>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</si>
  <si>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</si>
  <si>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</si>
  <si>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</si>
  <si>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</si>
  <si>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</si>
  <si>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</si>
  <si>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</si>
  <si>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</si>
  <si>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</si>
  <si>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</si>
  <si>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</si>
  <si>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</si>
  <si>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</si>
  <si>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</si>
  <si>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</si>
  <si>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</si>
  <si>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</si>
  <si>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</si>
  <si>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</si>
  <si>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</si>
  <si>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</si>
  <si>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</si>
  <si>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</si>
  <si>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</si>
  <si>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</si>
  <si>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</si>
  <si>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</si>
  <si>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</si>
  <si>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</si>
  <si>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</si>
  <si>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</si>
  <si>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</si>
  <si>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</si>
  <si>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</si>
  <si>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</si>
  <si>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</si>
  <si>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</si>
  <si>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</si>
  <si>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</si>
  <si>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</si>
  <si>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</si>
  <si>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</si>
  <si>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</si>
  <si>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</si>
  <si>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</si>
  <si>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</si>
  <si>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</si>
  <si>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</si>
  <si>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</si>
  <si>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</si>
  <si>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</si>
  <si>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</si>
  <si>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</si>
  <si>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</si>
  <si>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</si>
  <si>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</si>
  <si>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</si>
  <si>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</si>
  <si>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</si>
  <si>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</si>
  <si>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</si>
  <si>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</si>
  <si>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</si>
  <si>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</si>
  <si>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</si>
  <si>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</si>
  <si>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</si>
  <si>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</si>
  <si>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</si>
  <si>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</si>
  <si>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</si>
  <si>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</si>
  <si>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</si>
  <si>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</si>
  <si>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</si>
  <si>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</si>
  <si>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</si>
  <si>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</si>
  <si>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</si>
  <si>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</si>
  <si>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</si>
  <si>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</si>
  <si>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</si>
  <si>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</si>
  <si>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</si>
  <si>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</si>
  <si>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</si>
  <si>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</si>
  <si>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</si>
  <si>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</si>
  <si>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</si>
  <si>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</si>
  <si>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</si>
  <si>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</si>
  <si>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</si>
  <si>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</si>
  <si>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</si>
  <si>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</si>
  <si>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</si>
  <si>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</si>
  <si>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</si>
  <si>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</si>
  <si>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</si>
  <si>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</si>
  <si>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</si>
  <si>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</si>
  <si>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</si>
  <si>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</si>
  <si>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</si>
  <si>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</si>
  <si>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</si>
  <si>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</si>
  <si>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</si>
  <si>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</si>
  <si>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</si>
  <si>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</si>
  <si>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</si>
  <si>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</si>
  <si>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</si>
  <si>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</si>
  <si>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</si>
  <si>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</si>
  <si>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</si>
  <si>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</si>
  <si>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</si>
  <si>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</si>
  <si>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</si>
  <si>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</si>
  <si>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</si>
  <si>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</si>
  <si>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</si>
  <si>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</si>
  <si>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</si>
  <si>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</si>
  <si>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</si>
  <si>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</si>
  <si>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</si>
  <si>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</si>
  <si>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</si>
  <si>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</si>
  <si>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</si>
  <si>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</si>
  <si>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</si>
  <si>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</si>
  <si>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</si>
  <si>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</si>
  <si>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</si>
  <si>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</si>
  <si>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</si>
  <si>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</si>
  <si>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</si>
  <si>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</si>
  <si>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</si>
  <si>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</si>
  <si>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</si>
  <si>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</si>
  <si>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</si>
  <si>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</si>
  <si>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</si>
  <si>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</si>
  <si>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</si>
  <si>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</si>
  <si>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</si>
  <si>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</si>
  <si>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</si>
  <si>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</si>
  <si>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</si>
  <si>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</si>
  <si>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</si>
  <si>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</si>
  <si>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</si>
  <si>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</si>
  <si>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</si>
  <si>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</si>
  <si>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</si>
  <si>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</si>
  <si>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</si>
  <si>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</si>
  <si>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</si>
  <si>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</si>
  <si>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</si>
  <si>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</si>
  <si>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</si>
  <si>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</si>
  <si>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</si>
  <si>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</si>
  <si>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</si>
  <si>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</si>
  <si>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</si>
  <si>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</si>
  <si>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</si>
  <si>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</si>
  <si>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</si>
  <si>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</si>
  <si>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</si>
  <si>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</si>
  <si>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</si>
  <si>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</si>
  <si>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</si>
  <si>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</si>
  <si>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</si>
  <si>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</si>
  <si>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</si>
  <si>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</si>
  <si>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</si>
  <si>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</si>
  <si>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</si>
  <si>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</si>
  <si>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</si>
  <si>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</si>
  <si>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</si>
  <si>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</si>
  <si>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</si>
  <si>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</si>
  <si>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</si>
  <si>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</si>
  <si>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</si>
  <si>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</si>
  <si>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</si>
  <si>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</si>
  <si>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</si>
  <si>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</si>
  <si>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</si>
  <si>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</si>
  <si>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</si>
  <si>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</si>
  <si>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</si>
  <si>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</si>
  <si>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</si>
  <si>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</si>
  <si>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</si>
  <si>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</si>
  <si>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</si>
  <si>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</si>
  <si>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</si>
  <si>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</si>
  <si>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</si>
  <si>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</si>
  <si>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</si>
  <si>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</si>
  <si>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</si>
  <si>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</si>
  <si>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</si>
  <si>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</si>
  <si>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</si>
  <si>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</si>
  <si>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</si>
  <si>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</si>
  <si>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</si>
  <si>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</si>
  <si>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</si>
  <si>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</si>
  <si>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</si>
  <si>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</si>
  <si>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</si>
  <si>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</si>
  <si>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</si>
  <si>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</si>
  <si>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</si>
  <si>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</si>
  <si>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</si>
  <si>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</si>
  <si>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</si>
  <si>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</si>
  <si>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</si>
  <si>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</si>
  <si>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</si>
  <si>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</si>
  <si>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</si>
  <si>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</si>
  <si>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</si>
  <si>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</si>
  <si>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</si>
  <si>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</si>
  <si>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</si>
  <si>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</si>
  <si>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</si>
  <si>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</si>
  <si>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</si>
  <si>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</si>
  <si>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</si>
  <si>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</si>
  <si>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</si>
  <si>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Dieselkraftstoff (DK)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</si>
  <si>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</si>
  <si>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</si>
  <si>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</si>
  <si>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</si>
  <si>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</si>
  <si>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</si>
  <si>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</si>
  <si>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</si>
  <si>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</si>
  <si>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</si>
  <si>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</si>
  <si>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</si>
  <si>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</si>
  <si>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</si>
  <si>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</si>
  <si>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</si>
  <si>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</si>
  <si>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</si>
  <si>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</si>
  <si>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</si>
  <si>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</si>
  <si>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</si>
  <si>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</si>
  <si>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</si>
  <si>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</si>
  <si>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</si>
  <si>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</si>
  <si>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</si>
  <si>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</si>
  <si>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</si>
  <si>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</si>
  <si>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</si>
  <si>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</si>
  <si>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</si>
  <si>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</si>
  <si>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</si>
  <si>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</si>
  <si>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</si>
  <si>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</si>
  <si>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</si>
  <si>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</si>
  <si>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</si>
  <si>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</si>
  <si>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</si>
  <si>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</si>
  <si>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</si>
  <si>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</si>
  <si>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</si>
  <si>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</si>
  <si>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</si>
  <si>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</si>
  <si>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</si>
  <si>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</si>
  <si>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</si>
  <si>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</si>
  <si>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</si>
  <si>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</si>
  <si>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</si>
  <si>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</si>
  <si>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</si>
  <si>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</si>
  <si>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</si>
  <si>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</si>
  <si>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</si>
  <si>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</si>
  <si>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</si>
  <si>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</si>
  <si>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</si>
  <si>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</si>
  <si>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</si>
  <si>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</si>
  <si>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</si>
  <si>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</si>
  <si>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</si>
  <si>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</si>
  <si>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</si>
  <si>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</si>
  <si>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</si>
  <si>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</si>
  <si>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</si>
  <si>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</si>
  <si>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</si>
  <si>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</si>
  <si>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</si>
  <si>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Stahl</t>
  </si>
  <si>
    <t>Air</t>
  </si>
  <si>
    <t>Train</t>
  </si>
  <si>
    <t>Long distance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</si>
  <si>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</si>
  <si>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</si>
  <si>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</si>
  <si>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</si>
  <si>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</si>
  <si>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</si>
  <si>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</si>
  <si>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</si>
  <si>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</si>
  <si>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</si>
  <si>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</si>
  <si>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</si>
  <si>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Passenger</t>
  </si>
  <si>
    <t>Public</t>
  </si>
  <si>
    <t xml:space="preserve">Imported from East europe </t>
  </si>
  <si>
    <t>Overall imported from IC</t>
  </si>
  <si>
    <t>Installed Capacity</t>
  </si>
  <si>
    <t>Manually manipulated cells - Roundup</t>
  </si>
  <si>
    <t>H2 imports non EU</t>
  </si>
  <si>
    <t xml:space="preserve">Difference between Supply and Demand 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</si>
  <si>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</si>
  <si>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</si>
  <si>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</si>
  <si>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</si>
  <si>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</si>
  <si>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</si>
  <si>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</si>
  <si>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</si>
  <si>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</si>
  <si>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</si>
  <si>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</si>
  <si>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</si>
  <si>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</si>
  <si>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</si>
  <si>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</si>
  <si>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</si>
  <si>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</si>
  <si>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</si>
  <si>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</si>
  <si>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</si>
  <si>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</si>
  <si>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</si>
  <si>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</si>
  <si>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</si>
  <si>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</si>
  <si>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</si>
  <si>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</si>
  <si>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</si>
  <si>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</si>
  <si>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</si>
  <si>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</si>
  <si>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</si>
  <si>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</si>
  <si>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</si>
  <si>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</si>
  <si>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53.5916</t>
  </si>
  <si>
    <t>8.1475</t>
  </si>
  <si>
    <t>Overview Input Data for Optimization</t>
  </si>
  <si>
    <t>Äquivalence in DENA</t>
  </si>
  <si>
    <t>Percentage</t>
  </si>
  <si>
    <t>Added</t>
  </si>
  <si>
    <t>Dena Input Data</t>
  </si>
  <si>
    <t>Imports IC vs Terminal</t>
  </si>
  <si>
    <t>Comments</t>
  </si>
  <si>
    <t>Terminal</t>
  </si>
  <si>
    <t>Imported from North Africa per pipeline</t>
  </si>
  <si>
    <t>County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</si>
  <si>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</si>
  <si>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</si>
  <si>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</si>
  <si>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</si>
  <si>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</si>
  <si>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</si>
  <si>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</si>
  <si>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Normed</t>
  </si>
  <si>
    <t>Population 2022</t>
  </si>
  <si>
    <t>Airport</t>
  </si>
  <si>
    <t>Passenger Volume</t>
  </si>
  <si>
    <t># Fuel Stations</t>
  </si>
  <si>
    <t>District</t>
  </si>
  <si>
    <t>Overall</t>
  </si>
  <si>
    <t>Railways</t>
  </si>
  <si>
    <t>Tram</t>
  </si>
  <si>
    <t>Buses</t>
  </si>
  <si>
    <t>Overall Normed</t>
  </si>
  <si>
    <t>Filling Station</t>
  </si>
  <si>
    <t>Street and house number</t>
  </si>
  <si>
    <t>Postal Code</t>
  </si>
  <si>
    <t>State</t>
  </si>
  <si>
    <t>Track Length</t>
  </si>
  <si>
    <t>track number</t>
  </si>
  <si>
    <t xml:space="preserve"> Filling stations within workshop area/workshop fence</t>
  </si>
  <si>
    <t>Special features</t>
  </si>
  <si>
    <t>Telephone Contect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</si>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</sst>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"/>
    <numFmt numFmtId="168" formatCode="0.0E+00"/>
    <numFmt numFmtId="169" formatCode="0.000"/>
    <numFmt numFmtId="170" formatCode="00"/>
    <numFmt numFmtId="171" formatCode="0.000000"/>
    <numFmt numFmtId="172" formatCode="_-* #,##0_-;\-* #,##0_-;_-* &quot;-&quot;??_-;_-@_-"/>
    <numFmt numFmtId="173" formatCode="#,##0.0000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sz val="2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5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rgb="FFD0D0D0"/>
      </left>
      <right/>
      <top/>
      <bottom/>
      <diagonal/>
    </border>
    <border>
      <left/>
      <right style="thin">
        <color rgb="FFD0D0D0"/>
      </right>
      <top/>
      <bottom/>
      <diagonal/>
    </border>
  </borders>
  <cellStyleXfs count="9">
    <xf numFmtId="0" fontId="0" fillId="0" borderId="0"/>
    <xf numFmtId="164" fontId="3" fillId="0" borderId="0" applyFill="0" applyBorder="0" applyAlignment="0" applyProtection="0"/>
    <xf numFmtId="0" fontId="6" fillId="0" borderId="0"/>
    <xf numFmtId="0" fontId="7" fillId="0" borderId="0"/>
    <xf numFmtId="165" fontId="8" fillId="0" borderId="0" applyFont="0" applyFill="0" applyBorder="0" applyAlignment="0" applyProtection="0"/>
    <xf numFmtId="0" fontId="13" fillId="11" borderId="10" applyNumberFormat="0" applyAlignment="0" applyProtection="0"/>
    <xf numFmtId="43" fontId="18" fillId="0" borderId="0" applyFont="0" applyFill="0" applyBorder="0" applyAlignment="0" applyProtection="0"/>
    <xf numFmtId="0" fontId="19" fillId="0" borderId="0"/>
    <xf numFmtId="9" fontId="18" fillId="0" borderId="0" applyFont="0" applyFill="0" applyBorder="0" applyAlignment="0" applyProtection="0"/>
  </cellStyleXfs>
  <cellXfs count="178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3" xfId="0" applyFont="1" applyBorder="1" applyAlignment="1">
      <alignment horizontal="center" vertical="top"/>
    </xf>
    <xf numFmtId="0" fontId="4" fillId="4" borderId="4" xfId="1" applyNumberFormat="1" applyFont="1" applyFill="1" applyBorder="1" applyAlignment="1">
      <alignment horizontal="center" vertical="center"/>
    </xf>
    <xf numFmtId="0" fontId="5" fillId="6" borderId="5" xfId="1" applyNumberFormat="1" applyFont="1" applyFill="1" applyBorder="1" applyAlignment="1">
      <alignment horizontal="center" vertical="center"/>
    </xf>
    <xf numFmtId="0" fontId="5" fillId="5" borderId="4" xfId="1" applyNumberFormat="1" applyFont="1" applyFill="1" applyBorder="1" applyAlignment="1">
      <alignment horizontal="center" vertical="center"/>
    </xf>
    <xf numFmtId="0" fontId="5" fillId="7" borderId="0" xfId="2" applyFont="1" applyFill="1" applyAlignment="1">
      <alignment vertical="center"/>
    </xf>
    <xf numFmtId="0" fontId="5" fillId="8" borderId="6" xfId="1" applyNumberFormat="1" applyFont="1" applyFill="1" applyBorder="1" applyAlignment="1">
      <alignment horizontal="center" vertical="center"/>
    </xf>
    <xf numFmtId="0" fontId="5" fillId="4" borderId="4" xfId="1" applyNumberFormat="1" applyFont="1" applyFill="1" applyBorder="1" applyAlignment="1">
      <alignment horizontal="center" vertical="center"/>
    </xf>
    <xf numFmtId="1" fontId="5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9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5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67" fontId="5" fillId="6" borderId="5" xfId="1" applyNumberFormat="1" applyFont="1" applyFill="1" applyBorder="1" applyAlignment="1">
      <alignment horizontal="center" vertical="center"/>
    </xf>
    <xf numFmtId="168" fontId="0" fillId="0" borderId="0" xfId="0" applyNumberFormat="1"/>
    <xf numFmtId="1" fontId="5" fillId="8" borderId="6" xfId="1" applyNumberFormat="1" applyFont="1" applyFill="1" applyBorder="1" applyAlignment="1">
      <alignment horizontal="center" vertical="center"/>
    </xf>
    <xf numFmtId="2" fontId="10" fillId="0" borderId="0" xfId="0" applyNumberFormat="1" applyFont="1"/>
    <xf numFmtId="1" fontId="5" fillId="6" borderId="0" xfId="1" applyNumberFormat="1" applyFont="1" applyFill="1" applyBorder="1" applyAlignment="1">
      <alignment horizontal="center" vertical="center"/>
    </xf>
    <xf numFmtId="169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1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4" fillId="12" borderId="8" xfId="0" applyFont="1" applyFill="1" applyBorder="1"/>
    <xf numFmtId="170" fontId="14" fillId="12" borderId="8" xfId="0" applyNumberFormat="1" applyFont="1" applyFill="1" applyBorder="1" applyAlignment="1">
      <alignment wrapText="1"/>
    </xf>
    <xf numFmtId="170" fontId="14" fillId="12" borderId="8" xfId="0" applyNumberFormat="1" applyFont="1" applyFill="1" applyBorder="1"/>
    <xf numFmtId="0" fontId="14" fillId="12" borderId="8" xfId="0" applyFont="1" applyFill="1" applyBorder="1" applyAlignment="1">
      <alignment horizontal="center"/>
    </xf>
    <xf numFmtId="2" fontId="15" fillId="12" borderId="8" xfId="5" applyNumberFormat="1" applyFont="1" applyFill="1" applyBorder="1" applyAlignment="1">
      <alignment horizontal="right"/>
    </xf>
    <xf numFmtId="2" fontId="14" fillId="12" borderId="8" xfId="0" applyNumberFormat="1" applyFont="1" applyFill="1" applyBorder="1" applyAlignment="1">
      <alignment horizontal="right"/>
    </xf>
    <xf numFmtId="2" fontId="15" fillId="12" borderId="8" xfId="5" applyNumberFormat="1" applyFont="1" applyFill="1" applyBorder="1"/>
    <xf numFmtId="0" fontId="16" fillId="13" borderId="8" xfId="0" applyFont="1" applyFill="1" applyBorder="1"/>
    <xf numFmtId="0" fontId="17" fillId="13" borderId="8" xfId="0" applyFont="1" applyFill="1" applyBorder="1"/>
    <xf numFmtId="170" fontId="17" fillId="13" borderId="8" xfId="0" applyNumberFormat="1" applyFont="1" applyFill="1" applyBorder="1" applyAlignment="1">
      <alignment wrapText="1"/>
    </xf>
    <xf numFmtId="170" fontId="17" fillId="13" borderId="8" xfId="0" applyNumberFormat="1" applyFont="1" applyFill="1" applyBorder="1"/>
    <xf numFmtId="0" fontId="17" fillId="13" borderId="8" xfId="0" applyFont="1" applyFill="1" applyBorder="1" applyAlignment="1">
      <alignment horizontal="right"/>
    </xf>
    <xf numFmtId="0" fontId="17" fillId="13" borderId="8" xfId="0" applyFont="1" applyFill="1" applyBorder="1" applyAlignment="1">
      <alignment horizontal="center"/>
    </xf>
    <xf numFmtId="2" fontId="17" fillId="13" borderId="8" xfId="5" applyNumberFormat="1" applyFont="1" applyFill="1" applyBorder="1" applyAlignment="1">
      <alignment horizontal="right"/>
    </xf>
    <xf numFmtId="2" fontId="17" fillId="13" borderId="8" xfId="0" applyNumberFormat="1" applyFont="1" applyFill="1" applyBorder="1" applyAlignment="1">
      <alignment horizontal="right"/>
    </xf>
    <xf numFmtId="2" fontId="17" fillId="13" borderId="8" xfId="5" applyNumberFormat="1" applyFont="1" applyFill="1" applyBorder="1"/>
    <xf numFmtId="0" fontId="14" fillId="0" borderId="8" xfId="0" applyFont="1" applyBorder="1"/>
    <xf numFmtId="170" fontId="14" fillId="0" borderId="8" xfId="0" applyNumberFormat="1" applyFont="1" applyBorder="1" applyAlignment="1">
      <alignment wrapText="1"/>
    </xf>
    <xf numFmtId="170" fontId="14" fillId="0" borderId="8" xfId="0" applyNumberFormat="1" applyFont="1" applyBorder="1"/>
    <xf numFmtId="0" fontId="14" fillId="0" borderId="8" xfId="0" applyFont="1" applyBorder="1" applyAlignment="1">
      <alignment horizontal="center"/>
    </xf>
    <xf numFmtId="2" fontId="15" fillId="0" borderId="8" xfId="5" applyNumberFormat="1" applyFont="1" applyFill="1" applyBorder="1" applyAlignment="1">
      <alignment horizontal="right"/>
    </xf>
    <xf numFmtId="2" fontId="14" fillId="0" borderId="8" xfId="0" applyNumberFormat="1" applyFont="1" applyBorder="1" applyAlignment="1">
      <alignment horizontal="right"/>
    </xf>
    <xf numFmtId="2" fontId="15" fillId="0" borderId="8" xfId="5" applyNumberFormat="1" applyFont="1" applyFill="1" applyBorder="1"/>
    <xf numFmtId="2" fontId="12" fillId="12" borderId="8" xfId="0" applyNumberFormat="1" applyFont="1" applyFill="1" applyBorder="1" applyAlignment="1">
      <alignment horizontal="right"/>
    </xf>
    <xf numFmtId="2" fontId="12" fillId="0" borderId="8" xfId="0" applyNumberFormat="1" applyFont="1" applyBorder="1" applyAlignment="1">
      <alignment horizontal="right"/>
    </xf>
    <xf numFmtId="0" fontId="14" fillId="0" borderId="8" xfId="0" applyFont="1" applyBorder="1" applyAlignment="1">
      <alignment wrapText="1"/>
    </xf>
    <xf numFmtId="0" fontId="15" fillId="12" borderId="8" xfId="0" applyFont="1" applyFill="1" applyBorder="1"/>
    <xf numFmtId="0" fontId="13" fillId="14" borderId="11" xfId="0" applyFont="1" applyFill="1" applyBorder="1" applyAlignment="1">
      <alignment vertical="center" wrapText="1"/>
    </xf>
    <xf numFmtId="0" fontId="13" fillId="14" borderId="11" xfId="0" applyFont="1" applyFill="1" applyBorder="1" applyAlignment="1">
      <alignment horizontal="center" vertical="center" wrapText="1"/>
    </xf>
    <xf numFmtId="170" fontId="13" fillId="14" borderId="11" xfId="0" applyNumberFormat="1" applyFont="1" applyFill="1" applyBorder="1" applyAlignment="1">
      <alignment horizontal="center" vertical="center" wrapText="1"/>
    </xf>
    <xf numFmtId="0" fontId="13" fillId="14" borderId="11" xfId="0" applyFont="1" applyFill="1" applyBorder="1" applyAlignment="1">
      <alignment horizontal="left" vertical="center" wrapText="1"/>
    </xf>
    <xf numFmtId="0" fontId="13" fillId="14" borderId="12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0" fillId="16" borderId="0" xfId="7" applyNumberFormat="1" applyFont="1" applyFill="1" applyAlignment="1">
      <alignment horizontal="right" vertical="center" shrinkToFit="1"/>
    </xf>
    <xf numFmtId="2" fontId="12" fillId="12" borderId="3" xfId="0" applyNumberFormat="1" applyFont="1" applyFill="1" applyBorder="1" applyAlignment="1">
      <alignment horizontal="right"/>
    </xf>
    <xf numFmtId="2" fontId="12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5" fillId="6" borderId="5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center" vertical="center"/>
    </xf>
    <xf numFmtId="0" fontId="14" fillId="12" borderId="9" xfId="0" applyFont="1" applyFill="1" applyBorder="1"/>
    <xf numFmtId="170" fontId="14" fillId="12" borderId="9" xfId="0" applyNumberFormat="1" applyFont="1" applyFill="1" applyBorder="1" applyAlignment="1">
      <alignment wrapText="1"/>
    </xf>
    <xf numFmtId="170" fontId="14" fillId="12" borderId="9" xfId="0" applyNumberFormat="1" applyFont="1" applyFill="1" applyBorder="1"/>
    <xf numFmtId="0" fontId="14" fillId="12" borderId="9" xfId="0" applyFont="1" applyFill="1" applyBorder="1" applyAlignment="1">
      <alignment horizontal="center"/>
    </xf>
    <xf numFmtId="0" fontId="15" fillId="12" borderId="9" xfId="0" applyFont="1" applyFill="1" applyBorder="1"/>
    <xf numFmtId="2" fontId="15" fillId="12" borderId="9" xfId="0" applyNumberFormat="1" applyFont="1" applyFill="1" applyBorder="1"/>
    <xf numFmtId="1" fontId="5" fillId="6" borderId="5" xfId="1" applyNumberFormat="1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right"/>
    </xf>
    <xf numFmtId="0" fontId="0" fillId="0" borderId="0" xfId="0" applyBorder="1"/>
    <xf numFmtId="2" fontId="5" fillId="8" borderId="6" xfId="1" applyNumberFormat="1" applyFont="1" applyFill="1" applyBorder="1" applyAlignment="1">
      <alignment horizontal="center" vertical="center"/>
    </xf>
    <xf numFmtId="0" fontId="21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 wrapText="1"/>
    </xf>
    <xf numFmtId="49" fontId="23" fillId="0" borderId="0" xfId="0" applyNumberFormat="1" applyFont="1" applyAlignment="1">
      <alignment horizontal="left" wrapText="1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wrapText="1"/>
    </xf>
    <xf numFmtId="0" fontId="22" fillId="2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3" fillId="10" borderId="16" xfId="0" applyFont="1" applyFill="1" applyBorder="1"/>
    <xf numFmtId="0" fontId="13" fillId="10" borderId="17" xfId="0" applyFont="1" applyFill="1" applyBorder="1"/>
    <xf numFmtId="0" fontId="13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6" fillId="0" borderId="0" xfId="0" applyFont="1"/>
    <xf numFmtId="0" fontId="27" fillId="19" borderId="20" xfId="0" applyFont="1" applyFill="1" applyBorder="1"/>
    <xf numFmtId="0" fontId="27" fillId="19" borderId="20" xfId="0" applyFont="1" applyFill="1" applyBorder="1" applyAlignment="1">
      <alignment horizontal="center" vertical="center"/>
    </xf>
    <xf numFmtId="0" fontId="28" fillId="20" borderId="20" xfId="0" applyFont="1" applyFill="1" applyBorder="1"/>
    <xf numFmtId="1" fontId="28" fillId="20" borderId="20" xfId="0" applyNumberFormat="1" applyFont="1" applyFill="1" applyBorder="1" applyAlignment="1">
      <alignment horizontal="center"/>
    </xf>
    <xf numFmtId="0" fontId="28" fillId="20" borderId="21" xfId="0" applyFont="1" applyFill="1" applyBorder="1"/>
    <xf numFmtId="1" fontId="28" fillId="20" borderId="21" xfId="0" applyNumberFormat="1" applyFont="1" applyFill="1" applyBorder="1" applyAlignment="1">
      <alignment horizontal="center"/>
    </xf>
    <xf numFmtId="0" fontId="28" fillId="0" borderId="0" xfId="0" applyFont="1"/>
    <xf numFmtId="1" fontId="28" fillId="0" borderId="0" xfId="0" applyNumberFormat="1" applyFont="1" applyAlignment="1">
      <alignment horizontal="center"/>
    </xf>
    <xf numFmtId="0" fontId="28" fillId="20" borderId="0" xfId="0" applyFont="1" applyFill="1"/>
    <xf numFmtId="1" fontId="28" fillId="20" borderId="0" xfId="0" applyNumberFormat="1" applyFont="1" applyFill="1" applyAlignment="1">
      <alignment horizontal="center"/>
    </xf>
    <xf numFmtId="0" fontId="29" fillId="0" borderId="0" xfId="0" applyFont="1" applyAlignment="1">
      <alignment horizontal="left" indent="1"/>
    </xf>
    <xf numFmtId="0" fontId="30" fillId="19" borderId="20" xfId="0" applyFont="1" applyFill="1" applyBorder="1"/>
    <xf numFmtId="1" fontId="30" fillId="19" borderId="20" xfId="0" applyNumberFormat="1" applyFont="1" applyFill="1" applyBorder="1" applyAlignment="1">
      <alignment horizontal="center"/>
    </xf>
    <xf numFmtId="0" fontId="26" fillId="20" borderId="20" xfId="0" applyFont="1" applyFill="1" applyBorder="1"/>
    <xf numFmtId="1" fontId="26" fillId="20" borderId="20" xfId="0" applyNumberFormat="1" applyFont="1" applyFill="1" applyBorder="1" applyAlignment="1">
      <alignment horizontal="center"/>
    </xf>
    <xf numFmtId="1" fontId="31" fillId="0" borderId="0" xfId="0" applyNumberFormat="1" applyFont="1" applyAlignment="1">
      <alignment horizontal="center"/>
    </xf>
    <xf numFmtId="0" fontId="26" fillId="20" borderId="21" xfId="0" applyFont="1" applyFill="1" applyBorder="1"/>
    <xf numFmtId="1" fontId="26" fillId="20" borderId="21" xfId="0" applyNumberFormat="1" applyFont="1" applyFill="1" applyBorder="1" applyAlignment="1">
      <alignment horizontal="center"/>
    </xf>
    <xf numFmtId="0" fontId="27" fillId="19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center"/>
    </xf>
    <xf numFmtId="0" fontId="28" fillId="20" borderId="21" xfId="0" applyFont="1" applyFill="1" applyBorder="1" applyAlignment="1">
      <alignment horizontal="left"/>
    </xf>
    <xf numFmtId="0" fontId="28" fillId="20" borderId="21" xfId="0" applyFont="1" applyFill="1" applyBorder="1" applyAlignment="1">
      <alignment horizontal="center"/>
    </xf>
    <xf numFmtId="0" fontId="28" fillId="2" borderId="0" xfId="0" applyFont="1" applyFill="1" applyAlignment="1">
      <alignment horizontal="left"/>
    </xf>
    <xf numFmtId="0" fontId="28" fillId="2" borderId="0" xfId="0" applyFont="1" applyFill="1" applyAlignment="1">
      <alignment horizontal="center"/>
    </xf>
    <xf numFmtId="3" fontId="28" fillId="20" borderId="21" xfId="0" applyNumberFormat="1" applyFont="1" applyFill="1" applyBorder="1" applyAlignment="1">
      <alignment horizontal="center"/>
    </xf>
    <xf numFmtId="0" fontId="30" fillId="19" borderId="20" xfId="0" applyFont="1" applyFill="1" applyBorder="1" applyAlignment="1">
      <alignment horizontal="center"/>
    </xf>
    <xf numFmtId="0" fontId="31" fillId="20" borderId="20" xfId="0" applyFont="1" applyFill="1" applyBorder="1"/>
    <xf numFmtId="0" fontId="31" fillId="0" borderId="0" xfId="0" applyFont="1"/>
    <xf numFmtId="1" fontId="26" fillId="0" borderId="0" xfId="0" applyNumberFormat="1" applyFont="1" applyAlignment="1">
      <alignment horizontal="center"/>
    </xf>
    <xf numFmtId="0" fontId="31" fillId="20" borderId="0" xfId="0" applyFont="1" applyFill="1"/>
    <xf numFmtId="1" fontId="26" fillId="20" borderId="0" xfId="0" applyNumberFormat="1" applyFont="1" applyFill="1" applyAlignment="1">
      <alignment horizontal="center"/>
    </xf>
    <xf numFmtId="0" fontId="31" fillId="20" borderId="21" xfId="0" applyFont="1" applyFill="1" applyBorder="1"/>
    <xf numFmtId="0" fontId="30" fillId="19" borderId="20" xfId="0" applyFont="1" applyFill="1" applyBorder="1" applyAlignment="1">
      <alignment horizontal="left" vertical="center"/>
    </xf>
    <xf numFmtId="0" fontId="26" fillId="20" borderId="20" xfId="0" applyFont="1" applyFill="1" applyBorder="1" applyAlignment="1">
      <alignment horizontal="left"/>
    </xf>
    <xf numFmtId="0" fontId="26" fillId="0" borderId="0" xfId="0" applyFont="1" applyAlignment="1">
      <alignment horizontal="left"/>
    </xf>
    <xf numFmtId="1" fontId="26" fillId="20" borderId="22" xfId="0" applyNumberFormat="1" applyFont="1" applyFill="1" applyBorder="1" applyAlignment="1">
      <alignment horizontal="center"/>
    </xf>
    <xf numFmtId="0" fontId="30" fillId="0" borderId="0" xfId="0" applyFont="1"/>
    <xf numFmtId="0" fontId="5" fillId="6" borderId="0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5" fillId="8" borderId="6" xfId="1" applyNumberFormat="1" applyFont="1" applyFill="1" applyBorder="1" applyAlignment="1">
      <alignment horizontal="right" vertical="center"/>
    </xf>
    <xf numFmtId="2" fontId="5" fillId="4" borderId="4" xfId="1" applyNumberFormat="1" applyFont="1" applyFill="1" applyBorder="1" applyAlignment="1">
      <alignment horizontal="right" vertical="center"/>
    </xf>
    <xf numFmtId="172" fontId="5" fillId="6" borderId="5" xfId="6" applyNumberFormat="1" applyFont="1" applyFill="1" applyBorder="1" applyAlignment="1">
      <alignment horizontal="center" vertical="center"/>
    </xf>
    <xf numFmtId="171" fontId="5" fillId="6" borderId="5" xfId="1" applyNumberFormat="1" applyFont="1" applyFill="1" applyBorder="1" applyAlignment="1">
      <alignment horizontal="right" vertical="center"/>
    </xf>
    <xf numFmtId="171" fontId="5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171" fontId="5" fillId="8" borderId="6" xfId="1" applyNumberFormat="1" applyFont="1" applyFill="1" applyBorder="1" applyAlignment="1">
      <alignment horizontal="center" vertical="center"/>
    </xf>
    <xf numFmtId="1" fontId="5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3" fontId="14" fillId="12" borderId="8" xfId="0" applyNumberFormat="1" applyFont="1" applyFill="1" applyBorder="1"/>
    <xf numFmtId="173" fontId="14" fillId="0" borderId="8" xfId="0" applyNumberFormat="1" applyFont="1" applyBorder="1"/>
    <xf numFmtId="43" fontId="0" fillId="0" borderId="0" xfId="0" applyNumberFormat="1"/>
    <xf numFmtId="0" fontId="0" fillId="21" borderId="0" xfId="0" applyFill="1"/>
    <xf numFmtId="10" fontId="0" fillId="0" borderId="0" xfId="0" applyNumberFormat="1"/>
    <xf numFmtId="1" fontId="0" fillId="0" borderId="23" xfId="0" applyNumberFormat="1" applyBorder="1" applyAlignment="1"/>
    <xf numFmtId="9" fontId="0" fillId="0" borderId="0" xfId="8" applyFont="1"/>
    <xf numFmtId="0" fontId="1" fillId="21" borderId="0" xfId="0" applyFont="1" applyFill="1"/>
    <xf numFmtId="49" fontId="0" fillId="0" borderId="0" xfId="0" applyNumberFormat="1" applyFont="1" applyAlignment="1">
      <alignment horizontal="right"/>
    </xf>
    <xf numFmtId="10" fontId="0" fillId="0" borderId="24" xfId="0" applyNumberFormat="1" applyBorder="1" applyAlignment="1">
      <alignment horizontal="right"/>
    </xf>
    <xf numFmtId="0" fontId="32" fillId="2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10" borderId="16" xfId="0" applyFont="1" applyFill="1" applyBorder="1" applyAlignment="1">
      <alignment horizontal="center"/>
    </xf>
    <xf numFmtId="0" fontId="13" fillId="10" borderId="17" xfId="0" applyFont="1" applyFill="1" applyBorder="1" applyAlignment="1">
      <alignment horizontal="center"/>
    </xf>
    <xf numFmtId="0" fontId="13" fillId="10" borderId="18" xfId="0" applyFont="1" applyFill="1" applyBorder="1" applyAlignment="1">
      <alignment horizontal="center"/>
    </xf>
  </cellXfs>
  <cellStyles count="9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" xfId="8" builtinId="5"/>
    <cellStyle name="Percent 11" xfId="1" xr:uid="{8F526680-F027-4F5A-823C-370B844FA02B}"/>
    <cellStyle name="Standard_Tabelle1" xfId="3" xr:uid="{9849BD4E-E290-47B9-AF07-4B7C5E7685C7}"/>
  </cellStyles>
  <dxfs count="305"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67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diagonalUp="0" diagonalDown="0" outline="0">
        <left/>
        <right/>
        <top/>
        <bottom/>
      </border>
    </dxf>
    <dxf>
      <numFmt numFmtId="0" formatCode="General"/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2116973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54556</xdr:colOff>
      <xdr:row>17</xdr:row>
      <xdr:rowOff>18693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</autoFilter>
  <tableColumns count="35">
    <tableColumn id="1" xr3:uid="{76794008-2991-4485-9959-A97614EB1665}" name="Country" dataDxfId="301" totalsRowDxfId="300"/>
    <tableColumn id="2" xr3:uid="{52D28029-450B-404E-A06F-0B66147AE83C}" name="Concatenate" dataDxfId="299" totalsRowDxfId="298"/>
    <tableColumn id="3" xr3:uid="{7B26DCCF-6A16-418F-A9E3-83F1ADCEC735}" name="Country Code" dataDxfId="297" totalsRowDxfId="296"/>
    <tableColumn id="4" xr3:uid="{7C257E14-4948-45BC-B529-E29E3DC136D0}" name="Company code" dataDxfId="295" totalsRowDxfId="294"/>
    <tableColumn id="5" xr3:uid="{2039164F-CD25-4412-85BD-37B42B677C27}" name="Facility code" dataDxfId="293" totalsRowDxfId="292"/>
    <tableColumn id="6" xr3:uid="{C59FC3ED-829E-487A-8E53-9A03410EE495}" name="Operator" dataDxfId="291" totalsRowDxfId="290"/>
    <tableColumn id="31" xr3:uid="{E33227A2-FA01-4B21-AB77-BC18CD481231}" name="geometry" dataDxfId="289" totalsRowDxfId="288"/>
    <tableColumn id="34" xr3:uid="{DD4584A3-12BA-461D-BD21-BAF6AB837642}" name="Latitude" dataDxfId="287" totalsRowDxfId="286"/>
    <tableColumn id="35" xr3:uid="{55E7DDBD-9901-4F1A-B585-B914CC30A5C7}" name="Longitude" dataDxfId="285" totalsRowDxfId="284"/>
    <tableColumn id="7" xr3:uid="{BBBA680D-1C65-4901-AFC4-9480A7465955}" name="Facility/Location" dataDxfId="283" totalsRowDxfId="282"/>
    <tableColumn id="8" xr3:uid="{2861E16E-3113-48AF-85A6-FAAA96E5CD2A}" name="Status" dataDxfId="281" totalsRowDxfId="280"/>
    <tableColumn id="9" xr3:uid="{CFE90FCF-8289-487B-9CD5-391ED9A6E5A7}" name="Investment" dataDxfId="279" totalsRowDxfId="278"/>
    <tableColumn id="10" xr3:uid="{C7D82A0E-7878-486E-AE83-C196C670FA8E}" name="Start-up_x000a_year" dataDxfId="277" totalsRowDxfId="276"/>
    <tableColumn id="11" xr3:uid="{65721AC2-E6D1-4B95-8D3F-BD5D287946A0}" name="Closing year" dataDxfId="275" totalsRowDxfId="274"/>
    <tableColumn id="12" xr3:uid="{34029122-ED82-4E8C-81BA-C214E343ED96}" name="Type" dataDxfId="273" totalsRowDxfId="272"/>
    <tableColumn id="13" xr3:uid="{0B065E22-9E57-46C8-B0B6-9ED2FE9D6064}" name="Notes" dataDxfId="271" totalsRowDxfId="270"/>
    <tableColumn id="14" xr3:uid="{85E5D8DD-395D-4100-B1B7-57078BEB3C6C}" name="onshore/_x000a_offshore" dataDxfId="269" totalsRowDxfId="268"/>
    <tableColumn id="15" xr3:uid="{1AF0E150-FD31-49EB-BE97-055AFD9443BD}" name="Working gas_x000a_(technical) TWh" dataDxfId="267" totalsRowDxfId="266">
      <calculatedColumnFormula>S9+T9</calculatedColumnFormula>
    </tableColumn>
    <tableColumn id="16" xr3:uid="{68C95D79-2B06-4877-BCC7-49083222FB63}" name="Working gas_x000a_TPA_x000a_TWh" dataDxfId="265" totalsRowDxfId="264"/>
    <tableColumn id="17" xr3:uid="{7E68A94E-7AEA-4828-A1E5-4EB690BB5CF0}" name="Working gas_x000a_no TPA_x000a_TWh" dataDxfId="263" totalsRowDxfId="262"/>
    <tableColumn id="18" xr3:uid="{EE76DE2C-E3C4-415A-B8BF-E22567BE9B7A}" name="Injection_x000a_technical_x000a_GWh/day" totalsRowFunction="sum" dataDxfId="261" totalsRowDxfId="260">
      <calculatedColumnFormula>V9+W9</calculatedColumnFormula>
    </tableColumn>
    <tableColumn id="19" xr3:uid="{AB16E02F-14BE-48D6-BFBB-AFAB662144F9}" name="Injection_x000a_TPA_x000a_GWh/day" dataDxfId="259" totalsRowDxfId="258"/>
    <tableColumn id="20" xr3:uid="{25E5AF24-86CF-4C9B-B440-5589E55FA016}" name="Injection_x000a_no TPA_x000a_GWh/day" dataDxfId="257" totalsRowDxfId="256"/>
    <tableColumn id="21" xr3:uid="{AD4A060F-740C-4B07-A2FF-4C39795C09B7}" name="Withdrawal_x000a_technical_x000a_GWh/day" totalsRowFunction="sum" dataDxfId="255" totalsRowDxfId="254">
      <calculatedColumnFormula>Y9+Z9</calculatedColumnFormula>
    </tableColumn>
    <tableColumn id="22" xr3:uid="{93CC7950-399F-4425-A782-B8E30ACD993B}" name="Withdrawal_x000a_TPA_x000a_GWh/day" dataDxfId="253" totalsRowDxfId="252"/>
    <tableColumn id="23" xr3:uid="{D01F4BE1-ED29-449C-BB6A-7BF9BBCC19EF}" name="Withdrawal_x000a_no TPA_x000a_GWh/day" dataDxfId="251" totalsRowDxfId="250"/>
    <tableColumn id="24" xr3:uid="{DF506BEC-CBD4-4C87-8BD3-67B18A303DB0}" name="Access_x000a_regime" dataDxfId="249" totalsRowDxfId="248"/>
    <tableColumn id="25" xr3:uid="{E8500BBF-39F6-427F-AD06-EF66EC960A38}" name="in number" dataDxfId="247" totalsRowDxfId="246"/>
    <tableColumn id="26" xr3:uid="{061A01CB-6767-4E20-AD42-249D12DD04F2}" name="in sum" dataDxfId="245" totalsRowDxfId="244"/>
    <tableColumn id="27" xr3:uid="{787A3A3C-082B-416C-8910-0885A0046786}" name="EU filter" dataDxfId="243" totalsRowDxfId="242"/>
    <tableColumn id="28" xr3:uid="{6D791284-AADF-4435-AAA6-25BA0B7083C4}" name="GIE" dataDxfId="241" totalsRowDxfId="240"/>
    <tableColumn id="29" xr3:uid="{3322071D-BF03-45D8-9350-229BAC40ED74}" name="Normiert Injection" totalsRowFunction="sum" dataDxfId="239" totalsRowDxfId="238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37" totalsRowDxfId="23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35" totalsRowDxfId="234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33" totalsRowDxfId="2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31"/>
    <tableColumn id="6" xr3:uid="{E8C43B78-BD72-496B-97F3-B60DA9EB018D}" name="Longitude" dataDxfId="230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29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28" totalsRowDxfId="227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26" totalsRowDxfId="225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24" totalsRowDxfId="223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22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1" totalsRowCount="1">
  <autoFilter ref="A14:K30" xr:uid="{4ED065DE-6DDC-4248-9C55-8E9AED5CE6C8}"/>
  <tableColumns count="11">
    <tableColumn id="1" xr3:uid="{71CCBC2F-6AEC-467C-B43A-882E21C49D7D}" name="ID"/>
    <tableColumn id="8" xr3:uid="{28CA6160-0E3F-424F-A748-D0AB4E5C266F}" name="Latitude" dataDxfId="221"/>
    <tableColumn id="6" xr3:uid="{E583CCF8-71BC-41E9-B7A3-29D88D35D32E}" name="Longitude" dataDxfId="220"/>
    <tableColumn id="7" xr3:uid="{5820FF33-24B2-4B90-BCDC-149D5744AB1D}" name="From" dataDxfId="219"/>
    <tableColumn id="13" xr3:uid="{438B6679-572B-4BC2-A46F-FAB5E3DF17B5}" name="to" totalsRowLabel="DE" dataDxfId="218" totalsRowDxfId="217"/>
    <tableColumn id="3" xr3:uid="{DAD3D83D-D503-4996-869D-32D2E06F6AE6}" name="Max_Capacity_from_to [M_m3/d]" dataDxfId="216" totalsRowDxfId="215"/>
    <tableColumn id="2" xr3:uid="{828C09CB-F87A-41B3-B563-80220487C79C}" name="Max_Capacity_to_from [M_m3/d]" totalsRowDxfId="214"/>
    <tableColumn id="4" xr3:uid="{0A996217-086E-4148-A6FF-3E883A99484D}" name="Capacity  [MWh_CH4/d]" totalsRowFunction="custom" dataDxfId="213" totalsRowDxfId="212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11" totalsRowDxfId="210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09" totalsRowDxfId="208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07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06" dataDxfId="205">
  <autoFilter ref="A14:E416" xr:uid="{6D45DBCF-89C7-47E5-9C2B-02281690ECE4}"/>
  <tableColumns count="5">
    <tableColumn id="5" xr3:uid="{95B7AE6C-B04E-456B-94D9-3E89FFB9613F}" name="NUTS3" dataDxfId="204"/>
    <tableColumn id="6" xr3:uid="{3ADAE7E1-1AD1-4B56-AC83-6069D86A4B4F}" name="County" dataDxfId="203"/>
    <tableColumn id="7" xr3:uid="{D068A12E-574A-4AE0-BC59-10C8D32C810C}" name="Elec Capacity MW" dataDxfId="202"/>
    <tableColumn id="8" xr3:uid="{E00113BE-8EC3-4CCB-A5D6-1174F1E3EE2C}" name="Capacity MW H2 " dataDxfId="201">
      <calculatedColumnFormula>$B$8*C15</calculatedColumnFormula>
    </tableColumn>
    <tableColumn id="9" xr3:uid="{0883E4BE-F639-4919-99F9-CB636CA682D4}" name="Peak Load [MWh/h]" dataDxfId="200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39EC1-7E60-4193-B3DF-6E9E13A9CA08}" name="Table1012148" displayName="Table1012148" ref="A22:M379" totalsRowShown="0" headerRowDxfId="199" headerRowBorderDxfId="198" tableBorderDxfId="197">
  <autoFilter ref="A22:M379" xr:uid="{C5F39EC1-7E60-4193-B3DF-6E9E13A9CA08}"/>
  <tableColumns count="13">
    <tableColumn id="1" xr3:uid="{70A8F6FA-3BC1-471B-AD77-3FEFFC6155A6}" name="SiteId"/>
    <tableColumn id="2" xr3:uid="{E1CE7396-3CFF-457D-89D3-E1D0BAE18142}" name="CompanyName"/>
    <tableColumn id="3" xr3:uid="{AD08EE37-7F04-4154-AB6F-43DA40AAF823}" name="Subsector_Name"/>
    <tableColumn id="8" xr3:uid="{DA4ABC24-F6FE-435C-917F-7559B09681E9}" name="Product"/>
    <tableColumn id="4" xr3:uid="{11DB56DA-A01F-49BE-ADB2-89C78CAE05BC}" name="Latitude"/>
    <tableColumn id="5" xr3:uid="{F0248341-FA92-433F-A632-E4D97DD832C8}" name="Longitude"/>
    <tableColumn id="6" xr3:uid="{D90F2296-7FD4-4102-B0B3-EF132864D9B9}" name="NUTS3ID"/>
    <tableColumn id="7" xr3:uid="{7C7B97CC-446B-48A4-9030-C241D41E2D06}" name="H2-Potential in TWh/a"/>
    <tableColumn id="10" xr3:uid="{B0AEF665-B738-4BDF-9653-389A3FD990E2}" name="Potential demand MWh/h" dataDxfId="196">
      <calculatedColumnFormula>ROUND(Table1012148[[#This Row],[H2-Potential in TWh/a]]*1000000/(365*24),0)</calculatedColumnFormula>
    </tableColumn>
    <tableColumn id="12" xr3:uid="{9E3D2A02-E9A0-4CA9-BA77-B15BFBA6D896}" name="Normalize Demand" dataDxfId="195">
      <calculatedColumnFormula>Table1012148[[#This Row],[Potential demand MWh/h]]/SUM($I$23:$I$379)</calculatedColumnFormula>
    </tableColumn>
    <tableColumn id="9" xr3:uid="{A04AAB0C-5070-486F-B6E3-2800F04929AB}" name="Electrolyser Potential MW" dataDxfId="194">
      <calculatedColumnFormula>MIN(IF(Table1012148[[#This Row],[Potential demand MWh/h]]&gt;=$B$11,ROUND(Table1012148[[#This Row],[Potential demand MWh/h]],0),0),$B$10)</calculatedColumnFormula>
    </tableColumn>
    <tableColumn id="13" xr3:uid="{E55C20EB-EB8D-4487-A7D9-44E5370A597A}" name="Potential Peak hour production MWh" dataDxfId="193">
      <calculatedColumnFormula>Table1012148[[#This Row],[Electrolyser Potential MW]]</calculatedColumnFormula>
    </tableColumn>
    <tableColumn id="11" xr3:uid="{B22F3179-B9F8-40D6-A894-C07FB2A519AC}" name="Peak Load [MWh/h]" dataDxfId="192">
      <calculatedColumnFormula>ROUND(Table1012148[[#This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191" headerRowBorderDxfId="190" tableBorderDxfId="189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188">
      <calculatedColumnFormula>Table10[[#This Row],[H2-Potential in TWh/a]]/(365*24)</calculatedColumnFormula>
    </tableColumn>
    <tableColumn id="9" xr3:uid="{92822919-FF7C-461E-96D9-BFBF8C993F99}" name="Relative Potential" dataDxfId="187">
      <calculatedColumnFormula>Table10[[#This Row],[H2-Potential in TWh/a]]/$B$3</calculatedColumnFormula>
    </tableColumn>
    <tableColumn id="11" xr3:uid="{C19F8CE0-EBBA-41EA-9831-35CDA0F04978}" name="Peak Load [MWh/h]" dataDxfId="186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185" dataDxfId="183" headerRowBorderDxfId="184" tableBorderDxfId="182">
  <autoFilter ref="A10:K25" xr:uid="{E80C9F88-4CB6-45BC-B2A0-99FDA589D71A}"/>
  <tableColumns count="11">
    <tableColumn id="1" xr3:uid="{C1AB997D-10D1-47CE-938E-69FDDD9B926C}" name="SiteId" dataDxfId="181" totalsRowDxfId="180"/>
    <tableColumn id="2" xr3:uid="{65A462A8-E775-41FB-9152-9E8B40A6C9F2}" name="CompanyName" dataDxfId="179" totalsRowDxfId="178"/>
    <tableColumn id="3" xr3:uid="{55791750-5232-48D5-8E40-7673A6105F28}" name="Subsector_Name" dataDxfId="177" totalsRowDxfId="176"/>
    <tableColumn id="4" xr3:uid="{F41D5C22-DAB2-4DDD-A588-01DA9EADAE9B}" name="Product" dataDxfId="175" totalsRowDxfId="174"/>
    <tableColumn id="5" xr3:uid="{95F91914-D1DF-481B-9E76-5770DAF63E08}" name="Latitude" dataDxfId="173" totalsRowDxfId="172"/>
    <tableColumn id="6" xr3:uid="{8B42F5D8-EDA0-41DB-B996-FBBA290D3DEE}" name="Longitude" dataDxfId="171" totalsRowDxfId="170"/>
    <tableColumn id="7" xr3:uid="{E6B26947-C681-418A-A22D-B8310390E6B0}" name="NUTS3ID" dataDxfId="169" totalsRowDxfId="168"/>
    <tableColumn id="8" xr3:uid="{25F8426D-FE4D-4922-B585-3F35EBA4077A}" name="H2-Potential in TWh/a" dataDxfId="167" totalsRowDxfId="166"/>
    <tableColumn id="9" xr3:uid="{4E35BB6D-F84B-47D3-AA25-C03C29017D8D}" name="Potential demand MWh/h" dataDxfId="165" totalsRowDxfId="164">
      <calculatedColumnFormula>Table14[[#This Row],[H2-Potential in TWh/a]]*1000000/(365*24)</calculatedColumnFormula>
    </tableColumn>
    <tableColumn id="10" xr3:uid="{3AB38220-861B-42AD-AC39-FA15F330970C}" name="Normalize Demand" totalsRowFunction="custom" dataDxfId="163" totalsRowDxfId="162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61" totalsRowDxfId="160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59" dataDxfId="157" headerRowBorderDxfId="158" tableBorderDxfId="156">
  <autoFilter ref="A9:K33" xr:uid="{9B42D79A-3EFD-4DBC-851A-755F450BAF1D}"/>
  <tableColumns count="11">
    <tableColumn id="1" xr3:uid="{A084A7D6-9ED0-44A4-BD44-38E353A3FB4B}" name="SiteId" dataDxfId="155" totalsRowDxfId="154"/>
    <tableColumn id="2" xr3:uid="{D51C87EC-E9C1-4F4B-9681-747A68D6E371}" name="CompanyName" dataDxfId="153" totalsRowDxfId="152"/>
    <tableColumn id="3" xr3:uid="{232DE302-FC0D-4288-9499-D6F31E01E7FE}" name="Subsector_Name" dataDxfId="151" totalsRowDxfId="150"/>
    <tableColumn id="4" xr3:uid="{A3072DFB-57A3-46BD-BFBE-D30D842CE091}" name="Product" dataDxfId="149" totalsRowDxfId="148"/>
    <tableColumn id="5" xr3:uid="{5F8E1E67-9DAC-4CB9-AB60-4B7A0CA1E80E}" name="Latitude" dataDxfId="147" totalsRowDxfId="146"/>
    <tableColumn id="6" xr3:uid="{AFAEA821-B0E4-42C0-968C-723924C7AE55}" name="Longitude" dataDxfId="145" totalsRowDxfId="144"/>
    <tableColumn id="7" xr3:uid="{432C265B-CEF6-4D72-A09A-EC5C30B6E206}" name="NUTS3ID" dataDxfId="143" totalsRowDxfId="142"/>
    <tableColumn id="8" xr3:uid="{FA0DDC0D-B373-45B8-9EC1-136D17EC42F1}" name="H2-Potential in TWh/a" dataDxfId="141" totalsRowDxfId="140"/>
    <tableColumn id="9" xr3:uid="{D31BD57E-9144-4B69-8D6C-C01BF363E3F3}" name="Potential demand MWh/h" dataDxfId="139" totalsRowDxfId="138">
      <calculatedColumnFormula>Table16[[#This Row],[H2-Potential in TWh/a]]*1000000/(365*24)</calculatedColumnFormula>
    </tableColumn>
    <tableColumn id="10" xr3:uid="{1A114CBD-5372-4D26-AD09-2BD95F210685}" name="Normalize Demand" totalsRowFunction="custom" dataDxfId="137" totalsRowDxfId="136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35" totalsRowDxfId="134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33" dataDxfId="131" headerRowBorderDxfId="132" tableBorderDxfId="130">
  <autoFilter ref="A12:K51" xr:uid="{165160A8-49B5-4445-A775-E21924F29ED8}"/>
  <tableColumns count="11">
    <tableColumn id="1" xr3:uid="{73A60651-1E68-41E6-A793-D379B27B75BF}" name="SiteId" dataDxfId="129" totalsRowDxfId="128"/>
    <tableColumn id="2" xr3:uid="{07E6F82C-4144-4ADA-A582-1D36326C7628}" name="CompanyName" dataDxfId="127" totalsRowDxfId="126"/>
    <tableColumn id="3" xr3:uid="{646B9C5C-EF0C-44FC-811C-D9ABC1619EAD}" name="Subsector_Name" dataDxfId="125" totalsRowDxfId="124"/>
    <tableColumn id="4" xr3:uid="{F8F3B22A-0EB6-40DF-A48E-FAB744758BA5}" name="Product" dataDxfId="123" totalsRowDxfId="122"/>
    <tableColumn id="5" xr3:uid="{60977F91-0D83-4D80-815B-063982AFC1F5}" name="Latitude" dataDxfId="121" totalsRowDxfId="120"/>
    <tableColumn id="6" xr3:uid="{08C70A2D-9B6B-440A-B561-F08F94693296}" name="Longitude" dataDxfId="119" totalsRowDxfId="118"/>
    <tableColumn id="7" xr3:uid="{E70D1969-5D4D-4E87-BCB0-A529CAA841DA}" name="NUTS3ID" dataDxfId="117" totalsRowDxfId="116"/>
    <tableColumn id="8" xr3:uid="{D2A4400A-475E-40B6-9AEF-FFB45BF9E187}" name="H2-Potential in TWh/a" dataDxfId="115" totalsRowDxfId="114"/>
    <tableColumn id="9" xr3:uid="{550AC2E9-BC55-4FEE-9661-9BFA9C6C143F}" name="Potential demand MWh/h" totalsRowFunction="custom" dataDxfId="113" totalsRowDxfId="112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11" totalsRowDxfId="110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09" totalsRowDxfId="108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07" dataDxfId="105" headerRowBorderDxfId="106" tableBorderDxfId="104">
  <autoFilter ref="A9:K171" xr:uid="{05415952-3A49-45E4-A0C5-ECA02547816B}"/>
  <tableColumns count="11">
    <tableColumn id="1" xr3:uid="{ADB85FB1-B3FC-4077-BF05-B7D93A4D28CF}" name="SiteId" dataDxfId="103"/>
    <tableColumn id="2" xr3:uid="{89C7CD26-6670-48E4-9110-723F23637915}" name="CompanyName" dataDxfId="102"/>
    <tableColumn id="3" xr3:uid="{BE208238-CB4C-4F24-AEA1-D883166D58E0}" name="Subsector_Name" dataDxfId="101"/>
    <tableColumn id="4" xr3:uid="{ECE07889-AF5F-4C15-BB9E-5BB2303F1A8A}" name="Product" dataDxfId="100"/>
    <tableColumn id="5" xr3:uid="{11AFB89C-3ECE-416F-951C-1949CEFF5A7A}" name="Latitude" dataDxfId="99"/>
    <tableColumn id="6" xr3:uid="{3A7B793F-CE6F-4458-A469-1AFE4D4FC045}" name="Longitude" dataDxfId="98"/>
    <tableColumn id="7" xr3:uid="{6543A053-445F-4F66-8BAC-43017A16A4C0}" name="NUTS3ID" dataDxfId="97"/>
    <tableColumn id="8" xr3:uid="{14B71B9C-61C1-4458-A8F4-D6EE56EB2E46}" name="H2-Potential in TWh/a" dataDxfId="96"/>
    <tableColumn id="9" xr3:uid="{0CFC782C-8A25-4634-A961-2924E2FCB847}" name="Potential demand MWh/h" dataDxfId="95">
      <calculatedColumnFormula>ROUND(Table18[[#This Row],[H2-Potential in TWh/a]]*1000000/(365*24),0)</calculatedColumnFormula>
    </tableColumn>
    <tableColumn id="10" xr3:uid="{8C31E534-4738-4C53-A95D-6B6957D2ADB0}" name="Normalize Demand" dataDxfId="94">
      <calculatedColumnFormula>Table18[[#This Row],[Potential demand MWh/h]]/SUM(Table18[Potential demand MWh/h])</calculatedColumnFormula>
    </tableColumn>
    <tableColumn id="11" xr3:uid="{761E1562-2427-4F36-8FE5-B31363330885}" name="Peak Load [MWh/h]" dataDxfId="93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92" dataDxfId="90" headerRowBorderDxfId="91" tableBorderDxfId="89">
  <autoFilter ref="A9:K93" xr:uid="{86B66A2C-2799-467E-BFBC-8B8057B68688}"/>
  <tableColumns count="11">
    <tableColumn id="1" xr3:uid="{83DF5A99-3EB3-4D4C-9EFC-4C8CD9FCA3FA}" name="SiteId" dataDxfId="88"/>
    <tableColumn id="2" xr3:uid="{6A80D9A5-B23C-4AAB-A0BF-63E4255B7903}" name="CompanyName" dataDxfId="87"/>
    <tableColumn id="3" xr3:uid="{9B9A6AB0-C4E5-4C0A-99AA-D382989E87BC}" name="Subsector_Name" dataDxfId="86"/>
    <tableColumn id="4" xr3:uid="{FC980FE0-38AF-4B54-B601-4EA319AA1100}" name="Product" dataDxfId="85"/>
    <tableColumn id="5" xr3:uid="{F9C9EB23-CB43-4421-9CD4-67A3493E8182}" name="Latitude" dataDxfId="84"/>
    <tableColumn id="6" xr3:uid="{4B17DCFB-23A8-4455-88C4-07C39415EE74}" name="Longitude" dataDxfId="83"/>
    <tableColumn id="7" xr3:uid="{577A8C90-00D0-4A47-BD45-0F07E5F3FB7A}" name="NUTS3ID" dataDxfId="82"/>
    <tableColumn id="8" xr3:uid="{2A7646EE-60FA-49D4-B4B9-BFA3BB6431DA}" name="H2-Potential in TWh/a" dataDxfId="81"/>
    <tableColumn id="9" xr3:uid="{1B495510-3703-4874-A6FD-E51D6E04A639}" name="Potential demand MWh/h" dataDxfId="80">
      <calculatedColumnFormula>Table19[[#This Row],[H2-Potential in TWh/a]]*1000000/(365*24)</calculatedColumnFormula>
    </tableColumn>
    <tableColumn id="10" xr3:uid="{D44B0843-030B-4F02-9770-EBA2FC83D328}" name="Normalize Demand" dataDxfId="79">
      <calculatedColumnFormula>Table19[[#This Row],[Potential demand MWh/h]]/SUM(Table19[Potential demand MWh/h])</calculatedColumnFormula>
    </tableColumn>
    <tableColumn id="11" xr3:uid="{8FA12077-BE8A-4B6C-B3B0-D8934F5871A9}" name="Peak Load [MWh/h]" dataDxfId="78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77" dataDxfId="75" headerRowBorderDxfId="76" tableBorderDxfId="74">
  <autoFilter ref="A9:K13" xr:uid="{3F5E341B-9AEC-4A70-9BE7-463168484277}"/>
  <tableColumns count="11">
    <tableColumn id="1" xr3:uid="{13A6564D-20F4-47E4-891C-466981E04317}" name="SiteId" dataDxfId="73"/>
    <tableColumn id="2" xr3:uid="{48725FB6-6D8A-4464-86E8-752D86A909A4}" name="CompanyName" dataDxfId="72"/>
    <tableColumn id="3" xr3:uid="{160620D1-5DF7-4065-80D2-9F4D1C530AB8}" name="Subsector_Name" dataDxfId="71"/>
    <tableColumn id="4" xr3:uid="{02FC2867-6AC2-4B70-AEE4-74FB219B1C98}" name="Product" dataDxfId="70"/>
    <tableColumn id="5" xr3:uid="{5BA704F5-FF48-4EDD-8263-2D7BA42B14AE}" name="Latitude" dataDxfId="69"/>
    <tableColumn id="6" xr3:uid="{517A5018-F37C-4BAA-AB32-8AE0A47B306C}" name="Longitude" dataDxfId="68"/>
    <tableColumn id="7" xr3:uid="{16A1A6F6-8935-4330-B7ED-C69127E042A1}" name="NUTS3ID" dataDxfId="67"/>
    <tableColumn id="8" xr3:uid="{9DD414D0-6F7A-4884-8AAC-0335531D7AC0}" name="H2-Potential in TWh/a" dataDxfId="66"/>
    <tableColumn id="9" xr3:uid="{0893FCC8-5F44-44DD-9860-A78DCE79FADF}" name="Potential demand MWh/h" dataDxfId="65">
      <calculatedColumnFormula>Table20[[#This Row],[H2-Potential in TWh/a]]*1000000/(365*24)</calculatedColumnFormula>
    </tableColumn>
    <tableColumn id="10" xr3:uid="{BA71D151-9D6A-428A-B0A5-5576D035988D}" name="Normalize Demand" dataDxfId="64">
      <calculatedColumnFormula>Table20[[#This Row],[Potential demand MWh/h]]/SUM(Table20[Potential demand MWh/h])</calculatedColumnFormula>
    </tableColumn>
    <tableColumn id="11" xr3:uid="{4EF4251E-2454-4F3D-9FB6-FC8C714A6AA9}" name="Peak Load [MWh/h]" dataDxfId="63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62" dataDxfId="60" headerRowBorderDxfId="61" tableBorderDxfId="59">
  <autoFilter ref="A9:K53" xr:uid="{FCB2475A-8C35-49A2-88FC-D6C7480198AB}"/>
  <tableColumns count="11">
    <tableColumn id="1" xr3:uid="{265734FA-F455-4F18-B21D-3E810716BEA0}" name="SiteId" dataDxfId="58"/>
    <tableColumn id="2" xr3:uid="{ACBAC974-112A-4D6E-BCDF-8E25D86D4DEE}" name="CompanyName" dataDxfId="57"/>
    <tableColumn id="3" xr3:uid="{6D91ECDE-F8B1-450F-B71D-0A129111EFF0}" name="Subsector_Name" dataDxfId="56"/>
    <tableColumn id="4" xr3:uid="{A959EA85-261B-4755-BA79-CB1506814E7B}" name="Product" dataDxfId="55"/>
    <tableColumn id="5" xr3:uid="{A3306BE8-A0CB-42EA-9DEC-E878D726C52E}" name="Latitude" dataDxfId="54"/>
    <tableColumn id="6" xr3:uid="{6AF28F42-F975-4061-917F-15E4C81A63E0}" name="Longitude" dataDxfId="53"/>
    <tableColumn id="7" xr3:uid="{A6AD5865-65CD-491C-8A59-250F64077A21}" name="NUTS3ID" dataDxfId="52"/>
    <tableColumn id="8" xr3:uid="{1A2CED86-7FDE-461A-A0CD-3F865594B011}" name="H2-Potential in TWh/a" dataDxfId="51"/>
    <tableColumn id="9" xr3:uid="{E6ECE3F5-D389-4EC7-B49B-28A2E01981D2}" name="Potential demand MWh/h" dataDxfId="50">
      <calculatedColumnFormula>Table21[[#This Row],[H2-Potential in TWh/a]]*1000000/(365*24)</calculatedColumnFormula>
    </tableColumn>
    <tableColumn id="10" xr3:uid="{0B8E509F-9C40-45FB-8EA5-3A63C3778802}" name="Normalize Demand" dataDxfId="49">
      <calculatedColumnFormula>Table21[[#This Row],[Potential demand MWh/h]]/SUM(Table21[Potential demand MWh/h])</calculatedColumnFormula>
    </tableColumn>
    <tableColumn id="11" xr3:uid="{901AB57D-8838-437D-94FC-5D457674E80A}" name="Peak Load [MWh/h]" dataDxfId="48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47" totalsRowDxfId="46" dataCellStyle="Normal 2"/>
    <tableColumn id="1" xr3:uid="{D1832B82-F5AB-41B6-BE6C-99381CA80A2F}" name="Name" dataDxfId="45" dataCellStyle="Normal 2"/>
    <tableColumn id="2" xr3:uid="{EF1EC4A3-99C2-42E6-9545-96EBA8A5A3E8}" name="GDP -2019" totalsRowFunction="custom" dataDxfId="44" totalsRowDxfId="43" dataCellStyle="Normal 2">
      <totalsRowFormula>SUM(Table5[GDP -2019])</totalsRowFormula>
    </tableColumn>
    <tableColumn id="3" xr3:uid="{0002ACEC-E99F-45FF-98AE-94FA50EC872E}" name="Normed" totalsRowFunction="custom" dataDxfId="42" totalsRowDxfId="41">
      <calculatedColumnFormula>Table5[[#This Row],[GDP -2019]]/Table5[[#Totals],[GDP -2019]]</calculatedColumnFormula>
      <totalsRowFormula>SUM(Table5[Normed])</totalsRowFormula>
    </tableColumn>
    <tableColumn id="4" xr3:uid="{07A9D245-5696-43DE-A5A7-1B356DC05A96}" name="Peak Load [MWh/h]" totalsRowFunction="custom">
      <calculatedColumnFormula>ROUND($B$3*Table5[[#This Row],[Normed]],0)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0C681B-F212-4377-B0A3-B4ABD489499B}" name="Table11" displayName="Table11" ref="A13:K156" totalsRowShown="0" headerRowBorderDxfId="40" tableBorderDxfId="39" totalsRowBorderDxfId="38">
  <autoFilter ref="A13:K156" xr:uid="{7D0C681B-F212-4377-B0A3-B4ABD489499B}"/>
  <tableColumns count="11">
    <tableColumn id="1" xr3:uid="{A91B2B24-63A3-4722-80FF-03D485AE081C}" name="Name" dataDxfId="37" dataCellStyle="Standard_Tabelle1"/>
    <tableColumn id="2" xr3:uid="{B67107F9-921D-4826-B431-FD15CF2B9F32}" name="Operator" dataDxfId="36" dataCellStyle="Standard_Tabelle1"/>
    <tableColumn id="3" xr3:uid="{E777928B-5022-4115-AC9C-4FD014733CC8}" name="Federal State" dataDxfId="35" dataCellStyle="Standard_Tabelle1"/>
    <tableColumn id="4" xr3:uid="{9161D438-0536-4728-9BE5-2EECA4D0DA6D}" name="Postcode" dataDxfId="34" dataCellStyle="Standard_Tabelle1"/>
    <tableColumn id="5" xr3:uid="{B9B5FD9F-1EBF-4EB5-AD5B-9C634D19CC5B}" name="Location" dataDxfId="33" dataCellStyle="Standard_Tabelle1"/>
    <tableColumn id="6" xr3:uid="{A950B2D4-BD3A-4756-AFE6-3317A44F835D}" name="Gross electrical power" dataDxfId="32" dataCellStyle="Dezimal_Tabelle1"/>
    <tableColumn id="7" xr3:uid="{92910BFF-AE24-4D0E-9142-7AD1AC9EBBBF}" name="District heating capacity" dataDxfId="31" dataCellStyle="Standard_Tabelle1"/>
    <tableColumn id="8" xr3:uid="{2547063C-2D59-4BD2-87FD-D598563AC852}" name="Technology" dataDxfId="30" dataCellStyle="Standard_Tabelle1"/>
    <tableColumn id="11" xr3:uid="{73E053A9-B550-4C98-9D43-7730B10AB33A}" name="Primary Energy Source"/>
    <tableColumn id="9" xr3:uid="{4A2DEBFA-1FD0-4935-977E-2E1AFDF9C874}" name="Normed" dataDxfId="29">
      <calculatedColumnFormula>Table11[[#This Row],[Gross electrical power]]/$B$6</calculatedColumnFormula>
    </tableColumn>
    <tableColumn id="10" xr3:uid="{5E2B8D57-9BFD-44F0-B437-0971D2F07195}" name="Peak Load [MWh/h]" dataDxfId="28">
      <calculatedColumnFormula>ROUND(Table11[[#This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27" tableBorderDxfId="26">
  <autoFilter ref="A10:E411" xr:uid="{2A60364B-39E4-4561-9FC4-1D23717FA19A}"/>
  <tableColumns count="5">
    <tableColumn id="1" xr3:uid="{47A7A657-0A8F-4D37-B898-10CC0624E245}" name="NUTS3" dataDxfId="25" dataCellStyle="Normal 2"/>
    <tableColumn id="2" xr3:uid="{4E03773E-69BC-470D-AB55-6D68E94723D7}" name="Name" dataDxfId="24" dataCellStyle="Normal 2"/>
    <tableColumn id="3" xr3:uid="{BEC420AC-94D0-475C-8B4B-253F4D5FCA1F}" name="Population 2022" dataDxfId="23" dataCellStyle="Normal 2"/>
    <tableColumn id="4" xr3:uid="{B2CA7D3D-2513-497B-B908-B989C2ACA280}" name="Normed" dataDxfId="22" dataCellStyle="Normal 2">
      <calculatedColumnFormula>Table4[[#This Row],[Population 2022]]/$C$412</calculatedColumnFormula>
    </tableColumn>
    <tableColumn id="5" xr3:uid="{4F69BFE6-E283-4A0B-8247-A4CC6F811B9B}" name="Peak Load [MWh/h]" dataDxfId="21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19" headerRowBorderDxfId="20" tableBorderDxfId="18" dataCellStyle="Normal 2">
  <autoFilter ref="A11:E412" xr:uid="{AAADE723-7AE7-4BC1-A66E-055E5492A011}"/>
  <tableColumns count="5">
    <tableColumn id="1" xr3:uid="{B18A2B50-770F-458E-8245-28B4D9A2E188}" name="NUTS3" dataDxfId="17" dataCellStyle="Normal 2"/>
    <tableColumn id="2" xr3:uid="{3DB8E383-70C2-467F-9829-981A82990565}" name="Name" dataDxfId="16" dataCellStyle="Normal 2"/>
    <tableColumn id="3" xr3:uid="{250E7680-BD59-44B8-9766-BAEC737AF2FC}" name="Population 2022" dataDxfId="15" dataCellStyle="Normal 2"/>
    <tableColumn id="4" xr3:uid="{DFA6A9C9-1159-4E0E-B90A-2E30449D57B0}" name="Normed" dataDxfId="14" dataCellStyle="Normal 2">
      <calculatedColumnFormula>Table47[[#This Row],[Population 2022]]/$C$413</calculatedColumnFormula>
    </tableColumn>
    <tableColumn id="5" xr3:uid="{C2166A04-9F3D-48B6-A3BE-AC29892BBA77}" name="Peak Load [MWh/h]" dataDxfId="13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12"/>
    <tableColumn id="2" xr3:uid="{ECF0D2F0-938D-4D7E-BAD3-596B4A18CD13}" name="Latitude" dataDxfId="11"/>
    <tableColumn id="3" xr3:uid="{02BBFB42-AF8C-427E-B5C3-46366DAE4B43}" name="Longitude" dataDxfId="10"/>
    <tableColumn id="4" xr3:uid="{2BCDC334-5136-431D-825C-401A513C7173}" name="Passenger Volume" dataDxfId="9"/>
    <tableColumn id="5" xr3:uid="{A1947E64-4F9D-4968-AAB1-41022255D9E0}" name="Normed" dataDxfId="8">
      <calculatedColumnFormula>Table23[[#This Row],[Passenger Volume]]/$D$21</calculatedColumnFormula>
    </tableColumn>
    <tableColumn id="6" xr3:uid="{D6CA8A77-F6D5-412B-8EB4-F5D46661F021}" name="Peak Load [MWh/h]" dataDxfId="7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6" totalsRowDxfId="5"/>
    <tableColumn id="4" xr3:uid="{8BC1870F-DD3C-48C7-9C25-25EB598F837B}" name="Longitude" dataDxfId="4"/>
    <tableColumn id="5" xr3:uid="{C3008B7A-1120-433C-984A-D2032E28E7DB}" name="Normiert" dataDxfId="3">
      <calculatedColumnFormula>1/$B$7</calculatedColumnFormula>
    </tableColumn>
    <tableColumn id="6" xr3:uid="{8B621DB0-57A9-438B-9FBF-28A377C67D75}" name="Peak Load [MWh/h]" totalsRowFunction="custom" dataDxfId="2">
      <calculatedColumnFormula>ROUND(Table24[[#This Row],[Normiert]]*$B$5,0)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1">
      <calculatedColumnFormula>Table25[[#This Row],[Overall]]/$D$14</calculatedColumnFormula>
    </tableColumn>
    <tableColumn id="9" xr3:uid="{2E1DAB73-4AA2-44A6-BA25-EFCA8EDB606D}" name="Peak Load [MWh/h]" dataDxfId="0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3" dT="2023-08-23T13:06:43.22" personId="{5A5054C6-7BAC-4112-AC79-66B5551DB2C0}" id="{7A9656AF-E32B-492F-B087-2C35A9E32B92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6"/>
  <sheetViews>
    <sheetView zoomScale="85" workbookViewId="0">
      <selection activeCell="R149" sqref="R149"/>
    </sheetView>
  </sheetViews>
  <sheetFormatPr defaultRowHeight="14.4"/>
  <cols>
    <col min="1" max="1" width="41.6640625" bestFit="1" customWidth="1"/>
    <col min="2" max="2" width="33" bestFit="1" customWidth="1"/>
    <col min="5" max="5" width="18.44140625" bestFit="1" customWidth="1"/>
  </cols>
  <sheetData>
    <row r="1" spans="1:12" s="166" customFormat="1" ht="31.2">
      <c r="A1" s="173" t="s">
        <v>20791</v>
      </c>
      <c r="B1" s="173"/>
      <c r="C1" s="173"/>
      <c r="D1" s="173"/>
      <c r="E1" s="173"/>
      <c r="F1" s="173"/>
      <c r="G1" s="173"/>
    </row>
    <row r="3" spans="1:12">
      <c r="B3" s="20">
        <v>2045</v>
      </c>
      <c r="D3">
        <v>2045</v>
      </c>
    </row>
    <row r="4" spans="1:12">
      <c r="B4" s="8" t="s">
        <v>19160</v>
      </c>
      <c r="D4" t="s">
        <v>20740</v>
      </c>
      <c r="K4" s="10" t="s">
        <v>1225</v>
      </c>
      <c r="L4" s="11" t="s">
        <v>1226</v>
      </c>
    </row>
    <row r="5" spans="1:12">
      <c r="A5" s="8" t="s">
        <v>20666</v>
      </c>
      <c r="B5" s="89" t="s">
        <v>19192</v>
      </c>
      <c r="D5" s="89" t="s">
        <v>19191</v>
      </c>
      <c r="E5" t="s">
        <v>20793</v>
      </c>
      <c r="F5" t="s">
        <v>20792</v>
      </c>
      <c r="K5" s="12" t="s">
        <v>1225</v>
      </c>
      <c r="L5" s="11" t="s">
        <v>1228</v>
      </c>
    </row>
    <row r="6" spans="1:12">
      <c r="A6" s="13" t="s">
        <v>1208</v>
      </c>
      <c r="B6" s="12">
        <f>Refineries!B6</f>
        <v>0</v>
      </c>
      <c r="D6" s="3">
        <f>E70</f>
        <v>0</v>
      </c>
      <c r="E6" s="169">
        <f>D6/$D$27</f>
        <v>0</v>
      </c>
      <c r="F6" t="s">
        <v>19790</v>
      </c>
      <c r="K6" s="13" t="s">
        <v>1225</v>
      </c>
      <c r="L6" s="11" t="s">
        <v>1229</v>
      </c>
    </row>
    <row r="7" spans="1:12">
      <c r="A7" s="13" t="s">
        <v>19342</v>
      </c>
      <c r="B7" s="12">
        <f>Chemicals!B6</f>
        <v>9360</v>
      </c>
      <c r="D7" s="3">
        <f>SUM(E68,E69)</f>
        <v>82</v>
      </c>
      <c r="E7" s="169">
        <f t="shared" ref="E7:E24" si="0">D7/$D$27</f>
        <v>0.46590909090909088</v>
      </c>
      <c r="F7" t="s">
        <v>20665</v>
      </c>
    </row>
    <row r="8" spans="1:12">
      <c r="A8" s="13" t="s">
        <v>19343</v>
      </c>
      <c r="B8" s="12">
        <f>Steel!B6</f>
        <v>8562</v>
      </c>
      <c r="D8" s="3">
        <f>SUM(E66,E67)</f>
        <v>75</v>
      </c>
      <c r="E8" s="169">
        <f t="shared" si="0"/>
        <v>0.42613636363636365</v>
      </c>
      <c r="F8" t="s">
        <v>20730</v>
      </c>
    </row>
    <row r="9" spans="1:12">
      <c r="A9" s="13" t="s">
        <v>19344</v>
      </c>
      <c r="B9" s="12">
        <f>Paper!B6</f>
        <v>223</v>
      </c>
      <c r="D9" s="3">
        <f>E63</f>
        <v>2</v>
      </c>
      <c r="E9" s="169">
        <f t="shared" si="0"/>
        <v>1.1363636363636364E-2</v>
      </c>
      <c r="F9" t="s">
        <v>19173</v>
      </c>
    </row>
    <row r="10" spans="1:12">
      <c r="A10" s="13" t="s">
        <v>1211</v>
      </c>
      <c r="B10" s="12">
        <f>Mineral_Processing!B6</f>
        <v>1256</v>
      </c>
      <c r="D10" s="3">
        <f>E61</f>
        <v>11</v>
      </c>
      <c r="E10" s="169">
        <f t="shared" si="0"/>
        <v>6.25E-2</v>
      </c>
      <c r="F10" t="s">
        <v>19174</v>
      </c>
    </row>
    <row r="11" spans="1:12">
      <c r="A11" s="13" t="s">
        <v>1213</v>
      </c>
      <c r="B11" s="12">
        <f>Metal_Processing!B6</f>
        <v>456</v>
      </c>
      <c r="D11" s="3">
        <f>E64</f>
        <v>4</v>
      </c>
      <c r="E11" s="169">
        <f t="shared" si="0"/>
        <v>2.2727272727272728E-2</v>
      </c>
      <c r="F11" t="s">
        <v>19177</v>
      </c>
    </row>
    <row r="12" spans="1:12">
      <c r="A12" s="13" t="s">
        <v>19346</v>
      </c>
      <c r="B12" s="12">
        <f>Non_Metallic_Minerals!B6</f>
        <v>226</v>
      </c>
      <c r="D12" s="3">
        <f>E65</f>
        <v>2</v>
      </c>
      <c r="E12" s="169">
        <f t="shared" si="0"/>
        <v>1.1363636363636364E-2</v>
      </c>
      <c r="F12" t="s">
        <v>19176</v>
      </c>
    </row>
    <row r="13" spans="1:12">
      <c r="A13" s="13" t="s">
        <v>19345</v>
      </c>
      <c r="B13" s="85">
        <f>0</f>
        <v>0</v>
      </c>
      <c r="D13" s="3">
        <v>0</v>
      </c>
      <c r="E13" s="169">
        <f t="shared" si="0"/>
        <v>0</v>
      </c>
      <c r="F13" t="s">
        <v>19175</v>
      </c>
    </row>
    <row r="14" spans="1:12">
      <c r="D14" s="15">
        <f>SUM(D6:D13)</f>
        <v>176</v>
      </c>
      <c r="E14" s="169">
        <f t="shared" si="0"/>
        <v>1</v>
      </c>
    </row>
    <row r="15" spans="1:12">
      <c r="A15" s="8" t="s">
        <v>20742</v>
      </c>
      <c r="E15" s="169"/>
    </row>
    <row r="16" spans="1:12">
      <c r="A16" s="13" t="s">
        <v>20739</v>
      </c>
      <c r="B16" s="157">
        <v>0</v>
      </c>
      <c r="D16">
        <v>0</v>
      </c>
      <c r="E16" s="169">
        <f t="shared" si="0"/>
        <v>0</v>
      </c>
    </row>
    <row r="17" spans="1:6">
      <c r="A17" s="13" t="s">
        <v>20741</v>
      </c>
      <c r="B17" s="157">
        <v>0</v>
      </c>
      <c r="D17" s="15">
        <v>0</v>
      </c>
      <c r="E17" s="169">
        <f t="shared" si="0"/>
        <v>0</v>
      </c>
      <c r="F17" t="s">
        <v>20753</v>
      </c>
    </row>
    <row r="18" spans="1:6">
      <c r="A18" s="13"/>
      <c r="E18" s="169"/>
    </row>
    <row r="19" spans="1:6">
      <c r="A19" s="154" t="s">
        <v>20667</v>
      </c>
      <c r="E19" s="169"/>
    </row>
    <row r="20" spans="1:6">
      <c r="A20" s="13" t="s">
        <v>20746</v>
      </c>
      <c r="B20" s="12">
        <v>0</v>
      </c>
      <c r="D20" s="15">
        <v>0</v>
      </c>
      <c r="E20" s="169">
        <f t="shared" si="0"/>
        <v>0</v>
      </c>
    </row>
    <row r="21" spans="1:6">
      <c r="A21" s="13" t="s">
        <v>20731</v>
      </c>
      <c r="B21" s="12">
        <v>0</v>
      </c>
      <c r="D21" s="15">
        <v>0</v>
      </c>
      <c r="E21" s="169">
        <f t="shared" si="0"/>
        <v>0</v>
      </c>
    </row>
    <row r="22" spans="1:6">
      <c r="A22" s="13" t="s">
        <v>20732</v>
      </c>
      <c r="B22" s="25">
        <v>0</v>
      </c>
      <c r="D22" s="15">
        <v>0</v>
      </c>
      <c r="E22" s="169">
        <f t="shared" si="0"/>
        <v>0</v>
      </c>
    </row>
    <row r="23" spans="1:6">
      <c r="A23" s="13" t="s">
        <v>20747</v>
      </c>
      <c r="B23" s="25">
        <v>0</v>
      </c>
      <c r="D23" s="15">
        <v>0</v>
      </c>
      <c r="E23" s="169">
        <f t="shared" si="0"/>
        <v>0</v>
      </c>
    </row>
    <row r="24" spans="1:6">
      <c r="A24" s="13" t="s">
        <v>20733</v>
      </c>
      <c r="B24" s="25">
        <v>0</v>
      </c>
      <c r="D24" s="15">
        <v>0</v>
      </c>
      <c r="E24" s="169">
        <f t="shared" si="0"/>
        <v>0</v>
      </c>
    </row>
    <row r="25" spans="1:6">
      <c r="A25" s="13"/>
    </row>
    <row r="27" spans="1:6">
      <c r="A27" s="8" t="s">
        <v>19161</v>
      </c>
      <c r="B27" s="14">
        <f>SUM(B6:B24)</f>
        <v>20083</v>
      </c>
      <c r="D27" s="3">
        <f>SUM(D6:D24)-D14</f>
        <v>176</v>
      </c>
    </row>
    <row r="28" spans="1:6">
      <c r="A28" s="8"/>
    </row>
    <row r="29" spans="1:6">
      <c r="A29" s="8" t="s">
        <v>19332</v>
      </c>
      <c r="B29" s="25">
        <f>Storage!B3</f>
        <v>3522</v>
      </c>
    </row>
    <row r="30" spans="1:6">
      <c r="A30" s="8"/>
    </row>
    <row r="31" spans="1:6">
      <c r="A31" s="13" t="s">
        <v>20700</v>
      </c>
    </row>
    <row r="32" spans="1:6">
      <c r="A32" s="13" t="s">
        <v>20714</v>
      </c>
      <c r="B32" s="25">
        <f>Electrolyser_Wasserstoffatlas!B6</f>
        <v>5868</v>
      </c>
      <c r="D32" s="174">
        <f>E32*D36</f>
        <v>23.006535947712418</v>
      </c>
      <c r="E32" s="172">
        <v>0.13071895424836602</v>
      </c>
      <c r="F32" s="168"/>
    </row>
    <row r="33" spans="1:7">
      <c r="A33" s="13" t="s">
        <v>20715</v>
      </c>
      <c r="B33" s="25">
        <f>Industry_Electrolyser!B15</f>
        <v>273</v>
      </c>
      <c r="D33" s="174"/>
      <c r="E33" s="172"/>
      <c r="F33" s="168"/>
    </row>
    <row r="34" spans="1:7">
      <c r="A34" s="13" t="s">
        <v>20716</v>
      </c>
      <c r="B34" s="12">
        <f>'LH2'!B5</f>
        <v>4219</v>
      </c>
      <c r="D34">
        <f>D36*E34</f>
        <v>36.96</v>
      </c>
      <c r="E34" s="167">
        <v>0.21</v>
      </c>
      <c r="F34" s="168"/>
    </row>
    <row r="35" spans="1:7">
      <c r="A35" s="13" t="s">
        <v>20717</v>
      </c>
      <c r="B35" s="25">
        <f>IC!B5</f>
        <v>13245</v>
      </c>
      <c r="D35">
        <f>D36*E35</f>
        <v>116.0334640522876</v>
      </c>
      <c r="E35" s="167">
        <v>0.65928104575163404</v>
      </c>
      <c r="F35" s="168"/>
    </row>
    <row r="36" spans="1:7">
      <c r="A36" s="8" t="s">
        <v>19162</v>
      </c>
      <c r="B36" s="14">
        <f>B32+B33+B34+B35</f>
        <v>23605</v>
      </c>
      <c r="D36">
        <f>D27/B39</f>
        <v>176</v>
      </c>
      <c r="E36">
        <f>SUM(E32:E35)</f>
        <v>1</v>
      </c>
      <c r="F36" s="168"/>
    </row>
    <row r="38" spans="1:7">
      <c r="A38" s="8" t="s">
        <v>19163</v>
      </c>
      <c r="B38" s="21">
        <f>B27-B36+B29</f>
        <v>0</v>
      </c>
    </row>
    <row r="39" spans="1:7">
      <c r="A39" t="s">
        <v>20744</v>
      </c>
      <c r="B39">
        <v>1</v>
      </c>
      <c r="D39">
        <f>D27/D36</f>
        <v>1</v>
      </c>
    </row>
    <row r="42" spans="1:7" s="166" customFormat="1" ht="31.2">
      <c r="A42" s="173" t="s">
        <v>20795</v>
      </c>
      <c r="B42" s="173"/>
      <c r="C42" s="173"/>
      <c r="D42" s="173"/>
      <c r="E42" s="173"/>
      <c r="F42" s="173"/>
    </row>
    <row r="43" spans="1:7">
      <c r="A43" s="1" t="s">
        <v>20667</v>
      </c>
    </row>
    <row r="44" spans="1:7">
      <c r="A44" s="106" t="s">
        <v>20648</v>
      </c>
      <c r="B44" s="106"/>
      <c r="C44" s="106"/>
      <c r="D44" s="106"/>
      <c r="E44" s="106"/>
      <c r="F44" s="106"/>
      <c r="G44" s="106"/>
    </row>
    <row r="45" spans="1:7">
      <c r="A45" s="107" t="s">
        <v>19157</v>
      </c>
      <c r="B45" s="108" t="s">
        <v>20649</v>
      </c>
      <c r="C45" s="108" t="s">
        <v>20650</v>
      </c>
      <c r="D45" s="108" t="s">
        <v>20651</v>
      </c>
      <c r="E45" s="108" t="s">
        <v>20652</v>
      </c>
      <c r="F45" s="108" t="s">
        <v>20653</v>
      </c>
      <c r="G45" s="108" t="s">
        <v>20654</v>
      </c>
    </row>
    <row r="46" spans="1:7">
      <c r="A46" s="109" t="s">
        <v>19350</v>
      </c>
      <c r="B46" s="110">
        <v>0</v>
      </c>
      <c r="C46" s="110">
        <v>0</v>
      </c>
      <c r="D46" s="110">
        <v>2</v>
      </c>
      <c r="E46" s="110">
        <v>4</v>
      </c>
      <c r="F46" s="110">
        <v>6</v>
      </c>
      <c r="G46" s="110">
        <v>7</v>
      </c>
    </row>
    <row r="47" spans="1:7">
      <c r="A47" s="109" t="s">
        <v>19349</v>
      </c>
      <c r="B47" s="110">
        <v>0</v>
      </c>
      <c r="C47" s="110">
        <v>0</v>
      </c>
      <c r="D47" s="110">
        <v>1</v>
      </c>
      <c r="E47" s="110">
        <v>2</v>
      </c>
      <c r="F47" s="110">
        <v>3</v>
      </c>
      <c r="G47" s="110">
        <v>3</v>
      </c>
    </row>
    <row r="48" spans="1:7">
      <c r="A48" s="109" t="s">
        <v>19348</v>
      </c>
      <c r="B48" s="110">
        <v>0</v>
      </c>
      <c r="C48" s="110">
        <v>1</v>
      </c>
      <c r="D48" s="110">
        <v>2</v>
      </c>
      <c r="E48" s="110">
        <v>2</v>
      </c>
      <c r="F48" s="110">
        <v>3</v>
      </c>
      <c r="G48" s="110">
        <v>3</v>
      </c>
    </row>
    <row r="49" spans="1:14">
      <c r="A49" s="109" t="s">
        <v>20655</v>
      </c>
      <c r="B49" s="110">
        <v>0</v>
      </c>
      <c r="C49" s="110">
        <v>0</v>
      </c>
      <c r="D49" s="110">
        <v>0</v>
      </c>
      <c r="E49" s="110">
        <v>0</v>
      </c>
      <c r="F49" s="110">
        <v>0</v>
      </c>
      <c r="G49" s="110">
        <v>0</v>
      </c>
    </row>
    <row r="50" spans="1:14">
      <c r="A50" s="109" t="s">
        <v>19347</v>
      </c>
      <c r="B50" s="110">
        <v>0</v>
      </c>
      <c r="C50" s="110">
        <v>1</v>
      </c>
      <c r="D50" s="110">
        <v>1</v>
      </c>
      <c r="E50" s="110">
        <v>2</v>
      </c>
      <c r="F50" s="110">
        <v>2</v>
      </c>
      <c r="G50" s="110">
        <v>3</v>
      </c>
    </row>
    <row r="51" spans="1:14">
      <c r="A51" s="109" t="s">
        <v>20656</v>
      </c>
      <c r="B51" s="110">
        <v>0</v>
      </c>
      <c r="C51" s="110">
        <v>0</v>
      </c>
      <c r="D51" s="110">
        <v>1</v>
      </c>
      <c r="E51" s="110">
        <v>2</v>
      </c>
      <c r="F51" s="110">
        <v>3</v>
      </c>
      <c r="G51" s="110">
        <v>4</v>
      </c>
    </row>
    <row r="52" spans="1:14">
      <c r="A52" s="109" t="s">
        <v>20657</v>
      </c>
      <c r="B52" s="110">
        <v>0</v>
      </c>
      <c r="C52" s="110">
        <v>0</v>
      </c>
      <c r="D52" s="110">
        <v>2</v>
      </c>
      <c r="E52" s="110">
        <v>3</v>
      </c>
      <c r="F52" s="110">
        <v>6</v>
      </c>
      <c r="G52" s="110">
        <v>9</v>
      </c>
    </row>
    <row r="53" spans="1:14">
      <c r="A53" s="111" t="s">
        <v>20658</v>
      </c>
      <c r="B53" s="112">
        <v>0</v>
      </c>
      <c r="C53" s="112">
        <v>3</v>
      </c>
      <c r="D53" s="112">
        <v>11</v>
      </c>
      <c r="E53" s="112">
        <v>22</v>
      </c>
      <c r="F53" s="112">
        <v>35</v>
      </c>
      <c r="G53" s="112">
        <v>46</v>
      </c>
    </row>
    <row r="54" spans="1:14">
      <c r="A54" s="113"/>
      <c r="B54" s="114"/>
      <c r="C54" s="114"/>
      <c r="D54" s="114"/>
      <c r="E54" s="114"/>
      <c r="F54" s="114"/>
      <c r="G54" s="114"/>
      <c r="N54" s="31"/>
    </row>
    <row r="55" spans="1:14">
      <c r="A55" s="115" t="s">
        <v>20659</v>
      </c>
      <c r="B55" s="116">
        <v>0</v>
      </c>
      <c r="C55" s="116">
        <v>6</v>
      </c>
      <c r="D55" s="116">
        <v>19</v>
      </c>
      <c r="E55" s="116">
        <v>37</v>
      </c>
      <c r="F55" s="116">
        <v>59</v>
      </c>
      <c r="G55" s="116">
        <v>75</v>
      </c>
    </row>
    <row r="56" spans="1:14">
      <c r="A56" s="117" t="s">
        <v>20660</v>
      </c>
      <c r="B56" s="106"/>
      <c r="C56" s="106"/>
      <c r="D56" s="106"/>
      <c r="E56" s="106"/>
      <c r="F56" s="106"/>
      <c r="G56" s="106"/>
    </row>
    <row r="58" spans="1:14">
      <c r="A58" s="1" t="s">
        <v>20666</v>
      </c>
    </row>
    <row r="59" spans="1:14">
      <c r="A59" s="106" t="s">
        <v>20661</v>
      </c>
      <c r="B59" s="106"/>
      <c r="C59" s="106"/>
      <c r="D59" s="106"/>
      <c r="E59" s="106"/>
      <c r="F59" s="106"/>
    </row>
    <row r="60" spans="1:14">
      <c r="A60" s="118" t="s">
        <v>19157</v>
      </c>
      <c r="B60" s="119" t="s">
        <v>20650</v>
      </c>
      <c r="C60" s="119" t="s">
        <v>20651</v>
      </c>
      <c r="D60" s="119" t="s">
        <v>20652</v>
      </c>
      <c r="E60" s="119" t="s">
        <v>20653</v>
      </c>
      <c r="F60" s="119" t="s">
        <v>20654</v>
      </c>
    </row>
    <row r="61" spans="1:14">
      <c r="A61" s="120" t="s">
        <v>19174</v>
      </c>
      <c r="B61" s="121">
        <v>5</v>
      </c>
      <c r="C61" s="121">
        <v>7</v>
      </c>
      <c r="D61" s="121">
        <v>9</v>
      </c>
      <c r="E61" s="121">
        <v>11</v>
      </c>
      <c r="F61" s="121">
        <v>11</v>
      </c>
    </row>
    <row r="62" spans="1:14">
      <c r="A62" s="120" t="s">
        <v>19175</v>
      </c>
      <c r="B62" s="121">
        <v>2</v>
      </c>
      <c r="C62" s="121">
        <v>7</v>
      </c>
      <c r="D62" s="121">
        <v>12</v>
      </c>
      <c r="E62" s="121">
        <v>14</v>
      </c>
      <c r="F62" s="121">
        <v>15</v>
      </c>
    </row>
    <row r="63" spans="1:14">
      <c r="A63" s="120" t="s">
        <v>19173</v>
      </c>
      <c r="B63" s="121">
        <v>2</v>
      </c>
      <c r="C63" s="121">
        <v>2</v>
      </c>
      <c r="D63" s="121">
        <v>2</v>
      </c>
      <c r="E63" s="121">
        <v>2</v>
      </c>
      <c r="F63" s="121">
        <v>2</v>
      </c>
    </row>
    <row r="64" spans="1:14">
      <c r="A64" s="120" t="s">
        <v>19177</v>
      </c>
      <c r="B64" s="121">
        <v>1</v>
      </c>
      <c r="C64" s="121">
        <v>2</v>
      </c>
      <c r="D64" s="121">
        <v>3</v>
      </c>
      <c r="E64" s="121">
        <v>4</v>
      </c>
      <c r="F64" s="121">
        <v>5</v>
      </c>
    </row>
    <row r="65" spans="1:7">
      <c r="A65" s="120" t="s">
        <v>19176</v>
      </c>
      <c r="B65" s="121">
        <v>0</v>
      </c>
      <c r="C65" s="121">
        <v>1</v>
      </c>
      <c r="D65" s="121">
        <v>2</v>
      </c>
      <c r="E65" s="121">
        <v>2</v>
      </c>
      <c r="F65" s="121">
        <v>2</v>
      </c>
    </row>
    <row r="66" spans="1:7">
      <c r="A66" s="120" t="s">
        <v>20662</v>
      </c>
      <c r="B66" s="121">
        <v>17</v>
      </c>
      <c r="C66" s="121">
        <v>26</v>
      </c>
      <c r="D66" s="121">
        <v>35</v>
      </c>
      <c r="E66" s="121">
        <v>43</v>
      </c>
      <c r="F66" s="121">
        <v>42</v>
      </c>
    </row>
    <row r="67" spans="1:7">
      <c r="A67" s="120" t="s">
        <v>20663</v>
      </c>
      <c r="B67" s="121">
        <v>9</v>
      </c>
      <c r="C67" s="121">
        <v>12</v>
      </c>
      <c r="D67" s="121">
        <v>17</v>
      </c>
      <c r="E67" s="121">
        <v>32</v>
      </c>
      <c r="F67" s="121">
        <v>31</v>
      </c>
    </row>
    <row r="68" spans="1:7">
      <c r="A68" s="120" t="s">
        <v>20664</v>
      </c>
      <c r="B68" s="121">
        <v>11</v>
      </c>
      <c r="C68" s="121">
        <v>27</v>
      </c>
      <c r="D68" s="121">
        <v>42</v>
      </c>
      <c r="E68" s="121">
        <v>59</v>
      </c>
      <c r="F68" s="121">
        <v>58</v>
      </c>
    </row>
    <row r="69" spans="1:7">
      <c r="A69" s="120" t="s">
        <v>20665</v>
      </c>
      <c r="B69" s="121">
        <v>4</v>
      </c>
      <c r="C69" s="121">
        <v>11</v>
      </c>
      <c r="D69" s="121">
        <v>18</v>
      </c>
      <c r="E69" s="121">
        <v>23</v>
      </c>
      <c r="F69" s="121">
        <v>26</v>
      </c>
    </row>
    <row r="70" spans="1:7">
      <c r="A70" s="106" t="s">
        <v>19178</v>
      </c>
      <c r="B70" s="122"/>
      <c r="C70" s="122"/>
      <c r="D70" s="122"/>
      <c r="E70" s="122">
        <v>0</v>
      </c>
      <c r="F70" s="122"/>
      <c r="G70" t="s">
        <v>20794</v>
      </c>
    </row>
    <row r="71" spans="1:7">
      <c r="A71" s="123" t="s">
        <v>20659</v>
      </c>
      <c r="B71" s="124">
        <v>52</v>
      </c>
      <c r="C71" s="124">
        <v>94</v>
      </c>
      <c r="D71" s="124">
        <v>138</v>
      </c>
      <c r="E71" s="124">
        <v>190</v>
      </c>
      <c r="F71" s="124">
        <v>192</v>
      </c>
    </row>
    <row r="72" spans="1:7">
      <c r="E72" s="15">
        <f>SUM(E61:E69)</f>
        <v>190</v>
      </c>
    </row>
    <row r="74" spans="1:7">
      <c r="A74" s="1" t="s">
        <v>20668</v>
      </c>
    </row>
    <row r="75" spans="1:7">
      <c r="A75" s="106" t="s">
        <v>20669</v>
      </c>
      <c r="B75" s="106"/>
      <c r="C75" s="106"/>
      <c r="D75" s="106"/>
      <c r="E75" s="106"/>
      <c r="F75" s="106"/>
    </row>
    <row r="76" spans="1:7">
      <c r="A76" s="125" t="s">
        <v>19157</v>
      </c>
      <c r="B76" s="108" t="s">
        <v>20649</v>
      </c>
      <c r="C76" s="108" t="s">
        <v>20650</v>
      </c>
      <c r="D76" s="108" t="s">
        <v>20651</v>
      </c>
      <c r="E76" s="108" t="s">
        <v>20652</v>
      </c>
      <c r="F76" s="108" t="s">
        <v>20653</v>
      </c>
    </row>
    <row r="77" spans="1:7">
      <c r="A77" s="126" t="s">
        <v>20670</v>
      </c>
      <c r="B77" s="127">
        <v>6</v>
      </c>
      <c r="C77" s="127">
        <v>0</v>
      </c>
      <c r="D77" s="127">
        <v>0</v>
      </c>
      <c r="E77" s="127">
        <v>0</v>
      </c>
      <c r="F77" s="127">
        <v>0</v>
      </c>
    </row>
    <row r="78" spans="1:7">
      <c r="A78" s="126" t="s">
        <v>20671</v>
      </c>
      <c r="B78" s="127">
        <v>177</v>
      </c>
      <c r="C78" s="127">
        <v>87</v>
      </c>
      <c r="D78" s="127">
        <v>43</v>
      </c>
      <c r="E78" s="127">
        <v>16</v>
      </c>
      <c r="F78" s="127">
        <v>11</v>
      </c>
    </row>
    <row r="79" spans="1:7">
      <c r="A79" s="126" t="s">
        <v>20672</v>
      </c>
      <c r="B79" s="127">
        <v>378</v>
      </c>
      <c r="C79" s="127">
        <v>245</v>
      </c>
      <c r="D79" s="127">
        <v>170</v>
      </c>
      <c r="E79" s="127">
        <v>101</v>
      </c>
      <c r="F79" s="127">
        <v>40</v>
      </c>
    </row>
    <row r="80" spans="1:7">
      <c r="A80" s="126" t="s">
        <v>20673</v>
      </c>
      <c r="B80" s="127">
        <v>0</v>
      </c>
      <c r="C80" s="127">
        <v>5</v>
      </c>
      <c r="D80" s="127">
        <v>20</v>
      </c>
      <c r="E80" s="127">
        <v>45</v>
      </c>
      <c r="F80" s="127">
        <v>79</v>
      </c>
    </row>
    <row r="81" spans="1:7">
      <c r="A81" s="126" t="s">
        <v>20674</v>
      </c>
      <c r="B81" s="127">
        <v>276</v>
      </c>
      <c r="C81" s="127">
        <v>298</v>
      </c>
      <c r="D81" s="127">
        <v>309</v>
      </c>
      <c r="E81" s="127">
        <v>309</v>
      </c>
      <c r="F81" s="127">
        <v>303</v>
      </c>
    </row>
    <row r="82" spans="1:7">
      <c r="A82" s="126" t="s">
        <v>20675</v>
      </c>
      <c r="B82" s="127">
        <v>89</v>
      </c>
      <c r="C82" s="127">
        <v>96</v>
      </c>
      <c r="D82" s="127">
        <v>96</v>
      </c>
      <c r="E82" s="127">
        <v>94</v>
      </c>
      <c r="F82" s="127">
        <v>90</v>
      </c>
    </row>
    <row r="83" spans="1:7">
      <c r="A83" s="126" t="s">
        <v>20676</v>
      </c>
      <c r="B83" s="127">
        <v>56</v>
      </c>
      <c r="C83" s="127">
        <v>58</v>
      </c>
      <c r="D83" s="127">
        <v>56</v>
      </c>
      <c r="E83" s="127">
        <v>53</v>
      </c>
      <c r="F83" s="127">
        <v>48</v>
      </c>
    </row>
    <row r="84" spans="1:7">
      <c r="A84" s="128" t="s">
        <v>19179</v>
      </c>
      <c r="B84" s="129">
        <v>23</v>
      </c>
      <c r="C84" s="129">
        <v>0</v>
      </c>
      <c r="D84" s="129">
        <v>0</v>
      </c>
      <c r="E84" s="129">
        <v>0</v>
      </c>
      <c r="F84" s="129">
        <v>0</v>
      </c>
    </row>
    <row r="85" spans="1:7">
      <c r="A85" s="130"/>
      <c r="B85" s="131"/>
      <c r="C85" s="131"/>
      <c r="D85" s="131"/>
      <c r="E85" s="131"/>
      <c r="F85" s="131"/>
    </row>
    <row r="86" spans="1:7">
      <c r="A86" s="115" t="s">
        <v>20659</v>
      </c>
      <c r="B86" s="132">
        <v>1005.3000000000001</v>
      </c>
      <c r="C86" s="112">
        <v>788.60657941781312</v>
      </c>
      <c r="D86" s="112">
        <v>693.42442523493037</v>
      </c>
      <c r="E86" s="112">
        <v>618.68496667762429</v>
      </c>
      <c r="F86" s="112">
        <v>571.20195544247849</v>
      </c>
    </row>
    <row r="87" spans="1:7">
      <c r="A87" s="117" t="s">
        <v>20660</v>
      </c>
      <c r="B87" s="106"/>
      <c r="C87" s="106"/>
      <c r="D87" s="106"/>
      <c r="E87" s="106"/>
      <c r="F87" s="106"/>
    </row>
    <row r="89" spans="1:7">
      <c r="A89" s="1" t="s">
        <v>20692</v>
      </c>
    </row>
    <row r="90" spans="1:7">
      <c r="A90" s="106" t="s">
        <v>20677</v>
      </c>
      <c r="B90" s="106"/>
      <c r="C90" s="106"/>
      <c r="D90" s="106"/>
      <c r="E90" s="106"/>
      <c r="F90" s="106"/>
      <c r="G90" s="106"/>
    </row>
    <row r="91" spans="1:7">
      <c r="A91" s="107" t="s">
        <v>19157</v>
      </c>
      <c r="B91" s="133" t="s">
        <v>20678</v>
      </c>
      <c r="C91" s="119" t="s">
        <v>20650</v>
      </c>
      <c r="D91" s="119" t="s">
        <v>20651</v>
      </c>
      <c r="E91" s="119" t="s">
        <v>20652</v>
      </c>
      <c r="F91" s="119" t="s">
        <v>20653</v>
      </c>
      <c r="G91" s="133" t="s">
        <v>20654</v>
      </c>
    </row>
    <row r="92" spans="1:7">
      <c r="A92" s="120" t="s">
        <v>20679</v>
      </c>
      <c r="B92" s="121">
        <v>71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</row>
    <row r="93" spans="1:7">
      <c r="A93" s="120" t="s">
        <v>1577</v>
      </c>
      <c r="B93" s="121">
        <v>105</v>
      </c>
      <c r="C93" s="121">
        <v>5</v>
      </c>
      <c r="D93" s="121">
        <v>0</v>
      </c>
      <c r="E93" s="121">
        <v>0</v>
      </c>
      <c r="F93" s="121">
        <v>0</v>
      </c>
      <c r="G93" s="121">
        <v>0</v>
      </c>
    </row>
    <row r="94" spans="1:7">
      <c r="A94" s="120" t="s">
        <v>1570</v>
      </c>
      <c r="B94" s="121">
        <v>52</v>
      </c>
      <c r="C94" s="121">
        <v>11</v>
      </c>
      <c r="D94" s="121">
        <v>2</v>
      </c>
      <c r="E94" s="121">
        <v>0</v>
      </c>
      <c r="F94" s="121">
        <v>0</v>
      </c>
      <c r="G94" s="121">
        <v>0</v>
      </c>
    </row>
    <row r="95" spans="1:7">
      <c r="A95" s="120" t="s">
        <v>20680</v>
      </c>
      <c r="B95" s="121">
        <v>87</v>
      </c>
      <c r="C95" s="121">
        <v>137</v>
      </c>
      <c r="D95" s="121">
        <v>94</v>
      </c>
      <c r="E95" s="121">
        <v>32</v>
      </c>
      <c r="F95" s="121">
        <v>3</v>
      </c>
      <c r="G95" s="121">
        <v>0</v>
      </c>
    </row>
    <row r="96" spans="1:7">
      <c r="A96" s="120" t="s">
        <v>20673</v>
      </c>
      <c r="B96" s="121">
        <v>0</v>
      </c>
      <c r="C96" s="121">
        <v>0</v>
      </c>
      <c r="D96" s="121">
        <v>0</v>
      </c>
      <c r="E96" s="121">
        <v>28</v>
      </c>
      <c r="F96" s="121">
        <v>65</v>
      </c>
      <c r="G96" s="121">
        <v>63</v>
      </c>
    </row>
    <row r="97" spans="1:7">
      <c r="A97" s="120" t="s">
        <v>20681</v>
      </c>
      <c r="B97" s="121">
        <v>14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</row>
    <row r="98" spans="1:7">
      <c r="A98" s="134" t="s">
        <v>20682</v>
      </c>
      <c r="B98" s="121">
        <v>9</v>
      </c>
      <c r="C98" s="121">
        <v>5</v>
      </c>
      <c r="D98" s="121">
        <v>2</v>
      </c>
      <c r="E98" s="121">
        <v>1</v>
      </c>
      <c r="F98" s="121">
        <v>1</v>
      </c>
      <c r="G98" s="121">
        <v>1</v>
      </c>
    </row>
    <row r="99" spans="1:7">
      <c r="A99" s="134" t="s">
        <v>20683</v>
      </c>
      <c r="B99" s="121">
        <v>24</v>
      </c>
      <c r="C99" s="121">
        <v>93</v>
      </c>
      <c r="D99" s="121">
        <v>140</v>
      </c>
      <c r="E99" s="121">
        <v>168</v>
      </c>
      <c r="F99" s="121">
        <v>199</v>
      </c>
      <c r="G99" s="121">
        <v>215</v>
      </c>
    </row>
    <row r="100" spans="1:7">
      <c r="A100" s="134" t="s">
        <v>20684</v>
      </c>
      <c r="B100" s="121">
        <v>99</v>
      </c>
      <c r="C100" s="121">
        <v>216</v>
      </c>
      <c r="D100" s="121">
        <v>243</v>
      </c>
      <c r="E100" s="121">
        <v>293</v>
      </c>
      <c r="F100" s="121">
        <v>303</v>
      </c>
      <c r="G100" s="121">
        <v>311</v>
      </c>
    </row>
    <row r="101" spans="1:7">
      <c r="A101" s="134" t="s">
        <v>20685</v>
      </c>
      <c r="B101" s="121">
        <v>46</v>
      </c>
      <c r="C101" s="121">
        <v>123</v>
      </c>
      <c r="D101" s="121">
        <v>176</v>
      </c>
      <c r="E101" s="121">
        <v>219</v>
      </c>
      <c r="F101" s="121">
        <v>235</v>
      </c>
      <c r="G101" s="121">
        <v>241</v>
      </c>
    </row>
    <row r="102" spans="1:7">
      <c r="A102" s="134" t="s">
        <v>20686</v>
      </c>
      <c r="B102" s="121">
        <v>42</v>
      </c>
      <c r="C102" s="121">
        <v>24</v>
      </c>
      <c r="D102" s="121">
        <v>25</v>
      </c>
      <c r="E102" s="121">
        <v>26</v>
      </c>
      <c r="F102" s="121">
        <v>21</v>
      </c>
      <c r="G102" s="121">
        <v>26</v>
      </c>
    </row>
    <row r="103" spans="1:7">
      <c r="A103" s="134" t="s">
        <v>20687</v>
      </c>
      <c r="B103" s="121">
        <v>20</v>
      </c>
      <c r="C103" s="121">
        <v>17</v>
      </c>
      <c r="D103" s="121">
        <v>16</v>
      </c>
      <c r="E103" s="121">
        <v>16</v>
      </c>
      <c r="F103" s="121">
        <v>16</v>
      </c>
      <c r="G103" s="121">
        <v>16</v>
      </c>
    </row>
    <row r="104" spans="1:7">
      <c r="A104" s="134" t="s">
        <v>20688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</row>
    <row r="105" spans="1:7">
      <c r="A105" s="135"/>
      <c r="B105" s="136"/>
      <c r="C105" s="136"/>
      <c r="D105" s="136"/>
      <c r="E105" s="136"/>
      <c r="F105" s="136"/>
      <c r="G105" s="136"/>
    </row>
    <row r="106" spans="1:7">
      <c r="A106" s="137" t="s">
        <v>20659</v>
      </c>
      <c r="B106" s="138">
        <f t="shared" ref="B106:G106" si="1">SUM(B92:B104)</f>
        <v>569</v>
      </c>
      <c r="C106" s="138">
        <f t="shared" si="1"/>
        <v>631</v>
      </c>
      <c r="D106" s="138">
        <f t="shared" si="1"/>
        <v>698</v>
      </c>
      <c r="E106" s="138">
        <f t="shared" si="1"/>
        <v>783</v>
      </c>
      <c r="F106" s="138">
        <f t="shared" si="1"/>
        <v>843</v>
      </c>
      <c r="G106" s="138">
        <f t="shared" si="1"/>
        <v>873</v>
      </c>
    </row>
    <row r="107" spans="1:7">
      <c r="A107" s="135"/>
      <c r="B107" s="136"/>
      <c r="C107" s="136"/>
      <c r="D107" s="136"/>
      <c r="E107" s="136"/>
      <c r="F107" s="136"/>
      <c r="G107" s="136"/>
    </row>
    <row r="108" spans="1:7">
      <c r="A108" s="134" t="s">
        <v>20689</v>
      </c>
      <c r="B108" s="121">
        <v>-33</v>
      </c>
      <c r="C108" s="121">
        <v>41</v>
      </c>
      <c r="D108" s="121">
        <v>45</v>
      </c>
      <c r="E108" s="121">
        <v>63</v>
      </c>
      <c r="F108" s="121">
        <v>26</v>
      </c>
      <c r="G108" s="121">
        <v>-7</v>
      </c>
    </row>
    <row r="109" spans="1:7">
      <c r="A109" s="135"/>
      <c r="B109" s="136"/>
      <c r="C109" s="136"/>
      <c r="D109" s="136"/>
      <c r="E109" s="136"/>
      <c r="F109" s="136"/>
      <c r="G109" s="136"/>
    </row>
    <row r="110" spans="1:7">
      <c r="A110" s="139" t="s">
        <v>20690</v>
      </c>
      <c r="B110" s="124">
        <f t="shared" ref="B110:G110" si="2">SUM(B106:B108)</f>
        <v>536</v>
      </c>
      <c r="C110" s="124">
        <f>SUM(C106:C108)</f>
        <v>672</v>
      </c>
      <c r="D110" s="124">
        <f t="shared" si="2"/>
        <v>743</v>
      </c>
      <c r="E110" s="124">
        <f t="shared" si="2"/>
        <v>846</v>
      </c>
      <c r="F110" s="124">
        <f t="shared" si="2"/>
        <v>869</v>
      </c>
      <c r="G110" s="124">
        <f t="shared" si="2"/>
        <v>866</v>
      </c>
    </row>
    <row r="111" spans="1:7">
      <c r="A111" s="117" t="s">
        <v>20691</v>
      </c>
      <c r="B111" s="106"/>
      <c r="C111" s="106"/>
      <c r="D111" s="106"/>
      <c r="E111" s="106"/>
      <c r="F111" s="106"/>
      <c r="G111" s="106"/>
    </row>
    <row r="113" spans="1:7">
      <c r="A113" s="1" t="s">
        <v>20699</v>
      </c>
    </row>
    <row r="114" spans="1:7">
      <c r="A114" s="106" t="s">
        <v>20693</v>
      </c>
      <c r="B114" s="106"/>
      <c r="C114" s="106"/>
      <c r="D114" s="106"/>
      <c r="E114" s="106"/>
      <c r="F114" s="106"/>
      <c r="G114" s="106"/>
    </row>
    <row r="115" spans="1:7">
      <c r="A115" s="140" t="s">
        <v>19157</v>
      </c>
      <c r="B115" s="133" t="s">
        <v>20649</v>
      </c>
      <c r="C115" s="119" t="s">
        <v>20650</v>
      </c>
      <c r="D115" s="119" t="s">
        <v>20651</v>
      </c>
      <c r="E115" s="119" t="s">
        <v>20652</v>
      </c>
      <c r="F115" s="119" t="s">
        <v>20653</v>
      </c>
      <c r="G115" s="133" t="s">
        <v>20654</v>
      </c>
    </row>
    <row r="116" spans="1:7">
      <c r="A116" s="120" t="s">
        <v>20686</v>
      </c>
      <c r="B116" s="121">
        <v>10</v>
      </c>
      <c r="C116" s="121">
        <v>11</v>
      </c>
      <c r="D116" s="121">
        <v>13</v>
      </c>
      <c r="E116" s="121">
        <v>14</v>
      </c>
      <c r="F116" s="121">
        <v>14</v>
      </c>
      <c r="G116" s="121">
        <v>14</v>
      </c>
    </row>
    <row r="117" spans="1:7">
      <c r="A117" s="120" t="s">
        <v>1570</v>
      </c>
      <c r="B117" s="121">
        <v>29</v>
      </c>
      <c r="C117" s="121">
        <v>10</v>
      </c>
      <c r="D117" s="121">
        <v>0</v>
      </c>
      <c r="E117" s="121">
        <v>0</v>
      </c>
      <c r="F117" s="121">
        <v>0</v>
      </c>
      <c r="G117" s="121">
        <v>0</v>
      </c>
    </row>
    <row r="118" spans="1:7">
      <c r="A118" s="120" t="s">
        <v>1577</v>
      </c>
      <c r="B118" s="121">
        <v>9</v>
      </c>
      <c r="C118" s="121">
        <v>4</v>
      </c>
      <c r="D118" s="121">
        <v>0</v>
      </c>
      <c r="E118" s="121">
        <v>0</v>
      </c>
      <c r="F118" s="121">
        <v>0</v>
      </c>
      <c r="G118" s="121">
        <v>0</v>
      </c>
    </row>
    <row r="119" spans="1:7">
      <c r="A119" s="120" t="s">
        <v>20672</v>
      </c>
      <c r="B119" s="121">
        <v>51</v>
      </c>
      <c r="C119" s="121">
        <v>64</v>
      </c>
      <c r="D119" s="121">
        <v>62</v>
      </c>
      <c r="E119" s="121">
        <v>25</v>
      </c>
      <c r="F119" s="121">
        <v>0</v>
      </c>
      <c r="G119" s="121">
        <v>0</v>
      </c>
    </row>
    <row r="120" spans="1:7">
      <c r="A120" s="120" t="s">
        <v>20673</v>
      </c>
      <c r="B120" s="121">
        <v>0</v>
      </c>
      <c r="C120" s="121">
        <v>0</v>
      </c>
      <c r="D120" s="121">
        <v>0</v>
      </c>
      <c r="E120" s="121">
        <v>19</v>
      </c>
      <c r="F120" s="121">
        <v>28</v>
      </c>
      <c r="G120" s="121">
        <v>23</v>
      </c>
    </row>
    <row r="121" spans="1:7">
      <c r="A121" s="120" t="s">
        <v>20694</v>
      </c>
      <c r="B121" s="121">
        <v>1</v>
      </c>
      <c r="C121" s="121">
        <v>3</v>
      </c>
      <c r="D121" s="121">
        <v>6</v>
      </c>
      <c r="E121" s="121">
        <v>9</v>
      </c>
      <c r="F121" s="121">
        <v>9</v>
      </c>
      <c r="G121" s="121">
        <v>9</v>
      </c>
    </row>
    <row r="122" spans="1:7">
      <c r="A122" s="120" t="s">
        <v>20695</v>
      </c>
      <c r="B122" s="121">
        <v>0</v>
      </c>
      <c r="C122" s="121">
        <v>2</v>
      </c>
      <c r="D122" s="121">
        <v>4</v>
      </c>
      <c r="E122" s="121">
        <v>6</v>
      </c>
      <c r="F122" s="121">
        <v>7</v>
      </c>
      <c r="G122" s="121">
        <v>7</v>
      </c>
    </row>
    <row r="123" spans="1:7">
      <c r="A123" s="120" t="s">
        <v>20682</v>
      </c>
      <c r="B123" s="121">
        <v>23</v>
      </c>
      <c r="C123" s="121">
        <v>17</v>
      </c>
      <c r="D123" s="121">
        <v>9</v>
      </c>
      <c r="E123" s="121">
        <v>5</v>
      </c>
      <c r="F123" s="121">
        <v>4</v>
      </c>
      <c r="G123" s="121">
        <v>3</v>
      </c>
    </row>
    <row r="124" spans="1:7">
      <c r="A124" s="120" t="s">
        <v>20696</v>
      </c>
      <c r="B124" s="121">
        <v>1</v>
      </c>
      <c r="C124" s="121">
        <v>7</v>
      </c>
      <c r="D124" s="121">
        <v>10</v>
      </c>
      <c r="E124" s="121">
        <v>12</v>
      </c>
      <c r="F124" s="121">
        <v>14</v>
      </c>
      <c r="G124" s="121">
        <v>15</v>
      </c>
    </row>
    <row r="125" spans="1:7">
      <c r="A125" s="120" t="s">
        <v>20697</v>
      </c>
      <c r="B125" s="121">
        <v>0</v>
      </c>
      <c r="C125" s="121">
        <v>3</v>
      </c>
      <c r="D125" s="121">
        <v>11</v>
      </c>
      <c r="E125" s="121">
        <v>17</v>
      </c>
      <c r="F125" s="121">
        <v>21</v>
      </c>
      <c r="G125" s="121">
        <v>20</v>
      </c>
    </row>
    <row r="126" spans="1:7">
      <c r="A126" s="120" t="s">
        <v>20698</v>
      </c>
      <c r="B126" s="121">
        <v>0</v>
      </c>
      <c r="C126" s="121">
        <v>2</v>
      </c>
      <c r="D126" s="121">
        <v>7</v>
      </c>
      <c r="E126" s="121">
        <v>11</v>
      </c>
      <c r="F126" s="121">
        <v>12</v>
      </c>
      <c r="G126" s="121">
        <v>10</v>
      </c>
    </row>
    <row r="127" spans="1:7">
      <c r="A127" s="120" t="s">
        <v>19179</v>
      </c>
      <c r="B127" s="121">
        <v>4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</row>
    <row r="128" spans="1:7">
      <c r="A128" s="106"/>
      <c r="B128" s="136"/>
      <c r="C128" s="136"/>
      <c r="D128" s="136"/>
      <c r="E128" s="136"/>
      <c r="F128" s="136"/>
      <c r="G128" s="136"/>
    </row>
    <row r="129" spans="1:7">
      <c r="A129" s="123" t="s">
        <v>20659</v>
      </c>
      <c r="B129" s="124">
        <v>128</v>
      </c>
      <c r="C129" s="124">
        <v>124</v>
      </c>
      <c r="D129" s="124">
        <v>121</v>
      </c>
      <c r="E129" s="124">
        <v>116</v>
      </c>
      <c r="F129" s="124">
        <v>109</v>
      </c>
      <c r="G129" s="124">
        <v>101</v>
      </c>
    </row>
    <row r="130" spans="1:7">
      <c r="A130" s="117" t="s">
        <v>20660</v>
      </c>
    </row>
    <row r="132" spans="1:7">
      <c r="A132" s="1" t="s">
        <v>20700</v>
      </c>
    </row>
    <row r="133" spans="1:7">
      <c r="A133" s="106" t="s">
        <v>20701</v>
      </c>
      <c r="B133" s="106"/>
      <c r="C133" s="106"/>
      <c r="D133" s="106"/>
      <c r="E133" s="106"/>
      <c r="F133" s="106"/>
    </row>
    <row r="134" spans="1:7">
      <c r="A134" s="107" t="s">
        <v>19157</v>
      </c>
      <c r="B134" s="133" t="s">
        <v>20650</v>
      </c>
      <c r="C134" s="133" t="s">
        <v>20651</v>
      </c>
      <c r="D134" s="133" t="s">
        <v>20652</v>
      </c>
      <c r="E134" s="133" t="s">
        <v>20653</v>
      </c>
      <c r="F134" s="133" t="s">
        <v>20654</v>
      </c>
    </row>
    <row r="135" spans="1:7">
      <c r="A135" s="141" t="s">
        <v>20702</v>
      </c>
      <c r="B135" s="121">
        <v>5</v>
      </c>
      <c r="C135" s="121">
        <v>32</v>
      </c>
      <c r="D135" s="121">
        <v>0</v>
      </c>
      <c r="E135" s="121">
        <v>0</v>
      </c>
      <c r="F135" s="121">
        <v>0</v>
      </c>
    </row>
    <row r="136" spans="1:7">
      <c r="A136" s="141" t="s">
        <v>20703</v>
      </c>
      <c r="B136" s="121">
        <v>61</v>
      </c>
      <c r="C136" s="121">
        <v>101</v>
      </c>
      <c r="D136" s="121">
        <v>289</v>
      </c>
      <c r="E136" s="121">
        <v>458</v>
      </c>
      <c r="F136" s="121">
        <v>469</v>
      </c>
    </row>
    <row r="137" spans="1:7">
      <c r="A137" s="141" t="s">
        <v>20704</v>
      </c>
      <c r="B137" s="121">
        <v>0</v>
      </c>
      <c r="C137" s="121">
        <v>0</v>
      </c>
      <c r="D137" s="121">
        <v>0</v>
      </c>
      <c r="E137" s="121">
        <v>0</v>
      </c>
      <c r="F137" s="121">
        <v>10</v>
      </c>
    </row>
    <row r="138" spans="1:7">
      <c r="A138" s="141" t="s">
        <v>20705</v>
      </c>
      <c r="B138" s="121">
        <v>4</v>
      </c>
      <c r="C138" s="121">
        <v>34</v>
      </c>
      <c r="D138" s="121">
        <v>96</v>
      </c>
      <c r="E138" s="121">
        <v>198</v>
      </c>
      <c r="F138" s="121">
        <v>211</v>
      </c>
    </row>
    <row r="139" spans="1:7">
      <c r="A139" s="142"/>
      <c r="B139" s="136"/>
      <c r="C139" s="136"/>
      <c r="D139" s="136"/>
      <c r="E139" s="136"/>
      <c r="F139" s="136"/>
    </row>
    <row r="140" spans="1:7">
      <c r="A140" s="115" t="s">
        <v>20659</v>
      </c>
      <c r="B140" s="112">
        <v>69.525151130217864</v>
      </c>
      <c r="C140" s="112">
        <v>166.67275077338564</v>
      </c>
      <c r="D140" s="112">
        <v>384.23721887531258</v>
      </c>
      <c r="E140" s="112">
        <v>656.7473088190419</v>
      </c>
      <c r="F140" s="112">
        <v>690.95366120460642</v>
      </c>
    </row>
    <row r="141" spans="1:7">
      <c r="A141" s="106"/>
      <c r="B141" s="106"/>
      <c r="C141" s="106"/>
      <c r="D141" s="106"/>
      <c r="E141" s="106"/>
      <c r="F141" s="106"/>
    </row>
    <row r="142" spans="1:7">
      <c r="A142" s="144" t="s">
        <v>20710</v>
      </c>
      <c r="B142" s="106"/>
      <c r="C142" s="106"/>
      <c r="D142" s="106"/>
      <c r="E142" s="106"/>
      <c r="F142" s="106"/>
    </row>
    <row r="143" spans="1:7">
      <c r="A143" s="106" t="s">
        <v>20706</v>
      </c>
      <c r="B143" s="106"/>
      <c r="C143" s="106"/>
      <c r="D143" s="106"/>
      <c r="E143" s="106"/>
      <c r="F143" s="106"/>
    </row>
    <row r="144" spans="1:7">
      <c r="A144" s="118" t="s">
        <v>19157</v>
      </c>
      <c r="B144" s="133" t="s">
        <v>20650</v>
      </c>
      <c r="C144" s="133" t="s">
        <v>20651</v>
      </c>
      <c r="D144" s="133" t="s">
        <v>20652</v>
      </c>
      <c r="E144" s="133" t="s">
        <v>20653</v>
      </c>
      <c r="F144" s="133" t="s">
        <v>20654</v>
      </c>
    </row>
    <row r="145" spans="1:6">
      <c r="A145" s="141" t="s">
        <v>20707</v>
      </c>
      <c r="B145" s="121">
        <v>10</v>
      </c>
      <c r="C145" s="121">
        <v>15</v>
      </c>
      <c r="D145" s="121">
        <v>56</v>
      </c>
      <c r="E145" s="121">
        <v>60</v>
      </c>
      <c r="F145" s="121">
        <v>70</v>
      </c>
    </row>
    <row r="146" spans="1:6">
      <c r="A146" s="141" t="s">
        <v>20708</v>
      </c>
      <c r="B146" s="121">
        <v>56</v>
      </c>
      <c r="C146" s="121">
        <v>109</v>
      </c>
      <c r="D146" s="121">
        <v>171</v>
      </c>
      <c r="E146" s="121">
        <v>214</v>
      </c>
      <c r="F146" s="121">
        <v>238</v>
      </c>
    </row>
    <row r="147" spans="1:6">
      <c r="A147" s="141" t="s">
        <v>20709</v>
      </c>
      <c r="B147" s="121">
        <v>4</v>
      </c>
      <c r="C147" s="121">
        <v>42</v>
      </c>
      <c r="D147" s="121">
        <v>157</v>
      </c>
      <c r="E147" s="121">
        <v>383</v>
      </c>
      <c r="F147" s="121">
        <v>383</v>
      </c>
    </row>
    <row r="148" spans="1:6">
      <c r="A148" s="142" t="s">
        <v>20752</v>
      </c>
      <c r="B148" s="136"/>
      <c r="C148" s="136"/>
      <c r="D148" s="136"/>
      <c r="E148" s="136">
        <f>E147-E138</f>
        <v>185</v>
      </c>
      <c r="F148" s="136"/>
    </row>
    <row r="149" spans="1:6">
      <c r="A149" s="115" t="s">
        <v>20659</v>
      </c>
      <c r="B149" s="143">
        <v>70</v>
      </c>
      <c r="C149" s="143">
        <v>167</v>
      </c>
      <c r="D149" s="143">
        <v>384</v>
      </c>
      <c r="E149" s="143">
        <v>657</v>
      </c>
      <c r="F149" s="143">
        <v>691</v>
      </c>
    </row>
    <row r="150" spans="1:6">
      <c r="E150" s="15">
        <f>E145+E146+E147-E138</f>
        <v>459</v>
      </c>
    </row>
    <row r="151" spans="1:6">
      <c r="A151" s="1" t="s">
        <v>20796</v>
      </c>
    </row>
    <row r="152" spans="1:6">
      <c r="A152" s="170" t="s">
        <v>19157</v>
      </c>
      <c r="B152" s="170" t="s">
        <v>20797</v>
      </c>
      <c r="C152" s="170"/>
      <c r="D152" s="170"/>
      <c r="E152" s="170">
        <v>2045</v>
      </c>
    </row>
    <row r="153" spans="1:6">
      <c r="A153" t="s">
        <v>20748</v>
      </c>
      <c r="B153" t="s">
        <v>20798</v>
      </c>
      <c r="E153">
        <f>E148*0.21</f>
        <v>38.85</v>
      </c>
    </row>
    <row r="155" spans="1:6">
      <c r="A155" t="s">
        <v>20799</v>
      </c>
      <c r="B155" t="s">
        <v>20717</v>
      </c>
      <c r="E155" s="28">
        <f>E146-E153</f>
        <v>175.15</v>
      </c>
    </row>
    <row r="156" spans="1:6">
      <c r="A156" t="s">
        <v>20749</v>
      </c>
      <c r="E156" s="15">
        <f>E144+E155</f>
        <v>2220.15</v>
      </c>
    </row>
  </sheetData>
  <mergeCells count="4">
    <mergeCell ref="E32:E33"/>
    <mergeCell ref="A1:G1"/>
    <mergeCell ref="D32:D33"/>
    <mergeCell ref="A42:F4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workbookViewId="0">
      <selection activeCell="I37" sqref="I37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21875" customWidth="1"/>
    <col min="6" max="6" width="42" bestFit="1" customWidth="1"/>
    <col min="7" max="7" width="23.7773437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21875" bestFit="1" customWidth="1"/>
    <col min="17" max="18" width="12.5546875" bestFit="1" customWidth="1"/>
    <col min="24" max="24" width="11.5546875" customWidth="1"/>
    <col min="26" max="26" width="9.5546875" customWidth="1"/>
    <col min="32" max="32" width="12.77734375" bestFit="1" customWidth="1"/>
  </cols>
  <sheetData>
    <row r="2" spans="1:35">
      <c r="A2" s="1" t="s">
        <v>19334</v>
      </c>
      <c r="B2" s="25">
        <f>Overview!B36-Overview!B27</f>
        <v>3522</v>
      </c>
      <c r="C2" t="s">
        <v>19333</v>
      </c>
      <c r="E2" s="10" t="s">
        <v>1225</v>
      </c>
      <c r="F2" s="11" t="s">
        <v>1226</v>
      </c>
    </row>
    <row r="3" spans="1:35">
      <c r="A3" s="1" t="s">
        <v>20734</v>
      </c>
      <c r="B3" s="82">
        <f>Table22[[#Totals],[Peak Load '[MWh/h']]]</f>
        <v>3522</v>
      </c>
      <c r="E3" s="9" t="s">
        <v>1225</v>
      </c>
      <c r="F3" s="11" t="s">
        <v>1227</v>
      </c>
    </row>
    <row r="4" spans="1:35">
      <c r="A4" s="1"/>
      <c r="E4" s="12" t="s">
        <v>1225</v>
      </c>
      <c r="F4" s="11" t="s">
        <v>1228</v>
      </c>
    </row>
    <row r="5" spans="1:35">
      <c r="A5" s="1" t="s">
        <v>20751</v>
      </c>
      <c r="B5">
        <v>3</v>
      </c>
      <c r="E5" s="13" t="s">
        <v>1225</v>
      </c>
      <c r="F5" s="11" t="s">
        <v>1229</v>
      </c>
    </row>
    <row r="8" spans="1:35" s="32" customFormat="1" ht="72">
      <c r="A8" s="62" t="s">
        <v>19270</v>
      </c>
      <c r="B8" s="62" t="s">
        <v>19271</v>
      </c>
      <c r="C8" s="63" t="s">
        <v>19272</v>
      </c>
      <c r="D8" s="64" t="s">
        <v>19273</v>
      </c>
      <c r="E8" s="64" t="s">
        <v>19274</v>
      </c>
      <c r="F8" s="63" t="s">
        <v>19275</v>
      </c>
      <c r="G8" s="63" t="s">
        <v>20745</v>
      </c>
      <c r="H8" s="63" t="s">
        <v>1</v>
      </c>
      <c r="I8" s="63" t="s">
        <v>1216</v>
      </c>
      <c r="J8" s="65" t="s">
        <v>19276</v>
      </c>
      <c r="K8" s="63" t="s">
        <v>19277</v>
      </c>
      <c r="L8" s="63" t="s">
        <v>19278</v>
      </c>
      <c r="M8" s="63" t="s">
        <v>19279</v>
      </c>
      <c r="N8" s="66" t="s">
        <v>19280</v>
      </c>
      <c r="O8" s="66" t="s">
        <v>19281</v>
      </c>
      <c r="P8" s="67" t="s">
        <v>19282</v>
      </c>
      <c r="Q8" s="66" t="s">
        <v>19283</v>
      </c>
      <c r="R8" s="63" t="s">
        <v>19284</v>
      </c>
      <c r="S8" s="63" t="s">
        <v>19285</v>
      </c>
      <c r="T8" s="63" t="s">
        <v>19286</v>
      </c>
      <c r="U8" s="66" t="s">
        <v>19287</v>
      </c>
      <c r="V8" s="63" t="s">
        <v>19288</v>
      </c>
      <c r="W8" s="63" t="s">
        <v>19289</v>
      </c>
      <c r="X8" s="66" t="s">
        <v>19290</v>
      </c>
      <c r="Y8" s="63" t="s">
        <v>19291</v>
      </c>
      <c r="Z8" s="63" t="s">
        <v>19292</v>
      </c>
      <c r="AA8" s="63" t="s">
        <v>19293</v>
      </c>
      <c r="AB8" s="68" t="s">
        <v>19294</v>
      </c>
      <c r="AC8" s="68" t="s">
        <v>19295</v>
      </c>
      <c r="AD8" s="68" t="s">
        <v>19296</v>
      </c>
      <c r="AE8" s="63" t="s">
        <v>19297</v>
      </c>
      <c r="AF8" s="73" t="s">
        <v>19331</v>
      </c>
      <c r="AG8" s="73" t="s">
        <v>19330</v>
      </c>
      <c r="AH8" s="73" t="s">
        <v>19166</v>
      </c>
      <c r="AI8" s="73" t="s">
        <v>19336</v>
      </c>
    </row>
    <row r="9" spans="1:35" ht="15" customHeight="1">
      <c r="A9" s="35" t="s">
        <v>19194</v>
      </c>
      <c r="B9" s="35" t="s">
        <v>19195</v>
      </c>
      <c r="C9" s="35" t="s">
        <v>39</v>
      </c>
      <c r="D9" s="36">
        <v>1</v>
      </c>
      <c r="E9" s="37">
        <v>1</v>
      </c>
      <c r="F9" s="35" t="s">
        <v>19196</v>
      </c>
      <c r="G9" s="35" t="s">
        <v>19298</v>
      </c>
      <c r="H9" s="163">
        <v>53.257240000000003</v>
      </c>
      <c r="I9" s="164">
        <v>7.4078600000000003</v>
      </c>
      <c r="J9" s="35" t="s">
        <v>19197</v>
      </c>
      <c r="K9" s="35" t="s">
        <v>19198</v>
      </c>
      <c r="L9" s="35" t="s">
        <v>19199</v>
      </c>
      <c r="M9" s="38">
        <v>2013</v>
      </c>
      <c r="N9" s="38"/>
      <c r="O9" s="35" t="s">
        <v>19200</v>
      </c>
      <c r="P9" s="35"/>
      <c r="Q9" s="35" t="s">
        <v>19201</v>
      </c>
      <c r="R9" s="39">
        <f t="shared" ref="R9:R56" si="0">S9+T9</f>
        <v>6.86</v>
      </c>
      <c r="S9" s="40">
        <v>6.86</v>
      </c>
      <c r="T9" s="40"/>
      <c r="U9" s="41">
        <f t="shared" ref="U9:U56" si="1">V9+W9</f>
        <v>99.9</v>
      </c>
      <c r="V9" s="40">
        <v>99.9</v>
      </c>
      <c r="W9" s="40"/>
      <c r="X9" s="39">
        <f t="shared" ref="X9:X56" si="2">Y9+Z9</f>
        <v>145.80000000000001</v>
      </c>
      <c r="Y9" s="40">
        <v>145.80000000000001</v>
      </c>
      <c r="Z9" s="40"/>
      <c r="AA9" s="40" t="s">
        <v>19202</v>
      </c>
      <c r="AB9" s="35" t="s">
        <v>19203</v>
      </c>
      <c r="AC9" s="35" t="s">
        <v>19203</v>
      </c>
      <c r="AD9" s="40" t="s">
        <v>19204</v>
      </c>
      <c r="AE9" s="40" t="s">
        <v>19203</v>
      </c>
      <c r="AF9" s="71">
        <f>Table22[[#This Row],[Injection
technical
GWh/day]]/Table22[[#Totals],[Injection
technical
GWh/day]]</f>
        <v>3.3297813310401367E-2</v>
      </c>
      <c r="AG9" s="71">
        <f>Table22[[#This Row],[Withdrawal
technical
GWh/day]]/Table22[[#Totals],[Withdrawal
technical
GWh/day]]</f>
        <v>2.5620077607284769E-2</v>
      </c>
      <c r="AH9" s="71">
        <f>ROUND(IF($B$2&gt;=0,$B$2*Table22[[#This Row],[Normiert Injection]],$B$2*Table22[[#This Row],[Normiert Withdrawal2]]),0)</f>
        <v>117</v>
      </c>
      <c r="AI9" s="71"/>
    </row>
    <row r="10" spans="1:35">
      <c r="A10" s="35" t="s">
        <v>19194</v>
      </c>
      <c r="B10" s="35" t="s">
        <v>19205</v>
      </c>
      <c r="C10" s="35" t="s">
        <v>39</v>
      </c>
      <c r="D10" s="36">
        <v>1</v>
      </c>
      <c r="E10" s="37">
        <v>2</v>
      </c>
      <c r="F10" s="35" t="s">
        <v>19196</v>
      </c>
      <c r="G10" s="35" t="s">
        <v>19298</v>
      </c>
      <c r="H10" s="163">
        <v>53.257240000000003</v>
      </c>
      <c r="I10" s="164">
        <v>7.4078600000000003</v>
      </c>
      <c r="J10" s="35" t="s">
        <v>19197</v>
      </c>
      <c r="K10" s="35" t="s">
        <v>19198</v>
      </c>
      <c r="L10" s="35" t="s">
        <v>19206</v>
      </c>
      <c r="M10" s="38">
        <v>2018</v>
      </c>
      <c r="N10" s="38"/>
      <c r="O10" s="35" t="s">
        <v>19200</v>
      </c>
      <c r="P10" s="35"/>
      <c r="Q10" s="35" t="s">
        <v>19201</v>
      </c>
      <c r="R10" s="39">
        <f t="shared" si="0"/>
        <v>1.4299999999999988</v>
      </c>
      <c r="S10" s="40">
        <f>8.29-S9</f>
        <v>1.4299999999999988</v>
      </c>
      <c r="T10" s="40"/>
      <c r="U10" s="41">
        <f t="shared" si="1"/>
        <v>36.22999999999999</v>
      </c>
      <c r="V10" s="40">
        <f>136.13-V9</f>
        <v>36.22999999999999</v>
      </c>
      <c r="W10" s="40"/>
      <c r="X10" s="39">
        <f t="shared" si="2"/>
        <v>63.449999999999989</v>
      </c>
      <c r="Y10" s="40">
        <f>209.25-Y9</f>
        <v>63.449999999999989</v>
      </c>
      <c r="Z10" s="40"/>
      <c r="AA10" s="40" t="s">
        <v>19202</v>
      </c>
      <c r="AB10" s="35" t="s">
        <v>19207</v>
      </c>
      <c r="AC10" s="35" t="s">
        <v>19203</v>
      </c>
      <c r="AD10" s="40" t="s">
        <v>19204</v>
      </c>
      <c r="AE10" s="40" t="s">
        <v>19203</v>
      </c>
      <c r="AF10" s="58">
        <f>Table22[[#This Row],[Injection
technical
GWh/day]]/Table22[[#Totals],[Injection
technical
GWh/day]]</f>
        <v>1.2075873635994406E-2</v>
      </c>
      <c r="AG10" s="58">
        <f>Table22[[#This Row],[Withdrawal
technical
GWh/day]]/Table22[[#Totals],[Withdrawal
technical
GWh/day]]</f>
        <v>1.1149478217985035E-2</v>
      </c>
      <c r="AH10" s="58">
        <f>ROUND(IF($B$2&gt;=0,$B$2*Table22[[#This Row],[Normiert Injection]],$B$2*Table22[[#This Row],[Normiert Withdrawal2]]),0)</f>
        <v>43</v>
      </c>
      <c r="AI10" s="58"/>
    </row>
    <row r="11" spans="1:35">
      <c r="A11" s="51" t="s">
        <v>19194</v>
      </c>
      <c r="B11" s="51" t="str">
        <f t="shared" ref="B11:B56" si="3">C11&amp;TEXT(D11,"0#")&amp;TEXT(E11,"0#")</f>
        <v>DE0301</v>
      </c>
      <c r="C11" s="51" t="s">
        <v>39</v>
      </c>
      <c r="D11" s="52">
        <v>3</v>
      </c>
      <c r="E11" s="53">
        <v>1</v>
      </c>
      <c r="F11" s="51" t="s">
        <v>19209</v>
      </c>
      <c r="G11" s="51" t="s">
        <v>19299</v>
      </c>
      <c r="H11" s="164">
        <v>53.746105999999997</v>
      </c>
      <c r="I11" s="164">
        <v>7.9120900000000001</v>
      </c>
      <c r="J11" s="51" t="s">
        <v>19210</v>
      </c>
      <c r="K11" s="51" t="s">
        <v>19198</v>
      </c>
      <c r="L11" s="51" t="s">
        <v>19199</v>
      </c>
      <c r="M11" s="54">
        <v>2012</v>
      </c>
      <c r="N11" s="54"/>
      <c r="O11" s="51" t="s">
        <v>19200</v>
      </c>
      <c r="P11" s="51"/>
      <c r="Q11" s="51" t="s">
        <v>19201</v>
      </c>
      <c r="R11" s="55">
        <f t="shared" si="0"/>
        <v>2.4209999999999998</v>
      </c>
      <c r="S11" s="56">
        <v>2.4209999999999998</v>
      </c>
      <c r="T11" s="56"/>
      <c r="U11" s="55">
        <f t="shared" si="1"/>
        <v>54</v>
      </c>
      <c r="V11" s="56">
        <f>2.25*24</f>
        <v>54</v>
      </c>
      <c r="W11" s="56"/>
      <c r="X11" s="55">
        <f t="shared" si="2"/>
        <v>94.08</v>
      </c>
      <c r="Y11" s="56">
        <f>3.92*24</f>
        <v>94.08</v>
      </c>
      <c r="Z11" s="56"/>
      <c r="AA11" s="56" t="s">
        <v>19202</v>
      </c>
      <c r="AB11" s="51" t="s">
        <v>19203</v>
      </c>
      <c r="AC11" s="51" t="s">
        <v>19203</v>
      </c>
      <c r="AD11" s="56" t="s">
        <v>19204</v>
      </c>
      <c r="AE11" s="56"/>
      <c r="AF11" s="58">
        <f>Table22[[#This Row],[Injection
technical
GWh/day]]/Table22[[#Totals],[Injection
technical
GWh/day]]</f>
        <v>1.799881800562236E-2</v>
      </c>
      <c r="AG11" s="58">
        <f>Table22[[#This Row],[Withdrawal
technical
GWh/day]]/Table22[[#Totals],[Withdrawal
technical
GWh/day]]</f>
        <v>1.6531803163877576E-2</v>
      </c>
      <c r="AH11" s="58">
        <f>ROUND(IF($B$2&gt;=0,$B$2*Table22[[#This Row],[Normiert Injection]],$B$2*Table22[[#This Row],[Normiert Withdrawal2]]),0)</f>
        <v>63</v>
      </c>
      <c r="AI11" s="58"/>
    </row>
    <row r="12" spans="1:35">
      <c r="A12" s="51" t="s">
        <v>19194</v>
      </c>
      <c r="B12" s="51" t="str">
        <f t="shared" si="3"/>
        <v>DE0501</v>
      </c>
      <c r="C12" s="51" t="s">
        <v>39</v>
      </c>
      <c r="D12" s="52">
        <v>5</v>
      </c>
      <c r="E12" s="53">
        <v>1</v>
      </c>
      <c r="F12" s="51" t="s">
        <v>19211</v>
      </c>
      <c r="G12" s="51" t="s">
        <v>19299</v>
      </c>
      <c r="H12" s="164">
        <v>53.461060000000003</v>
      </c>
      <c r="I12" s="164">
        <v>7.9120900000000001</v>
      </c>
      <c r="J12" s="51" t="s">
        <v>19212</v>
      </c>
      <c r="K12" s="51" t="s">
        <v>19198</v>
      </c>
      <c r="L12" s="51" t="s">
        <v>19199</v>
      </c>
      <c r="M12" s="54">
        <v>2012</v>
      </c>
      <c r="N12" s="54"/>
      <c r="O12" s="51" t="s">
        <v>19200</v>
      </c>
      <c r="P12" s="51"/>
      <c r="Q12" s="51" t="s">
        <v>19201</v>
      </c>
      <c r="R12" s="55">
        <f t="shared" si="0"/>
        <v>11.202</v>
      </c>
      <c r="S12" s="56">
        <v>11.202</v>
      </c>
      <c r="T12" s="56"/>
      <c r="U12" s="55">
        <f t="shared" si="1"/>
        <v>122.04</v>
      </c>
      <c r="V12" s="56">
        <v>122.04</v>
      </c>
      <c r="W12" s="56"/>
      <c r="X12" s="55">
        <f t="shared" si="2"/>
        <v>216.96</v>
      </c>
      <c r="Y12" s="56">
        <v>216.96</v>
      </c>
      <c r="Z12" s="56"/>
      <c r="AA12" s="56" t="s">
        <v>19202</v>
      </c>
      <c r="AB12" s="51" t="s">
        <v>19203</v>
      </c>
      <c r="AC12" s="51" t="s">
        <v>19203</v>
      </c>
      <c r="AD12" s="56" t="s">
        <v>19204</v>
      </c>
      <c r="AE12" s="56"/>
      <c r="AF12" s="58">
        <f>Table22[[#This Row],[Injection
technical
GWh/day]]/Table22[[#Totals],[Injection
technical
GWh/day]]</f>
        <v>4.067732869270653E-2</v>
      </c>
      <c r="AG12" s="58">
        <f>Table22[[#This Row],[Withdrawal
technical
GWh/day]]/Table22[[#Totals],[Withdrawal
technical
GWh/day]]</f>
        <v>3.8124362398329927E-2</v>
      </c>
      <c r="AH12" s="58">
        <f>ROUND(IF($B$2&gt;=0,$B$2*Table22[[#This Row],[Normiert Injection]],$B$2*Table22[[#This Row],[Normiert Withdrawal2]]),0)</f>
        <v>143</v>
      </c>
      <c r="AI12" s="58"/>
    </row>
    <row r="13" spans="1:35" ht="17.25" customHeight="1">
      <c r="A13" s="51" t="s">
        <v>19194</v>
      </c>
      <c r="B13" s="51" t="str">
        <f t="shared" si="3"/>
        <v>DE0601</v>
      </c>
      <c r="C13" s="51" t="s">
        <v>39</v>
      </c>
      <c r="D13" s="52">
        <v>6</v>
      </c>
      <c r="E13" s="53">
        <v>1</v>
      </c>
      <c r="F13" s="51" t="s">
        <v>19213</v>
      </c>
      <c r="G13" s="51" t="s">
        <v>19299</v>
      </c>
      <c r="H13" s="164">
        <v>53.461060000000003</v>
      </c>
      <c r="I13" s="164">
        <v>7.9120900000000001</v>
      </c>
      <c r="J13" s="51" t="s">
        <v>19214</v>
      </c>
      <c r="K13" s="51" t="s">
        <v>19198</v>
      </c>
      <c r="L13" s="51" t="s">
        <v>19199</v>
      </c>
      <c r="M13" s="54">
        <v>2012</v>
      </c>
      <c r="N13" s="54"/>
      <c r="O13" s="51" t="s">
        <v>19200</v>
      </c>
      <c r="P13" s="51"/>
      <c r="Q13" s="51" t="s">
        <v>19201</v>
      </c>
      <c r="R13" s="55">
        <f t="shared" si="0"/>
        <v>2.3199999999999998</v>
      </c>
      <c r="S13" s="56">
        <v>2.3199999999999998</v>
      </c>
      <c r="T13" s="56"/>
      <c r="U13" s="55">
        <f t="shared" si="1"/>
        <v>54</v>
      </c>
      <c r="V13" s="56">
        <f>2250*24/1000</f>
        <v>54</v>
      </c>
      <c r="W13" s="56"/>
      <c r="X13" s="55">
        <f t="shared" si="2"/>
        <v>94.08</v>
      </c>
      <c r="Y13" s="56">
        <f>3920*24/1000</f>
        <v>94.08</v>
      </c>
      <c r="Z13" s="56"/>
      <c r="AA13" s="56" t="s">
        <v>19202</v>
      </c>
      <c r="AB13" s="51" t="s">
        <v>19203</v>
      </c>
      <c r="AC13" s="51" t="s">
        <v>19203</v>
      </c>
      <c r="AD13" s="56" t="s">
        <v>19204</v>
      </c>
      <c r="AE13" s="56"/>
      <c r="AF13" s="58">
        <f>Table22[[#This Row],[Injection
technical
GWh/day]]/Table22[[#Totals],[Injection
technical
GWh/day]]</f>
        <v>1.799881800562236E-2</v>
      </c>
      <c r="AG13" s="58">
        <f>Table22[[#This Row],[Withdrawal
technical
GWh/day]]/Table22[[#Totals],[Withdrawal
technical
GWh/day]]</f>
        <v>1.6531803163877576E-2</v>
      </c>
      <c r="AH13" s="58">
        <f>ROUND(IF($B$2&gt;=0,$B$2*Table22[[#This Row],[Normiert Injection]],$B$2*Table22[[#This Row],[Normiert Withdrawal2]]),0)</f>
        <v>63</v>
      </c>
      <c r="AI13" s="58"/>
    </row>
    <row r="14" spans="1:35" ht="17.25" customHeight="1">
      <c r="A14" s="51" t="s">
        <v>19194</v>
      </c>
      <c r="B14" s="51" t="str">
        <f t="shared" si="3"/>
        <v>DE0701</v>
      </c>
      <c r="C14" s="51" t="s">
        <v>39</v>
      </c>
      <c r="D14" s="52">
        <v>7</v>
      </c>
      <c r="E14" s="53">
        <v>1</v>
      </c>
      <c r="F14" s="51" t="s">
        <v>19215</v>
      </c>
      <c r="G14" s="51" t="s">
        <v>19300</v>
      </c>
      <c r="H14" s="164">
        <v>52.17597</v>
      </c>
      <c r="I14" s="164">
        <v>7.0286799999999996</v>
      </c>
      <c r="J14" s="51" t="s">
        <v>19216</v>
      </c>
      <c r="K14" s="51" t="s">
        <v>19198</v>
      </c>
      <c r="L14" s="51" t="s">
        <v>19199</v>
      </c>
      <c r="M14" s="54">
        <v>2012</v>
      </c>
      <c r="N14" s="54"/>
      <c r="O14" s="51" t="s">
        <v>19200</v>
      </c>
      <c r="P14" s="51"/>
      <c r="Q14" s="51" t="s">
        <v>19201</v>
      </c>
      <c r="R14" s="55">
        <f t="shared" si="0"/>
        <v>1.43520001</v>
      </c>
      <c r="S14" s="56">
        <v>1.43520001</v>
      </c>
      <c r="T14" s="56"/>
      <c r="U14" s="55">
        <f t="shared" si="1"/>
        <v>46.8</v>
      </c>
      <c r="V14" s="56">
        <v>46.8</v>
      </c>
      <c r="W14" s="56"/>
      <c r="X14" s="55">
        <f t="shared" si="2"/>
        <v>93.6</v>
      </c>
      <c r="Y14" s="56">
        <v>93.6</v>
      </c>
      <c r="Z14" s="56"/>
      <c r="AA14" s="56" t="s">
        <v>19202</v>
      </c>
      <c r="AB14" s="51" t="s">
        <v>19203</v>
      </c>
      <c r="AC14" s="51" t="s">
        <v>19203</v>
      </c>
      <c r="AD14" s="56" t="s">
        <v>19204</v>
      </c>
      <c r="AE14" s="56"/>
      <c r="AF14" s="58">
        <f>Table22[[#This Row],[Injection
technical
GWh/day]]/Table22[[#Totals],[Injection
technical
GWh/day]]</f>
        <v>1.559897560487271E-2</v>
      </c>
      <c r="AG14" s="58">
        <f>Table22[[#This Row],[Withdrawal
technical
GWh/day]]/Table22[[#Totals],[Withdrawal
technical
GWh/day]]</f>
        <v>1.6447457229367995E-2</v>
      </c>
      <c r="AH14" s="58">
        <f>ROUND(IF($B$2&gt;=0,$B$2*Table22[[#This Row],[Normiert Injection]],$B$2*Table22[[#This Row],[Normiert Withdrawal2]]),0)</f>
        <v>55</v>
      </c>
      <c r="AI14" s="58"/>
    </row>
    <row r="15" spans="1:35" ht="17.25" customHeight="1">
      <c r="A15" s="51" t="s">
        <v>19194</v>
      </c>
      <c r="B15" s="51" t="str">
        <f t="shared" si="3"/>
        <v>DE0901</v>
      </c>
      <c r="C15" s="51" t="s">
        <v>39</v>
      </c>
      <c r="D15" s="52">
        <v>9</v>
      </c>
      <c r="E15" s="53">
        <v>1</v>
      </c>
      <c r="F15" s="51" t="s">
        <v>19217</v>
      </c>
      <c r="G15" s="51" t="s">
        <v>19301</v>
      </c>
      <c r="H15" s="164">
        <v>51.750250000000001</v>
      </c>
      <c r="I15" s="164">
        <v>11.759219999999999</v>
      </c>
      <c r="J15" s="51" t="s">
        <v>19218</v>
      </c>
      <c r="K15" s="51" t="s">
        <v>19198</v>
      </c>
      <c r="L15" s="51" t="s">
        <v>19199</v>
      </c>
      <c r="M15" s="54">
        <v>2012</v>
      </c>
      <c r="N15" s="54"/>
      <c r="O15" s="51" t="s">
        <v>19200</v>
      </c>
      <c r="P15" s="51"/>
      <c r="Q15" s="51" t="s">
        <v>19201</v>
      </c>
      <c r="R15" s="55">
        <f t="shared" si="0"/>
        <v>5.43153665</v>
      </c>
      <c r="S15" s="56">
        <f>484.31*11.215/1000</f>
        <v>5.43153665</v>
      </c>
      <c r="T15" s="56"/>
      <c r="U15" s="55">
        <f>V15+W16</f>
        <v>135.04</v>
      </c>
      <c r="V15" s="56">
        <v>135.04</v>
      </c>
      <c r="W15" s="56"/>
      <c r="X15" s="55">
        <f>Y15+Z16</f>
        <v>270.07</v>
      </c>
      <c r="Y15" s="56">
        <v>270.07</v>
      </c>
      <c r="Z15" s="56"/>
      <c r="AA15" s="56" t="s">
        <v>19202</v>
      </c>
      <c r="AB15" s="51" t="s">
        <v>19203</v>
      </c>
      <c r="AC15" s="51" t="s">
        <v>19203</v>
      </c>
      <c r="AD15" s="56" t="s">
        <v>19204</v>
      </c>
      <c r="AE15" s="56"/>
      <c r="AF15" s="58">
        <f>Table22[[#This Row],[Injection
technical
GWh/day]]/Table22[[#Totals],[Injection
technical
GWh/day]]</f>
        <v>4.5010377471837837E-2</v>
      </c>
      <c r="AG15" s="58">
        <f>Table22[[#This Row],[Withdrawal
technical
GWh/day]]/Table22[[#Totals],[Withdrawal
technical
GWh/day]]</f>
        <v>4.7456888610421098E-2</v>
      </c>
      <c r="AH15" s="58">
        <f>ROUNDUP(IF($B$2&gt;=0,$B$2*Table22[[#This Row],[Normiert Injection]],$B$2*Table22[[#This Row],[Normiert Withdrawal2]]),0)</f>
        <v>159</v>
      </c>
      <c r="AI15" s="58" t="s">
        <v>19335</v>
      </c>
    </row>
    <row r="16" spans="1:35" ht="17.25" customHeight="1">
      <c r="A16" s="51" t="str">
        <f>A15</f>
        <v>Germany</v>
      </c>
      <c r="B16" s="51" t="str">
        <f t="shared" si="3"/>
        <v>DE0902</v>
      </c>
      <c r="C16" s="51" t="s">
        <v>39</v>
      </c>
      <c r="D16" s="52">
        <v>9</v>
      </c>
      <c r="E16" s="53">
        <v>2</v>
      </c>
      <c r="F16" s="51" t="str">
        <f>F15</f>
        <v>Erdgasspeicher Peissen</v>
      </c>
      <c r="G16" s="51" t="s">
        <v>19301</v>
      </c>
      <c r="H16" s="164">
        <v>51.750250000000001</v>
      </c>
      <c r="I16" s="164">
        <v>11.759219999999999</v>
      </c>
      <c r="J16" s="51" t="str">
        <f>J15</f>
        <v>Katharina</v>
      </c>
      <c r="K16" s="51" t="s">
        <v>19219</v>
      </c>
      <c r="L16" s="51" t="s">
        <v>19206</v>
      </c>
      <c r="M16" s="54">
        <v>2025</v>
      </c>
      <c r="N16" s="54"/>
      <c r="O16" s="51" t="str">
        <f>O15</f>
        <v>Salt cavern</v>
      </c>
      <c r="P16" s="51"/>
      <c r="Q16" s="51" t="s">
        <v>19201</v>
      </c>
      <c r="R16" s="55">
        <f t="shared" si="0"/>
        <v>1.2974633500000001</v>
      </c>
      <c r="S16" s="56">
        <f>600*11.215/1000-S15</f>
        <v>1.2974633500000001</v>
      </c>
      <c r="T16" s="56"/>
      <c r="U16" s="55"/>
      <c r="V16" s="56"/>
      <c r="W16" s="56"/>
      <c r="X16" s="55"/>
      <c r="Y16" s="56"/>
      <c r="Z16" s="56"/>
      <c r="AA16" s="56" t="s">
        <v>19202</v>
      </c>
      <c r="AB16" s="51" t="s">
        <v>19207</v>
      </c>
      <c r="AC16" s="51" t="s">
        <v>19203</v>
      </c>
      <c r="AD16" s="56" t="s">
        <v>19204</v>
      </c>
      <c r="AE16" s="56"/>
      <c r="AF16" s="58">
        <f>Table22[[#This Row],[Injection
technical
GWh/day]]/Table22[[#Totals],[Injection
technical
GWh/day]]</f>
        <v>0</v>
      </c>
      <c r="AG16" s="58">
        <f>Table22[[#This Row],[Withdrawal
technical
GWh/day]]/Table22[[#Totals],[Withdrawal
technical
GWh/day]]</f>
        <v>0</v>
      </c>
      <c r="AH16" s="58">
        <f>ROUND(IF($B$2&gt;=0,$B$2*Table22[[#This Row],[Normiert Injection]],$B$2*Table22[[#This Row],[Normiert Withdrawal2]]),0)</f>
        <v>0</v>
      </c>
      <c r="AI16" s="58"/>
    </row>
    <row r="17" spans="1:35" ht="17.25" customHeight="1">
      <c r="A17" s="51" t="s">
        <v>19194</v>
      </c>
      <c r="B17" s="51" t="str">
        <f t="shared" si="3"/>
        <v>DE1001</v>
      </c>
      <c r="C17" s="51" t="s">
        <v>39</v>
      </c>
      <c r="D17" s="52">
        <v>10</v>
      </c>
      <c r="E17" s="53">
        <v>1</v>
      </c>
      <c r="F17" s="51" t="s">
        <v>19220</v>
      </c>
      <c r="G17" s="51" t="s">
        <v>19298</v>
      </c>
      <c r="H17" s="164">
        <v>53.257240000000003</v>
      </c>
      <c r="I17" s="164">
        <v>7.4078600000000003</v>
      </c>
      <c r="J17" s="51" t="s">
        <v>19221</v>
      </c>
      <c r="K17" s="51" t="s">
        <v>19198</v>
      </c>
      <c r="L17" s="51" t="s">
        <v>19199</v>
      </c>
      <c r="M17" s="54">
        <v>1972</v>
      </c>
      <c r="N17" s="54"/>
      <c r="O17" s="51" t="s">
        <v>19200</v>
      </c>
      <c r="P17" s="51"/>
      <c r="Q17" s="51" t="s">
        <v>19201</v>
      </c>
      <c r="R17" s="55">
        <f t="shared" si="0"/>
        <v>9.1</v>
      </c>
      <c r="S17" s="56">
        <v>9.1</v>
      </c>
      <c r="T17" s="56"/>
      <c r="U17" s="55">
        <f t="shared" si="1"/>
        <v>98.78</v>
      </c>
      <c r="V17" s="56">
        <v>98.78</v>
      </c>
      <c r="W17" s="56"/>
      <c r="X17" s="55">
        <f t="shared" si="2"/>
        <v>258.72000000000003</v>
      </c>
      <c r="Y17" s="56">
        <v>258.72000000000003</v>
      </c>
      <c r="Z17" s="56"/>
      <c r="AA17" s="56" t="s">
        <v>19202</v>
      </c>
      <c r="AB17" s="51" t="s">
        <v>19203</v>
      </c>
      <c r="AC17" s="51" t="s">
        <v>19203</v>
      </c>
      <c r="AD17" s="56" t="s">
        <v>19204</v>
      </c>
      <c r="AE17" s="56"/>
      <c r="AF17" s="58">
        <f>Table22[[#This Row],[Injection
technical
GWh/day]]/Table22[[#Totals],[Injection
technical
GWh/day]]</f>
        <v>3.2924504492506973E-2</v>
      </c>
      <c r="AG17" s="58">
        <f>Table22[[#This Row],[Withdrawal
technical
GWh/day]]/Table22[[#Totals],[Withdrawal
technical
GWh/day]]</f>
        <v>4.5462458700663344E-2</v>
      </c>
      <c r="AH17" s="58">
        <f>ROUND(IF($B$2&gt;=0,$B$2*Table22[[#This Row],[Normiert Injection]],$B$2*Table22[[#This Row],[Normiert Withdrawal2]]),0)</f>
        <v>116</v>
      </c>
      <c r="AI17" s="58"/>
    </row>
    <row r="18" spans="1:35" ht="17.25" customHeight="1">
      <c r="A18" s="51" t="s">
        <v>19194</v>
      </c>
      <c r="B18" s="51" t="str">
        <f t="shared" si="3"/>
        <v>DE1009</v>
      </c>
      <c r="C18" s="51" t="s">
        <v>39</v>
      </c>
      <c r="D18" s="52">
        <v>10</v>
      </c>
      <c r="E18" s="53">
        <v>9</v>
      </c>
      <c r="F18" s="51" t="s">
        <v>19220</v>
      </c>
      <c r="G18" s="51" t="s">
        <v>19329</v>
      </c>
      <c r="H18" s="164">
        <v>53.19426</v>
      </c>
      <c r="I18" s="164">
        <v>8.4007000000000005</v>
      </c>
      <c r="J18" s="51" t="s">
        <v>19222</v>
      </c>
      <c r="K18" s="51" t="s">
        <v>19198</v>
      </c>
      <c r="L18" s="51" t="s">
        <v>19199</v>
      </c>
      <c r="M18" s="54"/>
      <c r="N18" s="54"/>
      <c r="O18" s="51" t="s">
        <v>19200</v>
      </c>
      <c r="P18" s="51"/>
      <c r="Q18" s="51"/>
      <c r="R18" s="55">
        <f t="shared" si="0"/>
        <v>0.81</v>
      </c>
      <c r="S18" s="56">
        <v>0.81</v>
      </c>
      <c r="T18" s="56"/>
      <c r="U18" s="55">
        <f t="shared" si="1"/>
        <v>13.8</v>
      </c>
      <c r="V18" s="56">
        <v>13.8</v>
      </c>
      <c r="W18" s="56"/>
      <c r="X18" s="55">
        <f t="shared" si="2"/>
        <v>27.6</v>
      </c>
      <c r="Y18" s="56">
        <v>27.6</v>
      </c>
      <c r="Z18" s="56"/>
      <c r="AA18" s="56" t="s">
        <v>19202</v>
      </c>
      <c r="AB18" s="51" t="s">
        <v>19203</v>
      </c>
      <c r="AC18" s="51" t="s">
        <v>19203</v>
      </c>
      <c r="AD18" s="56" t="s">
        <v>19204</v>
      </c>
      <c r="AE18" s="56"/>
      <c r="AF18" s="58">
        <f>Table22[[#This Row],[Injection
technical
GWh/day]]/Table22[[#Totals],[Injection
technical
GWh/day]]</f>
        <v>4.5996979347701587E-3</v>
      </c>
      <c r="AG18" s="58">
        <f>Table22[[#This Row],[Withdrawal
technical
GWh/day]]/Table22[[#Totals],[Withdrawal
technical
GWh/day]]</f>
        <v>4.8498912343008203E-3</v>
      </c>
      <c r="AH18" s="58">
        <f>ROUND(IF($B$2&gt;=0,$B$2*Table22[[#This Row],[Normiert Injection]],$B$2*Table22[[#This Row],[Normiert Withdrawal2]]),0)</f>
        <v>16</v>
      </c>
      <c r="AI18" s="58"/>
    </row>
    <row r="19" spans="1:35" ht="17.25" customHeight="1">
      <c r="A19" s="51" t="s">
        <v>19194</v>
      </c>
      <c r="B19" s="51" t="str">
        <f t="shared" si="3"/>
        <v>DE1002</v>
      </c>
      <c r="C19" s="51" t="s">
        <v>39</v>
      </c>
      <c r="D19" s="52">
        <v>10</v>
      </c>
      <c r="E19" s="53">
        <v>2</v>
      </c>
      <c r="F19" s="51" t="s">
        <v>19220</v>
      </c>
      <c r="G19" s="51" t="s">
        <v>19298</v>
      </c>
      <c r="H19" s="164">
        <v>53.257240000000003</v>
      </c>
      <c r="I19" s="164">
        <v>7.4078600000000003</v>
      </c>
      <c r="J19" s="51" t="s">
        <v>19223</v>
      </c>
      <c r="K19" s="51" t="s">
        <v>19198</v>
      </c>
      <c r="L19" s="51" t="s">
        <v>19199</v>
      </c>
      <c r="M19" s="54">
        <v>2013</v>
      </c>
      <c r="N19" s="54"/>
      <c r="O19" s="51" t="s">
        <v>19200</v>
      </c>
      <c r="P19" s="51"/>
      <c r="Q19" s="51" t="s">
        <v>19201</v>
      </c>
      <c r="R19" s="55">
        <f t="shared" si="0"/>
        <v>3.5</v>
      </c>
      <c r="S19" s="56">
        <v>3.5</v>
      </c>
      <c r="T19" s="56"/>
      <c r="U19" s="55">
        <f t="shared" si="1"/>
        <v>55.2</v>
      </c>
      <c r="V19" s="56">
        <v>55.2</v>
      </c>
      <c r="W19" s="56"/>
      <c r="X19" s="55">
        <f t="shared" si="2"/>
        <v>69</v>
      </c>
      <c r="Y19" s="56">
        <v>69</v>
      </c>
      <c r="Z19" s="56"/>
      <c r="AA19" s="56" t="s">
        <v>19202</v>
      </c>
      <c r="AB19" s="51" t="s">
        <v>19203</v>
      </c>
      <c r="AC19" s="51" t="s">
        <v>19203</v>
      </c>
      <c r="AD19" s="56" t="s">
        <v>19204</v>
      </c>
      <c r="AE19" s="56"/>
      <c r="AF19" s="58">
        <f>Table22[[#This Row],[Injection
technical
GWh/day]]/Table22[[#Totals],[Injection
technical
GWh/day]]</f>
        <v>1.8398791739080635E-2</v>
      </c>
      <c r="AG19" s="58">
        <f>Table22[[#This Row],[Withdrawal
technical
GWh/day]]/Table22[[#Totals],[Withdrawal
technical
GWh/day]]</f>
        <v>1.2124728085752049E-2</v>
      </c>
      <c r="AH19" s="58">
        <f>ROUNDUP(IF($B$2&gt;=0,$B$2*Table22[[#This Row],[Normiert Injection]],$B$2*Table22[[#This Row],[Normiert Withdrawal2]]),0)</f>
        <v>65</v>
      </c>
      <c r="AI19" s="58" t="s">
        <v>19335</v>
      </c>
    </row>
    <row r="20" spans="1:35" ht="17.25" customHeight="1">
      <c r="A20" s="51" t="s">
        <v>19194</v>
      </c>
      <c r="B20" s="51" t="str">
        <f t="shared" si="3"/>
        <v>DE1004</v>
      </c>
      <c r="C20" s="51" t="s">
        <v>39</v>
      </c>
      <c r="D20" s="52">
        <v>10</v>
      </c>
      <c r="E20" s="53">
        <v>4</v>
      </c>
      <c r="F20" s="51" t="s">
        <v>19220</v>
      </c>
      <c r="G20" s="51" t="s">
        <v>19298</v>
      </c>
      <c r="H20" s="164">
        <v>53.257240000000003</v>
      </c>
      <c r="I20" s="164">
        <v>7.4078600000000003</v>
      </c>
      <c r="J20" s="51" t="s">
        <v>19224</v>
      </c>
      <c r="K20" s="51" t="s">
        <v>19198</v>
      </c>
      <c r="L20" s="51" t="s">
        <v>19199</v>
      </c>
      <c r="M20" s="54">
        <v>1979</v>
      </c>
      <c r="N20" s="54"/>
      <c r="O20" s="51" t="s">
        <v>19200</v>
      </c>
      <c r="P20" s="51"/>
      <c r="Q20" s="51" t="s">
        <v>19201</v>
      </c>
      <c r="R20" s="55">
        <f t="shared" si="0"/>
        <v>1.8320000000000001</v>
      </c>
      <c r="S20" s="56">
        <v>1.8320000000000001</v>
      </c>
      <c r="T20" s="56"/>
      <c r="U20" s="57">
        <f t="shared" si="1"/>
        <v>48.72</v>
      </c>
      <c r="V20" s="56">
        <v>48.72</v>
      </c>
      <c r="W20" s="56"/>
      <c r="X20" s="55">
        <f t="shared" si="2"/>
        <v>69.599999999999994</v>
      </c>
      <c r="Y20" s="56">
        <v>69.599999999999994</v>
      </c>
      <c r="Z20" s="56"/>
      <c r="AA20" s="56" t="s">
        <v>19202</v>
      </c>
      <c r="AB20" s="51" t="s">
        <v>19203</v>
      </c>
      <c r="AC20" s="51" t="s">
        <v>19203</v>
      </c>
      <c r="AD20" s="56" t="s">
        <v>19204</v>
      </c>
      <c r="AE20" s="56"/>
      <c r="AF20" s="58">
        <f>Table22[[#This Row],[Injection
technical
GWh/day]]/Table22[[#Totals],[Injection
technical
GWh/day]]</f>
        <v>1.6238933578405949E-2</v>
      </c>
      <c r="AG20" s="58">
        <f>Table22[[#This Row],[Withdrawal
technical
GWh/day]]/Table22[[#Totals],[Withdrawal
technical
GWh/day]]</f>
        <v>1.2230160503889023E-2</v>
      </c>
      <c r="AH20" s="58">
        <f>ROUND(IF($B$2&gt;=0,$B$2*Table22[[#This Row],[Normiert Injection]],$B$2*Table22[[#This Row],[Normiert Withdrawal2]]),0)</f>
        <v>57</v>
      </c>
      <c r="AI20" s="58"/>
    </row>
    <row r="21" spans="1:35" ht="17.25" customHeight="1">
      <c r="A21" s="51" t="s">
        <v>19194</v>
      </c>
      <c r="B21" s="51" t="str">
        <f t="shared" si="3"/>
        <v>DE1005</v>
      </c>
      <c r="C21" s="51" t="s">
        <v>39</v>
      </c>
      <c r="D21" s="52">
        <v>10</v>
      </c>
      <c r="E21" s="53">
        <v>5</v>
      </c>
      <c r="F21" s="51" t="s">
        <v>19220</v>
      </c>
      <c r="G21" s="51" t="s">
        <v>19298</v>
      </c>
      <c r="H21" s="164">
        <v>53.257240000000003</v>
      </c>
      <c r="I21" s="164">
        <v>7.4078600000000003</v>
      </c>
      <c r="J21" s="51" t="s">
        <v>19225</v>
      </c>
      <c r="K21" s="51" t="s">
        <v>19198</v>
      </c>
      <c r="L21" s="51" t="s">
        <v>19199</v>
      </c>
      <c r="M21" s="54">
        <v>1979</v>
      </c>
      <c r="N21" s="54"/>
      <c r="O21" s="51" t="s">
        <v>19200</v>
      </c>
      <c r="P21" s="51"/>
      <c r="Q21" s="51" t="s">
        <v>19201</v>
      </c>
      <c r="R21" s="55">
        <f t="shared" si="0"/>
        <v>1.9550000000000001</v>
      </c>
      <c r="S21" s="56">
        <v>1.9550000000000001</v>
      </c>
      <c r="T21" s="56"/>
      <c r="U21" s="57">
        <f t="shared" si="1"/>
        <v>24.84</v>
      </c>
      <c r="V21" s="56">
        <v>24.84</v>
      </c>
      <c r="W21" s="56"/>
      <c r="X21" s="55">
        <f t="shared" si="2"/>
        <v>49.68</v>
      </c>
      <c r="Y21" s="56">
        <v>49.68</v>
      </c>
      <c r="Z21" s="56"/>
      <c r="AA21" s="56" t="s">
        <v>19202</v>
      </c>
      <c r="AB21" s="51" t="s">
        <v>19203</v>
      </c>
      <c r="AC21" s="51" t="s">
        <v>19203</v>
      </c>
      <c r="AD21" s="56" t="s">
        <v>19204</v>
      </c>
      <c r="AE21" s="56"/>
      <c r="AF21" s="58">
        <f>Table22[[#This Row],[Injection
technical
GWh/day]]/Table22[[#Totals],[Injection
technical
GWh/day]]</f>
        <v>8.2794562825862852E-3</v>
      </c>
      <c r="AG21" s="58">
        <f>Table22[[#This Row],[Withdrawal
technical
GWh/day]]/Table22[[#Totals],[Withdrawal
technical
GWh/day]]</f>
        <v>8.7298042217414766E-3</v>
      </c>
      <c r="AH21" s="58">
        <f>ROUND(IF($B$2&gt;=0,$B$2*Table22[[#This Row],[Normiert Injection]],$B$2*Table22[[#This Row],[Normiert Withdrawal2]]),0)</f>
        <v>29</v>
      </c>
      <c r="AI21" s="58"/>
    </row>
    <row r="22" spans="1:35" ht="17.25" customHeight="1">
      <c r="A22" s="51" t="s">
        <v>19194</v>
      </c>
      <c r="B22" s="51" t="str">
        <f t="shared" si="3"/>
        <v>DE1006</v>
      </c>
      <c r="C22" s="51" t="s">
        <v>39</v>
      </c>
      <c r="D22" s="52">
        <v>10</v>
      </c>
      <c r="E22" s="53">
        <v>6</v>
      </c>
      <c r="F22" s="51" t="s">
        <v>19220</v>
      </c>
      <c r="G22" s="51" t="s">
        <v>19298</v>
      </c>
      <c r="H22" s="164">
        <v>53.257240000000003</v>
      </c>
      <c r="I22" s="164">
        <v>7.4078600000000003</v>
      </c>
      <c r="J22" s="51" t="s">
        <v>19226</v>
      </c>
      <c r="K22" s="51" t="s">
        <v>19198</v>
      </c>
      <c r="L22" s="51" t="s">
        <v>19199</v>
      </c>
      <c r="M22" s="54">
        <v>1979</v>
      </c>
      <c r="N22" s="54"/>
      <c r="O22" s="51" t="s">
        <v>19200</v>
      </c>
      <c r="P22" s="51"/>
      <c r="Q22" s="51" t="s">
        <v>19201</v>
      </c>
      <c r="R22" s="55">
        <f t="shared" si="0"/>
        <v>2.69</v>
      </c>
      <c r="S22" s="56">
        <v>2.69</v>
      </c>
      <c r="T22" s="56"/>
      <c r="U22" s="57">
        <f t="shared" si="1"/>
        <v>41.04</v>
      </c>
      <c r="V22" s="56">
        <v>41.04</v>
      </c>
      <c r="W22" s="56"/>
      <c r="X22" s="55">
        <f t="shared" si="2"/>
        <v>82.08</v>
      </c>
      <c r="Y22" s="56">
        <v>82.08</v>
      </c>
      <c r="Z22" s="56"/>
      <c r="AA22" s="56" t="s">
        <v>19202</v>
      </c>
      <c r="AB22" s="51" t="s">
        <v>19203</v>
      </c>
      <c r="AC22" s="51" t="s">
        <v>19203</v>
      </c>
      <c r="AD22" s="56" t="s">
        <v>19204</v>
      </c>
      <c r="AE22" s="56"/>
      <c r="AF22" s="58">
        <f>Table22[[#This Row],[Injection
technical
GWh/day]]/Table22[[#Totals],[Injection
technical
GWh/day]]</f>
        <v>1.3679101684272992E-2</v>
      </c>
      <c r="AG22" s="58">
        <f>Table22[[#This Row],[Withdrawal
technical
GWh/day]]/Table22[[#Totals],[Withdrawal
technical
GWh/day]]</f>
        <v>1.442315480113809E-2</v>
      </c>
      <c r="AH22" s="58">
        <f>ROUND(IF($B$2&gt;=0,$B$2*Table22[[#This Row],[Normiert Injection]],$B$2*Table22[[#This Row],[Normiert Withdrawal2]]),0)</f>
        <v>48</v>
      </c>
      <c r="AI22" s="58"/>
    </row>
    <row r="23" spans="1:35" ht="17.25" customHeight="1">
      <c r="A23" s="51" t="s">
        <v>19194</v>
      </c>
      <c r="B23" s="51" t="str">
        <f t="shared" si="3"/>
        <v>DE1007</v>
      </c>
      <c r="C23" s="51" t="s">
        <v>39</v>
      </c>
      <c r="D23" s="52">
        <v>10</v>
      </c>
      <c r="E23" s="53">
        <v>7</v>
      </c>
      <c r="F23" s="51" t="s">
        <v>19220</v>
      </c>
      <c r="G23" s="51" t="s">
        <v>19298</v>
      </c>
      <c r="H23" s="164">
        <v>53.257240000000003</v>
      </c>
      <c r="I23" s="164">
        <v>7.4078600000000003</v>
      </c>
      <c r="J23" s="51" t="s">
        <v>19227</v>
      </c>
      <c r="K23" s="51" t="s">
        <v>19198</v>
      </c>
      <c r="L23" s="51" t="s">
        <v>19199</v>
      </c>
      <c r="M23" s="54">
        <v>1979</v>
      </c>
      <c r="N23" s="54"/>
      <c r="O23" s="51" t="s">
        <v>19200</v>
      </c>
      <c r="P23" s="51"/>
      <c r="Q23" s="51" t="s">
        <v>19201</v>
      </c>
      <c r="R23" s="55">
        <f t="shared" si="0"/>
        <v>0.43030000000000002</v>
      </c>
      <c r="S23" s="56">
        <v>0.43030000000000002</v>
      </c>
      <c r="T23" s="56"/>
      <c r="U23" s="55">
        <f t="shared" si="1"/>
        <v>10.58</v>
      </c>
      <c r="V23" s="56">
        <v>10.58</v>
      </c>
      <c r="W23" s="56"/>
      <c r="X23" s="55">
        <f t="shared" si="2"/>
        <v>23.52</v>
      </c>
      <c r="Y23" s="56">
        <v>23.52</v>
      </c>
      <c r="Z23" s="56"/>
      <c r="AA23" s="56" t="s">
        <v>19202</v>
      </c>
      <c r="AB23" s="51" t="s">
        <v>19203</v>
      </c>
      <c r="AC23" s="51" t="s">
        <v>19203</v>
      </c>
      <c r="AD23" s="56" t="s">
        <v>19204</v>
      </c>
      <c r="AE23" s="56"/>
      <c r="AF23" s="58">
        <f>Table22[[#This Row],[Injection
technical
GWh/day]]/Table22[[#Totals],[Injection
technical
GWh/day]]</f>
        <v>3.526435083323788E-3</v>
      </c>
      <c r="AG23" s="58">
        <f>Table22[[#This Row],[Withdrawal
technical
GWh/day]]/Table22[[#Totals],[Withdrawal
technical
GWh/day]]</f>
        <v>4.132950790969394E-3</v>
      </c>
      <c r="AH23" s="58">
        <f>ROUND(IF($B$2&gt;=0,$B$2*Table22[[#This Row],[Normiert Injection]],$B$2*Table22[[#This Row],[Normiert Withdrawal2]]),0)</f>
        <v>12</v>
      </c>
      <c r="AI23" s="58"/>
    </row>
    <row r="24" spans="1:35" ht="17.25" customHeight="1">
      <c r="A24" s="51" t="s">
        <v>19194</v>
      </c>
      <c r="B24" s="51" t="str">
        <f t="shared" si="3"/>
        <v>DE1008</v>
      </c>
      <c r="C24" s="51" t="s">
        <v>39</v>
      </c>
      <c r="D24" s="52">
        <v>10</v>
      </c>
      <c r="E24" s="53">
        <v>8</v>
      </c>
      <c r="F24" s="51" t="s">
        <v>19220</v>
      </c>
      <c r="G24" s="51" t="s">
        <v>19302</v>
      </c>
      <c r="H24" s="164">
        <v>52.483269999999997</v>
      </c>
      <c r="I24" s="164">
        <v>13.781180000000001</v>
      </c>
      <c r="J24" s="51" t="s">
        <v>19228</v>
      </c>
      <c r="K24" s="51" t="s">
        <v>19198</v>
      </c>
      <c r="L24" s="51" t="s">
        <v>19199</v>
      </c>
      <c r="M24" s="54">
        <v>2007</v>
      </c>
      <c r="N24" s="54"/>
      <c r="O24" s="51" t="s">
        <v>19200</v>
      </c>
      <c r="P24" s="51"/>
      <c r="Q24" s="51" t="s">
        <v>19201</v>
      </c>
      <c r="R24" s="55">
        <f t="shared" si="0"/>
        <v>1.0900000000000001</v>
      </c>
      <c r="S24" s="56">
        <v>1.0900000000000001</v>
      </c>
      <c r="T24" s="56"/>
      <c r="U24" s="55">
        <f t="shared" si="1"/>
        <v>10.66</v>
      </c>
      <c r="V24" s="56">
        <v>10.66</v>
      </c>
      <c r="W24" s="56"/>
      <c r="X24" s="55">
        <f t="shared" si="2"/>
        <v>32.76</v>
      </c>
      <c r="Y24" s="56">
        <v>32.76</v>
      </c>
      <c r="Z24" s="56"/>
      <c r="AA24" s="56" t="s">
        <v>19202</v>
      </c>
      <c r="AB24" s="51" t="s">
        <v>19203</v>
      </c>
      <c r="AC24" s="51" t="s">
        <v>19203</v>
      </c>
      <c r="AD24" s="56" t="s">
        <v>19204</v>
      </c>
      <c r="AE24" s="56"/>
      <c r="AF24" s="58">
        <f>Table22[[#This Row],[Injection
technical
GWh/day]]/Table22[[#Totals],[Injection
technical
GWh/day]]</f>
        <v>3.5530999988876732E-3</v>
      </c>
      <c r="AG24" s="58">
        <f>Table22[[#This Row],[Withdrawal
technical
GWh/day]]/Table22[[#Totals],[Withdrawal
technical
GWh/day]]</f>
        <v>5.7566100302787991E-3</v>
      </c>
      <c r="AH24" s="58">
        <f>ROUND(IF($B$2&gt;=0,$B$2*Table22[[#This Row],[Normiert Injection]],$B$2*Table22[[#This Row],[Normiert Withdrawal2]]),0)</f>
        <v>13</v>
      </c>
      <c r="AI24" s="58"/>
    </row>
    <row r="25" spans="1:35" ht="17.25" customHeight="1">
      <c r="A25" s="51" t="s">
        <v>19194</v>
      </c>
      <c r="B25" s="51" t="str">
        <f t="shared" si="3"/>
        <v>DE1101</v>
      </c>
      <c r="C25" s="51" t="s">
        <v>39</v>
      </c>
      <c r="D25" s="52">
        <v>11</v>
      </c>
      <c r="E25" s="53">
        <v>1</v>
      </c>
      <c r="F25" s="51" t="s">
        <v>19229</v>
      </c>
      <c r="G25" s="51" t="s">
        <v>19299</v>
      </c>
      <c r="H25" s="164">
        <v>53.461060000000003</v>
      </c>
      <c r="I25" s="164">
        <v>7.9120900000000001</v>
      </c>
      <c r="J25" s="51" t="s">
        <v>19230</v>
      </c>
      <c r="K25" s="51" t="s">
        <v>19198</v>
      </c>
      <c r="L25" s="51" t="s">
        <v>19199</v>
      </c>
      <c r="M25" s="54">
        <v>1993</v>
      </c>
      <c r="N25" s="54"/>
      <c r="O25" s="51" t="s">
        <v>19200</v>
      </c>
      <c r="P25" s="51"/>
      <c r="Q25" s="51" t="s">
        <v>19201</v>
      </c>
      <c r="R25" s="55">
        <f t="shared" si="0"/>
        <v>2.1850999999999998</v>
      </c>
      <c r="S25" s="56">
        <v>2.1850999999999998</v>
      </c>
      <c r="T25" s="56"/>
      <c r="U25" s="55">
        <f t="shared" si="1"/>
        <v>210.672</v>
      </c>
      <c r="V25" s="56">
        <v>210.672</v>
      </c>
      <c r="W25" s="56"/>
      <c r="X25" s="55">
        <f t="shared" si="2"/>
        <v>361.15199999999999</v>
      </c>
      <c r="Y25" s="56">
        <v>361.15199999999999</v>
      </c>
      <c r="Z25" s="56"/>
      <c r="AA25" s="56" t="s">
        <v>19202</v>
      </c>
      <c r="AB25" s="51" t="s">
        <v>19203</v>
      </c>
      <c r="AC25" s="51" t="s">
        <v>19203</v>
      </c>
      <c r="AD25" s="56" t="s">
        <v>19204</v>
      </c>
      <c r="AE25" s="56"/>
      <c r="AF25" s="58">
        <f>Table22[[#This Row],[Injection
technical
GWh/day]]/Table22[[#Totals],[Injection
technical
GWh/day]]</f>
        <v>7.0219388645934688E-2</v>
      </c>
      <c r="AG25" s="58">
        <f>Table22[[#This Row],[Withdrawal
technical
GWh/day]]/Table22[[#Totals],[Withdrawal
technical
GWh/day]]</f>
        <v>6.3461881125007599E-2</v>
      </c>
      <c r="AH25" s="58">
        <f>ROUND(IF($B$2&gt;=0,$B$2*Table22[[#This Row],[Normiert Injection]],$B$2*Table22[[#This Row],[Normiert Withdrawal2]]),0)</f>
        <v>247</v>
      </c>
      <c r="AI25" s="58"/>
    </row>
    <row r="26" spans="1:35" ht="17.25" customHeight="1">
      <c r="A26" s="51" t="s">
        <v>19194</v>
      </c>
      <c r="B26" s="51" t="str">
        <f t="shared" si="3"/>
        <v>DE1201</v>
      </c>
      <c r="C26" s="51" t="s">
        <v>39</v>
      </c>
      <c r="D26" s="52">
        <v>12</v>
      </c>
      <c r="E26" s="53">
        <v>1</v>
      </c>
      <c r="F26" s="51" t="s">
        <v>19231</v>
      </c>
      <c r="G26" s="51" t="s">
        <v>19303</v>
      </c>
      <c r="H26" s="164">
        <v>52.339619999999996</v>
      </c>
      <c r="I26" s="164">
        <v>9.6508900000000004</v>
      </c>
      <c r="J26" s="51" t="s">
        <v>19232</v>
      </c>
      <c r="K26" s="51" t="s">
        <v>19198</v>
      </c>
      <c r="L26" s="51" t="s">
        <v>19199</v>
      </c>
      <c r="M26" s="54">
        <v>1982</v>
      </c>
      <c r="N26" s="54"/>
      <c r="O26" s="51" t="s">
        <v>19200</v>
      </c>
      <c r="P26" s="51"/>
      <c r="Q26" s="51" t="s">
        <v>19201</v>
      </c>
      <c r="R26" s="55">
        <f t="shared" si="0"/>
        <v>3.8294999999999999</v>
      </c>
      <c r="S26" s="56">
        <f>333*11.5/1000</f>
        <v>3.8294999999999999</v>
      </c>
      <c r="T26" s="56"/>
      <c r="U26" s="57">
        <f t="shared" si="1"/>
        <v>44.16</v>
      </c>
      <c r="V26" s="56">
        <f>160000*11.5*24/1000000</f>
        <v>44.16</v>
      </c>
      <c r="W26" s="56"/>
      <c r="X26" s="55">
        <f t="shared" si="2"/>
        <v>140.76</v>
      </c>
      <c r="Y26" s="56">
        <f>510000*11.5*24/1000000</f>
        <v>140.76</v>
      </c>
      <c r="Z26" s="56"/>
      <c r="AA26" s="56" t="s">
        <v>19202</v>
      </c>
      <c r="AB26" s="51" t="s">
        <v>19203</v>
      </c>
      <c r="AC26" s="51" t="s">
        <v>19203</v>
      </c>
      <c r="AD26" s="56" t="s">
        <v>19204</v>
      </c>
      <c r="AE26" s="56"/>
      <c r="AF26" s="58">
        <f>Table22[[#This Row],[Injection
technical
GWh/day]]/Table22[[#Totals],[Injection
technical
GWh/day]]</f>
        <v>1.4719033391264505E-2</v>
      </c>
      <c r="AG26" s="58">
        <f>Table22[[#This Row],[Withdrawal
technical
GWh/day]]/Table22[[#Totals],[Withdrawal
technical
GWh/day]]</f>
        <v>2.4734445294934179E-2</v>
      </c>
      <c r="AH26" s="58">
        <f>ROUND(IF($B$2&gt;=0,$B$2*Table22[[#This Row],[Normiert Injection]],$B$2*Table22[[#This Row],[Normiert Withdrawal2]]),0)</f>
        <v>52</v>
      </c>
      <c r="AI26" s="58"/>
    </row>
    <row r="27" spans="1:35" ht="17.25" customHeight="1">
      <c r="A27" s="51" t="s">
        <v>19194</v>
      </c>
      <c r="B27" s="51" t="str">
        <f t="shared" si="3"/>
        <v>DE1202</v>
      </c>
      <c r="C27" s="51" t="s">
        <v>39</v>
      </c>
      <c r="D27" s="52">
        <v>12</v>
      </c>
      <c r="E27" s="53">
        <v>2</v>
      </c>
      <c r="F27" s="51" t="s">
        <v>19231</v>
      </c>
      <c r="G27" s="51" t="s">
        <v>19303</v>
      </c>
      <c r="H27" s="164">
        <v>52.339619999999996</v>
      </c>
      <c r="I27" s="164">
        <v>9.6508900000000004</v>
      </c>
      <c r="J27" s="51" t="s">
        <v>19232</v>
      </c>
      <c r="K27" s="51" t="s">
        <v>19219</v>
      </c>
      <c r="L27" s="51" t="s">
        <v>19206</v>
      </c>
      <c r="M27" s="54"/>
      <c r="N27" s="54"/>
      <c r="O27" s="51" t="s">
        <v>19200</v>
      </c>
      <c r="P27" s="51"/>
      <c r="Q27" s="51" t="s">
        <v>19201</v>
      </c>
      <c r="R27" s="55">
        <f t="shared" si="0"/>
        <v>4.5999999999999996</v>
      </c>
      <c r="S27" s="56">
        <f>100*11.5/1000*4</f>
        <v>4.5999999999999996</v>
      </c>
      <c r="T27" s="56"/>
      <c r="U27" s="57">
        <f t="shared" si="1"/>
        <v>58.879999999999995</v>
      </c>
      <c r="V27" s="56">
        <f>160000*11.5*24/1000000/3*4</f>
        <v>58.879999999999995</v>
      </c>
      <c r="W27" s="56"/>
      <c r="X27" s="55">
        <f t="shared" si="2"/>
        <v>187.67999999999998</v>
      </c>
      <c r="Y27" s="56">
        <f>510000*11.5*24/1000000/3*4</f>
        <v>187.67999999999998</v>
      </c>
      <c r="Z27" s="56"/>
      <c r="AA27" s="56" t="s">
        <v>19202</v>
      </c>
      <c r="AB27" s="51" t="s">
        <v>19207</v>
      </c>
      <c r="AC27" s="51" t="s">
        <v>19203</v>
      </c>
      <c r="AD27" s="56" t="s">
        <v>19204</v>
      </c>
      <c r="AE27" s="56"/>
      <c r="AF27" s="58">
        <f>Table22[[#This Row],[Injection
technical
GWh/day]]/Table22[[#Totals],[Injection
technical
GWh/day]]</f>
        <v>1.9625377855019339E-2</v>
      </c>
      <c r="AG27" s="58">
        <f>Table22[[#This Row],[Withdrawal
technical
GWh/day]]/Table22[[#Totals],[Withdrawal
technical
GWh/day]]</f>
        <v>3.2979260393245571E-2</v>
      </c>
      <c r="AH27" s="58">
        <f>ROUND(IF($B$2&gt;=0,$B$2*Table22[[#This Row],[Normiert Injection]],$B$2*Table22[[#This Row],[Normiert Withdrawal2]]),0)</f>
        <v>69</v>
      </c>
      <c r="AI27" s="58"/>
    </row>
    <row r="28" spans="1:35" ht="17.25" customHeight="1">
      <c r="A28" s="51" t="s">
        <v>19194</v>
      </c>
      <c r="B28" s="51" t="str">
        <f t="shared" si="3"/>
        <v>DE1301</v>
      </c>
      <c r="C28" s="51" t="s">
        <v>39</v>
      </c>
      <c r="D28" s="52">
        <v>13</v>
      </c>
      <c r="E28" s="53">
        <v>1</v>
      </c>
      <c r="F28" s="51" t="s">
        <v>19233</v>
      </c>
      <c r="G28" s="51" t="s">
        <v>19299</v>
      </c>
      <c r="H28" s="164">
        <v>53.461060000000003</v>
      </c>
      <c r="I28" s="164">
        <v>7.9120900000000001</v>
      </c>
      <c r="J28" s="51" t="s">
        <v>19234</v>
      </c>
      <c r="K28" s="51" t="s">
        <v>19198</v>
      </c>
      <c r="L28" s="51" t="s">
        <v>19199</v>
      </c>
      <c r="M28" s="54">
        <v>2012</v>
      </c>
      <c r="N28" s="54"/>
      <c r="O28" s="51" t="s">
        <v>19200</v>
      </c>
      <c r="P28" s="51"/>
      <c r="Q28" s="51" t="s">
        <v>19201</v>
      </c>
      <c r="R28" s="55">
        <f t="shared" si="0"/>
        <v>1.5801000000000001</v>
      </c>
      <c r="S28" s="56">
        <f>137.4*11.5/1000</f>
        <v>1.5801000000000001</v>
      </c>
      <c r="T28" s="56"/>
      <c r="U28" s="57">
        <f t="shared" si="1"/>
        <v>31.795200000000001</v>
      </c>
      <c r="V28" s="56">
        <f>(104500+10700)*11.5*24/1000000</f>
        <v>31.795200000000001</v>
      </c>
      <c r="W28" s="56"/>
      <c r="X28" s="55">
        <f t="shared" si="2"/>
        <v>55.641599999999997</v>
      </c>
      <c r="Y28" s="56">
        <f>(168000+33600)*11.5*24/1000000</f>
        <v>55.641599999999997</v>
      </c>
      <c r="Z28" s="56"/>
      <c r="AA28" s="56" t="s">
        <v>19202</v>
      </c>
      <c r="AB28" s="51" t="s">
        <v>19203</v>
      </c>
      <c r="AC28" s="51" t="s">
        <v>19203</v>
      </c>
      <c r="AD28" s="56" t="s">
        <v>19204</v>
      </c>
      <c r="AE28" s="56"/>
      <c r="AF28" s="58">
        <f>Table22[[#This Row],[Injection
technical
GWh/day]]/Table22[[#Totals],[Injection
technical
GWh/day]]</f>
        <v>1.0597704041710445E-2</v>
      </c>
      <c r="AG28" s="58">
        <f>Table22[[#This Row],[Withdrawal
technical
GWh/day]]/Table22[[#Totals],[Withdrawal
technical
GWh/day]]</f>
        <v>9.7773807283504516E-3</v>
      </c>
      <c r="AH28" s="58">
        <f>ROUND(IF($B$2&gt;=0,$B$2*Table22[[#This Row],[Normiert Injection]],$B$2*Table22[[#This Row],[Normiert Withdrawal2]]),0)</f>
        <v>37</v>
      </c>
      <c r="AI28" s="58"/>
    </row>
    <row r="29" spans="1:35" ht="17.25" customHeight="1">
      <c r="A29" s="51" t="s">
        <v>19194</v>
      </c>
      <c r="B29" s="51" t="str">
        <f t="shared" si="3"/>
        <v>DE1302</v>
      </c>
      <c r="C29" s="51" t="s">
        <v>39</v>
      </c>
      <c r="D29" s="52">
        <v>13</v>
      </c>
      <c r="E29" s="53">
        <v>2</v>
      </c>
      <c r="F29" s="51" t="s">
        <v>19233</v>
      </c>
      <c r="G29" s="51" t="s">
        <v>19305</v>
      </c>
      <c r="H29" s="164">
        <v>50.787909999999997</v>
      </c>
      <c r="I29" s="164">
        <v>9.8093900000000005</v>
      </c>
      <c r="J29" s="51" t="s">
        <v>19235</v>
      </c>
      <c r="K29" s="51" t="s">
        <v>19198</v>
      </c>
      <c r="L29" s="51" t="s">
        <v>19199</v>
      </c>
      <c r="M29" s="54">
        <v>2001</v>
      </c>
      <c r="N29" s="54"/>
      <c r="O29" s="51" t="s">
        <v>19200</v>
      </c>
      <c r="P29" s="51"/>
      <c r="Q29" s="51" t="s">
        <v>19201</v>
      </c>
      <c r="R29" s="55">
        <f t="shared" si="0"/>
        <v>1.3225</v>
      </c>
      <c r="S29" s="56">
        <f>115*11.5/1000</f>
        <v>1.3225</v>
      </c>
      <c r="T29" s="56"/>
      <c r="U29" s="57">
        <f t="shared" si="1"/>
        <v>13.8</v>
      </c>
      <c r="V29" s="56">
        <f>50000*11.5*24/1000000</f>
        <v>13.8</v>
      </c>
      <c r="W29" s="56"/>
      <c r="X29" s="55">
        <f t="shared" si="2"/>
        <v>27.6</v>
      </c>
      <c r="Y29" s="56">
        <f>100000*11.5*24/1000000</f>
        <v>27.6</v>
      </c>
      <c r="Z29" s="56"/>
      <c r="AA29" s="56" t="s">
        <v>19202</v>
      </c>
      <c r="AB29" s="51" t="s">
        <v>19203</v>
      </c>
      <c r="AC29" s="51" t="s">
        <v>19203</v>
      </c>
      <c r="AD29" s="56" t="s">
        <v>19204</v>
      </c>
      <c r="AE29" s="56"/>
      <c r="AF29" s="58">
        <f>Table22[[#This Row],[Injection
technical
GWh/day]]/Table22[[#Totals],[Injection
technical
GWh/day]]</f>
        <v>4.5996979347701587E-3</v>
      </c>
      <c r="AG29" s="58">
        <f>Table22[[#This Row],[Withdrawal
technical
GWh/day]]/Table22[[#Totals],[Withdrawal
technical
GWh/day]]</f>
        <v>4.8498912343008203E-3</v>
      </c>
      <c r="AH29" s="58">
        <f>ROUND(IF($B$2&gt;=0,$B$2*Table22[[#This Row],[Normiert Injection]],$B$2*Table22[[#This Row],[Normiert Withdrawal2]]),0)</f>
        <v>16</v>
      </c>
      <c r="AI29" s="58"/>
    </row>
    <row r="30" spans="1:35" ht="17.25" customHeight="1">
      <c r="A30" s="51" t="s">
        <v>19194</v>
      </c>
      <c r="B30" s="51" t="str">
        <f t="shared" si="3"/>
        <v>DE1401</v>
      </c>
      <c r="C30" s="51" t="s">
        <v>39</v>
      </c>
      <c r="D30" s="52">
        <v>14</v>
      </c>
      <c r="E30" s="53">
        <v>1</v>
      </c>
      <c r="F30" s="51" t="s">
        <v>19236</v>
      </c>
      <c r="G30" s="51" t="s">
        <v>19304</v>
      </c>
      <c r="H30" s="164">
        <v>54.266599999999997</v>
      </c>
      <c r="I30" s="164">
        <v>10.200839999999999</v>
      </c>
      <c r="J30" s="51" t="s">
        <v>19237</v>
      </c>
      <c r="K30" s="51" t="s">
        <v>19198</v>
      </c>
      <c r="L30" s="51" t="s">
        <v>19199</v>
      </c>
      <c r="M30" s="54">
        <v>1971</v>
      </c>
      <c r="N30" s="54"/>
      <c r="O30" s="51" t="s">
        <v>19200</v>
      </c>
      <c r="P30" s="51"/>
      <c r="Q30" s="51" t="s">
        <v>19201</v>
      </c>
      <c r="R30" s="55">
        <f t="shared" si="0"/>
        <v>0.24299999999999999</v>
      </c>
      <c r="S30" s="56">
        <v>0.24299999999999999</v>
      </c>
      <c r="T30" s="56"/>
      <c r="U30" s="57">
        <f t="shared" si="1"/>
        <v>5.69</v>
      </c>
      <c r="V30" s="56">
        <v>5.69</v>
      </c>
      <c r="W30" s="56"/>
      <c r="X30" s="55">
        <f t="shared" si="2"/>
        <v>13.56</v>
      </c>
      <c r="Y30" s="56">
        <v>13.56</v>
      </c>
      <c r="Z30" s="56"/>
      <c r="AA30" s="56" t="s">
        <v>19202</v>
      </c>
      <c r="AB30" s="51" t="s">
        <v>19203</v>
      </c>
      <c r="AC30" s="51" t="s">
        <v>19203</v>
      </c>
      <c r="AD30" s="56" t="s">
        <v>19204</v>
      </c>
      <c r="AE30" s="56"/>
      <c r="AF30" s="58">
        <f>Table22[[#This Row],[Injection
technical
GWh/day]]/Table22[[#Totals],[Injection
technical
GWh/day]]</f>
        <v>1.8965421194813189E-3</v>
      </c>
      <c r="AG30" s="58">
        <f>Table22[[#This Row],[Withdrawal
technical
GWh/day]]/Table22[[#Totals],[Withdrawal
technical
GWh/day]]</f>
        <v>2.3827726498956204E-3</v>
      </c>
      <c r="AH30" s="58">
        <f>ROUND(IF($B$2&gt;=0,$B$2*Table22[[#This Row],[Normiert Injection]],$B$2*Table22[[#This Row],[Normiert Withdrawal2]]),0)</f>
        <v>7</v>
      </c>
      <c r="AI30" s="58"/>
    </row>
    <row r="31" spans="1:35" ht="17.25" customHeight="1">
      <c r="A31" s="51" t="s">
        <v>19194</v>
      </c>
      <c r="B31" s="51" t="str">
        <f t="shared" si="3"/>
        <v>DE1402</v>
      </c>
      <c r="C31" s="51" t="s">
        <v>39</v>
      </c>
      <c r="D31" s="52">
        <v>14</v>
      </c>
      <c r="E31" s="53">
        <v>2</v>
      </c>
      <c r="F31" s="51" t="s">
        <v>19236</v>
      </c>
      <c r="G31" s="51" t="s">
        <v>19306</v>
      </c>
      <c r="H31" s="164">
        <v>53.42277</v>
      </c>
      <c r="I31" s="164">
        <v>11.360760000000001</v>
      </c>
      <c r="J31" s="51" t="s">
        <v>19238</v>
      </c>
      <c r="K31" s="51" t="s">
        <v>19198</v>
      </c>
      <c r="L31" s="51" t="s">
        <v>19199</v>
      </c>
      <c r="M31" s="54">
        <v>2000</v>
      </c>
      <c r="N31" s="54"/>
      <c r="O31" s="51" t="s">
        <v>19200</v>
      </c>
      <c r="P31" s="51"/>
      <c r="Q31" s="51" t="s">
        <v>19201</v>
      </c>
      <c r="R31" s="55">
        <f t="shared" si="0"/>
        <v>2.88</v>
      </c>
      <c r="S31" s="56">
        <v>2.88</v>
      </c>
      <c r="T31" s="56"/>
      <c r="U31" s="55">
        <f t="shared" si="1"/>
        <v>48.38</v>
      </c>
      <c r="V31" s="56">
        <v>48.38</v>
      </c>
      <c r="W31" s="56"/>
      <c r="X31" s="55">
        <f t="shared" si="2"/>
        <v>107.52</v>
      </c>
      <c r="Y31" s="56">
        <v>107.52</v>
      </c>
      <c r="Z31" s="56"/>
      <c r="AA31" s="56" t="s">
        <v>19202</v>
      </c>
      <c r="AB31" s="51" t="s">
        <v>19203</v>
      </c>
      <c r="AC31" s="51" t="s">
        <v>19203</v>
      </c>
      <c r="AD31" s="56" t="s">
        <v>19204</v>
      </c>
      <c r="AE31" s="56"/>
      <c r="AF31" s="58">
        <f>Table22[[#This Row],[Injection
technical
GWh/day]]/Table22[[#Totals],[Injection
technical
GWh/day]]</f>
        <v>1.612560768725944E-2</v>
      </c>
      <c r="AG31" s="58">
        <f>Table22[[#This Row],[Withdrawal
technical
GWh/day]]/Table22[[#Totals],[Withdrawal
technical
GWh/day]]</f>
        <v>1.8893489330145802E-2</v>
      </c>
      <c r="AH31" s="58">
        <f>ROUND(IF($B$2&gt;=0,$B$2*Table22[[#This Row],[Normiert Injection]],$B$2*Table22[[#This Row],[Normiert Withdrawal2]]),0)</f>
        <v>57</v>
      </c>
      <c r="AI31" s="58"/>
    </row>
    <row r="32" spans="1:35" ht="17.25" customHeight="1">
      <c r="A32" s="51" t="s">
        <v>19194</v>
      </c>
      <c r="B32" s="51" t="str">
        <f t="shared" si="3"/>
        <v>DE1501</v>
      </c>
      <c r="C32" s="51" t="s">
        <v>39</v>
      </c>
      <c r="D32" s="52">
        <v>15</v>
      </c>
      <c r="E32" s="53">
        <v>1</v>
      </c>
      <c r="F32" s="51" t="s">
        <v>19239</v>
      </c>
      <c r="G32" s="51" t="s">
        <v>19300</v>
      </c>
      <c r="H32" s="164">
        <v>52.17597</v>
      </c>
      <c r="I32" s="164">
        <v>7.0286799999999996</v>
      </c>
      <c r="J32" s="51" t="s">
        <v>19240</v>
      </c>
      <c r="K32" s="51" t="s">
        <v>19198</v>
      </c>
      <c r="L32" s="51" t="s">
        <v>19199</v>
      </c>
      <c r="M32" s="54">
        <v>2012</v>
      </c>
      <c r="N32" s="54"/>
      <c r="O32" s="51" t="s">
        <v>19200</v>
      </c>
      <c r="P32" s="51"/>
      <c r="Q32" s="51" t="s">
        <v>19201</v>
      </c>
      <c r="R32" s="55">
        <f t="shared" si="0"/>
        <v>1.8255999999999999</v>
      </c>
      <c r="S32" s="56">
        <v>1.8255999999999999</v>
      </c>
      <c r="T32" s="56"/>
      <c r="U32" s="55">
        <f t="shared" si="1"/>
        <v>49.23</v>
      </c>
      <c r="V32" s="56">
        <v>49.23</v>
      </c>
      <c r="W32" s="56"/>
      <c r="X32" s="55">
        <f t="shared" si="2"/>
        <v>98.46</v>
      </c>
      <c r="Y32" s="56">
        <v>98.46</v>
      </c>
      <c r="Z32" s="56"/>
      <c r="AA32" s="56" t="s">
        <v>19202</v>
      </c>
      <c r="AB32" s="51" t="s">
        <v>19203</v>
      </c>
      <c r="AC32" s="51" t="s">
        <v>19203</v>
      </c>
      <c r="AD32" s="56" t="s">
        <v>19204</v>
      </c>
      <c r="AE32" s="56" t="s">
        <v>19203</v>
      </c>
      <c r="AF32" s="58">
        <f>Table22[[#This Row],[Injection
technical
GWh/day]]/Table22[[#Totals],[Injection
technical
GWh/day]]</f>
        <v>1.6408922415125714E-2</v>
      </c>
      <c r="AG32" s="58">
        <f>Table22[[#This Row],[Withdrawal
technical
GWh/day]]/Table22[[#Totals],[Withdrawal
technical
GWh/day]]</f>
        <v>1.7301459816277488E-2</v>
      </c>
      <c r="AH32" s="58">
        <f>ROUND(IF($B$2&gt;=0,$B$2*Table22[[#This Row],[Normiert Injection]],$B$2*Table22[[#This Row],[Normiert Withdrawal2]]),0)</f>
        <v>58</v>
      </c>
      <c r="AI32" s="58"/>
    </row>
    <row r="33" spans="1:35" ht="17.25" customHeight="1">
      <c r="A33" s="51" t="s">
        <v>19194</v>
      </c>
      <c r="B33" s="51" t="str">
        <f t="shared" si="3"/>
        <v>DE1502</v>
      </c>
      <c r="C33" s="51" t="s">
        <v>39</v>
      </c>
      <c r="D33" s="52">
        <v>15</v>
      </c>
      <c r="E33" s="53">
        <v>2</v>
      </c>
      <c r="F33" s="51" t="s">
        <v>19239</v>
      </c>
      <c r="G33" s="51" t="s">
        <v>19300</v>
      </c>
      <c r="H33" s="164">
        <v>52.17597</v>
      </c>
      <c r="I33" s="164">
        <v>7.0286799999999996</v>
      </c>
      <c r="J33" s="51" t="s">
        <v>19241</v>
      </c>
      <c r="K33" s="51" t="s">
        <v>19198</v>
      </c>
      <c r="L33" s="51" t="s">
        <v>19199</v>
      </c>
      <c r="M33" s="54">
        <v>2006</v>
      </c>
      <c r="N33" s="54"/>
      <c r="O33" s="51" t="s">
        <v>19200</v>
      </c>
      <c r="P33" s="51"/>
      <c r="Q33" s="51" t="s">
        <v>19201</v>
      </c>
      <c r="R33" s="55">
        <f t="shared" si="0"/>
        <v>2.9392</v>
      </c>
      <c r="S33" s="56">
        <v>2.9392</v>
      </c>
      <c r="T33" s="56"/>
      <c r="U33" s="55">
        <f t="shared" si="1"/>
        <v>47.73</v>
      </c>
      <c r="V33" s="56">
        <v>47.73</v>
      </c>
      <c r="W33" s="56"/>
      <c r="X33" s="55">
        <f t="shared" si="2"/>
        <v>175.47</v>
      </c>
      <c r="Y33" s="56">
        <v>175.47</v>
      </c>
      <c r="Z33" s="56"/>
      <c r="AA33" s="56" t="s">
        <v>19202</v>
      </c>
      <c r="AB33" s="51" t="s">
        <v>19203</v>
      </c>
      <c r="AC33" s="51" t="s">
        <v>19203</v>
      </c>
      <c r="AD33" s="56" t="s">
        <v>19204</v>
      </c>
      <c r="AE33" s="56" t="s">
        <v>19203</v>
      </c>
      <c r="AF33" s="58">
        <f>Table22[[#This Row],[Injection
technical
GWh/day]]/Table22[[#Totals],[Injection
technical
GWh/day]]</f>
        <v>1.5908955248302874E-2</v>
      </c>
      <c r="AG33" s="58">
        <f>Table22[[#This Row],[Withdrawal
technical
GWh/day]]/Table22[[#Totals],[Withdrawal
technical
GWh/day]]</f>
        <v>3.0833710684158147E-2</v>
      </c>
      <c r="AH33" s="58">
        <f>ROUND(IF($B$2&gt;=0,$B$2*Table22[[#This Row],[Normiert Injection]],$B$2*Table22[[#This Row],[Normiert Withdrawal2]]),0)</f>
        <v>56</v>
      </c>
      <c r="AI33" s="58"/>
    </row>
    <row r="34" spans="1:35" ht="17.25" customHeight="1">
      <c r="A34" s="51" t="s">
        <v>19194</v>
      </c>
      <c r="B34" s="51" t="str">
        <f t="shared" si="3"/>
        <v>DE1503</v>
      </c>
      <c r="C34" s="51" t="s">
        <v>39</v>
      </c>
      <c r="D34" s="52">
        <v>15</v>
      </c>
      <c r="E34" s="53">
        <v>3</v>
      </c>
      <c r="F34" s="51" t="s">
        <v>19239</v>
      </c>
      <c r="G34" s="51" t="s">
        <v>19307</v>
      </c>
      <c r="H34" s="164">
        <v>51.891719999999999</v>
      </c>
      <c r="I34" s="164">
        <v>11.5557</v>
      </c>
      <c r="J34" s="51" t="s">
        <v>19242</v>
      </c>
      <c r="K34" s="51" t="s">
        <v>19198</v>
      </c>
      <c r="L34" s="51" t="s">
        <v>19199</v>
      </c>
      <c r="M34" s="54">
        <v>1996</v>
      </c>
      <c r="N34" s="54"/>
      <c r="O34" s="51" t="s">
        <v>19200</v>
      </c>
      <c r="P34" s="51"/>
      <c r="Q34" s="51" t="s">
        <v>19201</v>
      </c>
      <c r="R34" s="55">
        <f t="shared" si="0"/>
        <v>7.2561</v>
      </c>
      <c r="S34" s="56">
        <v>7.2561</v>
      </c>
      <c r="T34" s="56"/>
      <c r="U34" s="55">
        <f t="shared" si="1"/>
        <v>83.69</v>
      </c>
      <c r="V34" s="56">
        <v>83.69</v>
      </c>
      <c r="W34" s="56"/>
      <c r="X34" s="55">
        <f t="shared" si="2"/>
        <v>175.47</v>
      </c>
      <c r="Y34" s="56">
        <v>175.47</v>
      </c>
      <c r="Z34" s="56"/>
      <c r="AA34" s="56" t="s">
        <v>19202</v>
      </c>
      <c r="AB34" s="51" t="s">
        <v>19203</v>
      </c>
      <c r="AC34" s="51" t="s">
        <v>19203</v>
      </c>
      <c r="AD34" s="56" t="s">
        <v>19204</v>
      </c>
      <c r="AE34" s="56" t="s">
        <v>19203</v>
      </c>
      <c r="AF34" s="58">
        <f>Table22[[#This Row],[Injection
technical
GWh/day]]/Table22[[#Totals],[Injection
technical
GWh/day]]</f>
        <v>2.7894834794269168E-2</v>
      </c>
      <c r="AG34" s="58">
        <f>Table22[[#This Row],[Withdrawal
technical
GWh/day]]/Table22[[#Totals],[Withdrawal
technical
GWh/day]]</f>
        <v>3.0833710684158147E-2</v>
      </c>
      <c r="AH34" s="58">
        <f>ROUND(IF($B$2&gt;=0,$B$2*Table22[[#This Row],[Normiert Injection]],$B$2*Table22[[#This Row],[Normiert Withdrawal2]]),0)</f>
        <v>98</v>
      </c>
      <c r="AI34" s="58"/>
    </row>
    <row r="35" spans="1:35" ht="17.25" customHeight="1">
      <c r="A35" s="35" t="s">
        <v>19194</v>
      </c>
      <c r="B35" s="35" t="str">
        <f t="shared" si="3"/>
        <v>DE1504</v>
      </c>
      <c r="C35" s="35" t="s">
        <v>39</v>
      </c>
      <c r="D35" s="36">
        <v>15</v>
      </c>
      <c r="E35" s="37">
        <v>4</v>
      </c>
      <c r="F35" s="35" t="s">
        <v>19239</v>
      </c>
      <c r="G35" s="51" t="s">
        <v>19300</v>
      </c>
      <c r="H35" s="164">
        <v>52.17597</v>
      </c>
      <c r="I35" s="164">
        <v>7.0286799999999996</v>
      </c>
      <c r="J35" s="35" t="s">
        <v>19243</v>
      </c>
      <c r="K35" s="35" t="s">
        <v>19198</v>
      </c>
      <c r="L35" s="35" t="s">
        <v>19199</v>
      </c>
      <c r="M35" s="38">
        <v>1990</v>
      </c>
      <c r="N35" s="38"/>
      <c r="O35" s="35" t="s">
        <v>19200</v>
      </c>
      <c r="P35" s="35"/>
      <c r="Q35" s="35" t="s">
        <v>19201</v>
      </c>
      <c r="R35" s="35">
        <f t="shared" si="0"/>
        <v>0</v>
      </c>
      <c r="S35" s="58"/>
      <c r="T35" s="58"/>
      <c r="U35" s="35">
        <f t="shared" si="1"/>
        <v>0</v>
      </c>
      <c r="V35" s="58"/>
      <c r="W35" s="58"/>
      <c r="X35" s="35">
        <f t="shared" si="2"/>
        <v>0</v>
      </c>
      <c r="Y35" s="58"/>
      <c r="Z35" s="58"/>
      <c r="AA35" s="58" t="s">
        <v>19202</v>
      </c>
      <c r="AB35" s="35" t="s">
        <v>19203</v>
      </c>
      <c r="AC35" s="35" t="s">
        <v>19207</v>
      </c>
      <c r="AD35" s="58" t="s">
        <v>19204</v>
      </c>
      <c r="AE35" s="58" t="s">
        <v>19203</v>
      </c>
      <c r="AF35" s="58">
        <f>Table22[[#This Row],[Injection
technical
GWh/day]]/Table22[[#Totals],[Injection
technical
GWh/day]]</f>
        <v>0</v>
      </c>
      <c r="AG35" s="58">
        <f>Table22[[#This Row],[Withdrawal
technical
GWh/day]]/Table22[[#Totals],[Withdrawal
technical
GWh/day]]</f>
        <v>0</v>
      </c>
      <c r="AH35" s="58">
        <f>ROUND(IF($B$2&gt;=0,$B$2*Table22[[#This Row],[Normiert Injection]],$B$2*Table22[[#This Row],[Normiert Withdrawal2]]),0)</f>
        <v>0</v>
      </c>
      <c r="AI35" s="58"/>
    </row>
    <row r="36" spans="1:35" ht="17.25" customHeight="1">
      <c r="A36" s="35" t="s">
        <v>19194</v>
      </c>
      <c r="B36" s="35" t="str">
        <f t="shared" si="3"/>
        <v>DE1505</v>
      </c>
      <c r="C36" s="35" t="s">
        <v>39</v>
      </c>
      <c r="D36" s="36">
        <v>15</v>
      </c>
      <c r="E36" s="37">
        <v>5</v>
      </c>
      <c r="F36" s="35" t="s">
        <v>19239</v>
      </c>
      <c r="G36" s="35" t="s">
        <v>19308</v>
      </c>
      <c r="H36" s="164">
        <v>51.663760000000003</v>
      </c>
      <c r="I36" s="164">
        <v>6.4263700000000004</v>
      </c>
      <c r="J36" s="35" t="s">
        <v>19244</v>
      </c>
      <c r="K36" s="35" t="s">
        <v>19198</v>
      </c>
      <c r="L36" s="35" t="s">
        <v>19199</v>
      </c>
      <c r="M36" s="38">
        <v>1985</v>
      </c>
      <c r="N36" s="38"/>
      <c r="O36" s="35" t="s">
        <v>19200</v>
      </c>
      <c r="P36" s="35"/>
      <c r="Q36" s="35" t="s">
        <v>19201</v>
      </c>
      <c r="R36" s="35">
        <f t="shared" si="0"/>
        <v>0</v>
      </c>
      <c r="S36" s="58"/>
      <c r="T36" s="58"/>
      <c r="U36" s="35">
        <f t="shared" si="1"/>
        <v>0</v>
      </c>
      <c r="V36" s="58"/>
      <c r="W36" s="58"/>
      <c r="X36" s="35">
        <f t="shared" si="2"/>
        <v>0</v>
      </c>
      <c r="Y36" s="58"/>
      <c r="Z36" s="58"/>
      <c r="AA36" s="58" t="s">
        <v>19202</v>
      </c>
      <c r="AB36" s="35" t="s">
        <v>19203</v>
      </c>
      <c r="AC36" s="35" t="s">
        <v>19207</v>
      </c>
      <c r="AD36" s="58" t="s">
        <v>19204</v>
      </c>
      <c r="AE36" s="58" t="s">
        <v>19203</v>
      </c>
      <c r="AF36" s="58">
        <f>Table22[[#This Row],[Injection
technical
GWh/day]]/Table22[[#Totals],[Injection
technical
GWh/day]]</f>
        <v>0</v>
      </c>
      <c r="AG36" s="58">
        <f>Table22[[#This Row],[Withdrawal
technical
GWh/day]]/Table22[[#Totals],[Withdrawal
technical
GWh/day]]</f>
        <v>0</v>
      </c>
      <c r="AH36" s="58">
        <f>ROUND(IF($B$2&gt;=0,$B$2*Table22[[#This Row],[Normiert Injection]],$B$2*Table22[[#This Row],[Normiert Withdrawal2]]),0)</f>
        <v>0</v>
      </c>
      <c r="AI36" s="58"/>
    </row>
    <row r="37" spans="1:35" s="31" customFormat="1">
      <c r="A37" s="42" t="s">
        <v>19194</v>
      </c>
      <c r="B37" s="43" t="str">
        <f>C37&amp;TEXT(D37,"0#")&amp;TEXT(E37,"00#")</f>
        <v>DE15V1</v>
      </c>
      <c r="C37" s="43" t="s">
        <v>39</v>
      </c>
      <c r="D37" s="44">
        <v>15</v>
      </c>
      <c r="E37" s="45" t="s">
        <v>19208</v>
      </c>
      <c r="F37" s="46" t="s">
        <v>19245</v>
      </c>
      <c r="G37" s="51" t="s">
        <v>19300</v>
      </c>
      <c r="H37" s="164">
        <v>52.17597</v>
      </c>
      <c r="I37" s="164">
        <v>7.0286799999999996</v>
      </c>
      <c r="J37" s="46" t="s">
        <v>19246</v>
      </c>
      <c r="K37" s="43" t="s">
        <v>19198</v>
      </c>
      <c r="L37" s="43" t="s">
        <v>19199</v>
      </c>
      <c r="M37" s="47">
        <v>1986</v>
      </c>
      <c r="N37" s="47"/>
      <c r="O37" s="43" t="s">
        <v>19200</v>
      </c>
      <c r="P37" s="43"/>
      <c r="Q37" s="43" t="s">
        <v>19201</v>
      </c>
      <c r="R37" s="48">
        <f t="shared" si="0"/>
        <v>6.3852000000000002</v>
      </c>
      <c r="S37" s="49">
        <v>6.3852000000000002</v>
      </c>
      <c r="T37" s="49"/>
      <c r="U37" s="50">
        <f t="shared" si="1"/>
        <v>104.03</v>
      </c>
      <c r="V37" s="49">
        <v>104.03</v>
      </c>
      <c r="W37" s="49"/>
      <c r="X37" s="48">
        <f t="shared" si="2"/>
        <v>325.77999999999997</v>
      </c>
      <c r="Y37" s="49">
        <v>325.77999999999997</v>
      </c>
      <c r="Z37" s="49"/>
      <c r="AA37" s="49" t="s">
        <v>19202</v>
      </c>
      <c r="AB37" s="42" t="s">
        <v>19207</v>
      </c>
      <c r="AC37" s="42" t="s">
        <v>19203</v>
      </c>
      <c r="AD37" s="49" t="s">
        <v>19204</v>
      </c>
      <c r="AE37" s="49"/>
      <c r="AF37" s="58">
        <f>Table22[[#This Row],[Injection
technical
GWh/day]]/Table22[[#Totals],[Injection
technical
GWh/day]]</f>
        <v>3.4674389576386924E-2</v>
      </c>
      <c r="AG37" s="58">
        <f>Table22[[#This Row],[Withdrawal
technical
GWh/day]]/Table22[[#Totals],[Withdrawal
technical
GWh/day]]</f>
        <v>5.7246288634439167E-2</v>
      </c>
      <c r="AH37" s="58">
        <f>ROUND(IF($B$2&gt;=0,$B$2*Table22[[#This Row],[Normiert Injection]],$B$2*Table22[[#This Row],[Normiert Withdrawal2]]),0)</f>
        <v>122</v>
      </c>
      <c r="AI37" s="58"/>
    </row>
    <row r="38" spans="1:35" ht="17.25" customHeight="1">
      <c r="A38" s="51" t="s">
        <v>19194</v>
      </c>
      <c r="B38" s="51" t="str">
        <f t="shared" si="3"/>
        <v>DE1601</v>
      </c>
      <c r="C38" s="51" t="s">
        <v>39</v>
      </c>
      <c r="D38" s="52">
        <v>16</v>
      </c>
      <c r="E38" s="53">
        <v>1</v>
      </c>
      <c r="F38" s="51" t="s">
        <v>19247</v>
      </c>
      <c r="G38" s="51" t="s">
        <v>19300</v>
      </c>
      <c r="H38" s="164">
        <v>52.17597</v>
      </c>
      <c r="I38" s="164">
        <v>7.0286799999999996</v>
      </c>
      <c r="J38" s="51" t="s">
        <v>19248</v>
      </c>
      <c r="K38" s="51" t="s">
        <v>19198</v>
      </c>
      <c r="L38" s="51" t="s">
        <v>19199</v>
      </c>
      <c r="M38" s="54">
        <v>2012</v>
      </c>
      <c r="N38" s="54"/>
      <c r="O38" s="51" t="s">
        <v>19200</v>
      </c>
      <c r="P38" s="51"/>
      <c r="Q38" s="51" t="s">
        <v>19201</v>
      </c>
      <c r="R38" s="55">
        <f t="shared" si="0"/>
        <v>2.1244000000000001</v>
      </c>
      <c r="S38" s="56">
        <v>2.1244000000000001</v>
      </c>
      <c r="T38" s="56"/>
      <c r="U38" s="55">
        <f t="shared" si="1"/>
        <v>41.04</v>
      </c>
      <c r="V38" s="56">
        <v>41.04</v>
      </c>
      <c r="W38" s="56"/>
      <c r="X38" s="55">
        <f t="shared" si="2"/>
        <v>109.44</v>
      </c>
      <c r="Y38" s="56">
        <v>109.44</v>
      </c>
      <c r="Z38" s="56"/>
      <c r="AA38" s="56" t="s">
        <v>19202</v>
      </c>
      <c r="AB38" s="51" t="s">
        <v>19203</v>
      </c>
      <c r="AC38" s="51" t="s">
        <v>19203</v>
      </c>
      <c r="AD38" s="56" t="s">
        <v>19204</v>
      </c>
      <c r="AE38" s="56"/>
      <c r="AF38" s="58">
        <f>Table22[[#This Row],[Injection
technical
GWh/day]]/Table22[[#Totals],[Injection
technical
GWh/day]]</f>
        <v>1.3679101684272992E-2</v>
      </c>
      <c r="AG38" s="58">
        <f>Table22[[#This Row],[Withdrawal
technical
GWh/day]]/Table22[[#Totals],[Withdrawal
technical
GWh/day]]</f>
        <v>1.9230873068184121E-2</v>
      </c>
      <c r="AH38" s="58">
        <f>ROUND(IF($B$2&gt;=0,$B$2*Table22[[#This Row],[Normiert Injection]],$B$2*Table22[[#This Row],[Normiert Withdrawal2]]),0)</f>
        <v>48</v>
      </c>
      <c r="AI38" s="58"/>
    </row>
    <row r="39" spans="1:35" ht="17.25" customHeight="1">
      <c r="A39" s="51" t="s">
        <v>19194</v>
      </c>
      <c r="B39" s="51" t="str">
        <f t="shared" si="3"/>
        <v>DE1901</v>
      </c>
      <c r="C39" s="51" t="s">
        <v>39</v>
      </c>
      <c r="D39" s="52">
        <v>19</v>
      </c>
      <c r="E39" s="53">
        <v>1</v>
      </c>
      <c r="F39" s="51" t="s">
        <v>19249</v>
      </c>
      <c r="G39" s="51" t="s">
        <v>19300</v>
      </c>
      <c r="H39" s="164">
        <v>52.17597</v>
      </c>
      <c r="I39" s="164">
        <v>7.0286799999999996</v>
      </c>
      <c r="J39" s="51" t="s">
        <v>19250</v>
      </c>
      <c r="K39" s="51" t="s">
        <v>19198</v>
      </c>
      <c r="L39" s="51" t="s">
        <v>19199</v>
      </c>
      <c r="M39" s="54">
        <v>2007</v>
      </c>
      <c r="N39" s="54"/>
      <c r="O39" s="51" t="s">
        <v>19200</v>
      </c>
      <c r="P39" s="51"/>
      <c r="Q39" s="51" t="s">
        <v>19201</v>
      </c>
      <c r="R39" s="55">
        <f t="shared" si="0"/>
        <v>3.012</v>
      </c>
      <c r="S39" s="56">
        <v>3.012</v>
      </c>
      <c r="T39" s="56"/>
      <c r="U39" s="55">
        <f t="shared" si="1"/>
        <v>84.97</v>
      </c>
      <c r="V39" s="56">
        <v>84.97</v>
      </c>
      <c r="W39" s="56"/>
      <c r="X39" s="55">
        <f t="shared" si="2"/>
        <v>141.61000000000001</v>
      </c>
      <c r="Y39" s="56">
        <v>141.61000000000001</v>
      </c>
      <c r="Z39" s="56"/>
      <c r="AA39" s="56" t="s">
        <v>19202</v>
      </c>
      <c r="AB39" s="51" t="s">
        <v>19203</v>
      </c>
      <c r="AC39" s="51" t="s">
        <v>19203</v>
      </c>
      <c r="AD39" s="56" t="s">
        <v>19204</v>
      </c>
      <c r="AE39" s="56"/>
      <c r="AF39" s="58">
        <f>Table22[[#This Row],[Injection
technical
GWh/day]]/Table22[[#Totals],[Injection
technical
GWh/day]]</f>
        <v>2.8321473443291331E-2</v>
      </c>
      <c r="AG39" s="58">
        <f>Table22[[#This Row],[Withdrawal
technical
GWh/day]]/Table22[[#Totals],[Withdrawal
technical
GWh/day]]</f>
        <v>2.4883807887294898E-2</v>
      </c>
      <c r="AH39" s="58">
        <f>ROUND(IF($B$2&gt;=0,$B$2*Table22[[#This Row],[Normiert Injection]],$B$2*Table22[[#This Row],[Normiert Withdrawal2]]),0)</f>
        <v>100</v>
      </c>
      <c r="AI39" s="58"/>
    </row>
    <row r="40" spans="1:35" ht="17.25" customHeight="1">
      <c r="A40" s="51" t="s">
        <v>19194</v>
      </c>
      <c r="B40" s="51" t="str">
        <f t="shared" si="3"/>
        <v>DE2001</v>
      </c>
      <c r="C40" s="51" t="s">
        <v>39</v>
      </c>
      <c r="D40" s="52">
        <v>20</v>
      </c>
      <c r="E40" s="53">
        <v>1</v>
      </c>
      <c r="F40" s="51" t="s">
        <v>19251</v>
      </c>
      <c r="G40" s="51" t="s">
        <v>19299</v>
      </c>
      <c r="H40" s="164">
        <v>53.461060000000003</v>
      </c>
      <c r="I40" s="164">
        <v>7.9120900000000001</v>
      </c>
      <c r="J40" s="51" t="s">
        <v>19234</v>
      </c>
      <c r="K40" s="51" t="s">
        <v>19198</v>
      </c>
      <c r="L40" s="51" t="s">
        <v>19199</v>
      </c>
      <c r="M40" s="54">
        <v>2012</v>
      </c>
      <c r="N40" s="54"/>
      <c r="O40" s="51" t="s">
        <v>19200</v>
      </c>
      <c r="P40" s="51"/>
      <c r="Q40" s="51" t="s">
        <v>19201</v>
      </c>
      <c r="R40" s="55">
        <f t="shared" si="0"/>
        <v>5.2949999999999999</v>
      </c>
      <c r="S40" s="56">
        <v>5.2949999999999999</v>
      </c>
      <c r="T40" s="56"/>
      <c r="U40" s="57">
        <f t="shared" si="1"/>
        <v>71.28</v>
      </c>
      <c r="V40" s="56">
        <v>71.28</v>
      </c>
      <c r="W40" s="56"/>
      <c r="X40" s="55">
        <f t="shared" si="2"/>
        <v>106.8</v>
      </c>
      <c r="Y40" s="56">
        <v>106.8</v>
      </c>
      <c r="Z40" s="56"/>
      <c r="AA40" s="56" t="s">
        <v>19202</v>
      </c>
      <c r="AB40" s="51" t="s">
        <v>19203</v>
      </c>
      <c r="AC40" s="51" t="s">
        <v>19203</v>
      </c>
      <c r="AD40" s="56" t="s">
        <v>19204</v>
      </c>
      <c r="AE40" s="56"/>
      <c r="AF40" s="58">
        <f>Table22[[#This Row],[Injection
technical
GWh/day]]/Table22[[#Totals],[Injection
technical
GWh/day]]</f>
        <v>2.3758439767421514E-2</v>
      </c>
      <c r="AG40" s="58">
        <f>Table22[[#This Row],[Withdrawal
technical
GWh/day]]/Table22[[#Totals],[Withdrawal
technical
GWh/day]]</f>
        <v>1.8766970428381432E-2</v>
      </c>
      <c r="AH40" s="58">
        <f>ROUND(IF($B$2&gt;=0,$B$2*Table22[[#This Row],[Normiert Injection]],$B$2*Table22[[#This Row],[Normiert Withdrawal2]]),0)</f>
        <v>84</v>
      </c>
      <c r="AI40" s="58"/>
    </row>
    <row r="41" spans="1:35" ht="17.25" customHeight="1">
      <c r="A41" s="51" t="s">
        <v>19194</v>
      </c>
      <c r="B41" s="51" t="str">
        <f t="shared" si="3"/>
        <v>DE2101</v>
      </c>
      <c r="C41" s="51" t="s">
        <v>39</v>
      </c>
      <c r="D41" s="52">
        <v>21</v>
      </c>
      <c r="E41" s="53">
        <v>1</v>
      </c>
      <c r="F41" s="51" t="s">
        <v>19252</v>
      </c>
      <c r="G41" s="51" t="s">
        <v>19309</v>
      </c>
      <c r="H41" s="164">
        <v>51.205170000000003</v>
      </c>
      <c r="I41" s="164">
        <v>11.461449999999999</v>
      </c>
      <c r="J41" s="51" t="s">
        <v>19253</v>
      </c>
      <c r="K41" s="51" t="s">
        <v>19198</v>
      </c>
      <c r="L41" s="51" t="s">
        <v>19199</v>
      </c>
      <c r="M41" s="54">
        <v>1970</v>
      </c>
      <c r="N41" s="54"/>
      <c r="O41" s="51" t="s">
        <v>19200</v>
      </c>
      <c r="P41" s="51"/>
      <c r="Q41" s="51" t="s">
        <v>19201</v>
      </c>
      <c r="R41" s="55">
        <f t="shared" si="0"/>
        <v>3.4500000000000003E-2</v>
      </c>
      <c r="S41" s="56">
        <v>0</v>
      </c>
      <c r="T41" s="56">
        <f>3*11.5/1000</f>
        <v>3.4500000000000003E-2</v>
      </c>
      <c r="U41" s="57">
        <f t="shared" si="1"/>
        <v>0</v>
      </c>
      <c r="V41" s="56"/>
      <c r="W41" s="56"/>
      <c r="X41" s="55">
        <f t="shared" si="2"/>
        <v>0</v>
      </c>
      <c r="Y41" s="56"/>
      <c r="Z41" s="56"/>
      <c r="AA41" s="56" t="s">
        <v>19202</v>
      </c>
      <c r="AB41" s="51" t="s">
        <v>19203</v>
      </c>
      <c r="AC41" s="51" t="s">
        <v>19203</v>
      </c>
      <c r="AD41" s="56" t="s">
        <v>19204</v>
      </c>
      <c r="AE41" s="56" t="s">
        <v>19203</v>
      </c>
      <c r="AF41" s="58">
        <f>Table22[[#This Row],[Injection
technical
GWh/day]]/Table22[[#Totals],[Injection
technical
GWh/day]]</f>
        <v>0</v>
      </c>
      <c r="AG41" s="58">
        <f>Table22[[#This Row],[Withdrawal
technical
GWh/day]]/Table22[[#Totals],[Withdrawal
technical
GWh/day]]</f>
        <v>0</v>
      </c>
      <c r="AH41" s="58">
        <f>ROUND(IF($B$2&gt;=0,$B$2*Table22[[#This Row],[Normiert Injection]],$B$2*Table22[[#This Row],[Normiert Withdrawal2]]),0)</f>
        <v>0</v>
      </c>
      <c r="AI41" s="58"/>
    </row>
    <row r="42" spans="1:35" ht="17.25" customHeight="1">
      <c r="A42" s="51" t="s">
        <v>19194</v>
      </c>
      <c r="B42" s="51" t="str">
        <f t="shared" si="3"/>
        <v>DE2201</v>
      </c>
      <c r="C42" s="51" t="s">
        <v>39</v>
      </c>
      <c r="D42" s="52">
        <v>22</v>
      </c>
      <c r="E42" s="53">
        <v>1</v>
      </c>
      <c r="F42" s="51" t="s">
        <v>19254</v>
      </c>
      <c r="G42" s="51" t="s">
        <v>19310</v>
      </c>
      <c r="H42" s="164">
        <v>53.162570000000002</v>
      </c>
      <c r="I42" s="164">
        <v>8.71631</v>
      </c>
      <c r="J42" s="51" t="s">
        <v>19255</v>
      </c>
      <c r="K42" s="51" t="s">
        <v>19198</v>
      </c>
      <c r="L42" s="51" t="s">
        <v>19199</v>
      </c>
      <c r="M42" s="54">
        <v>2000</v>
      </c>
      <c r="N42" s="54"/>
      <c r="O42" s="51" t="s">
        <v>19200</v>
      </c>
      <c r="P42" s="51"/>
      <c r="Q42" s="51" t="s">
        <v>19201</v>
      </c>
      <c r="R42" s="55">
        <f t="shared" si="0"/>
        <v>0.86250000000000004</v>
      </c>
      <c r="S42" s="56">
        <f>75*11.5/1000</f>
        <v>0.86250000000000004</v>
      </c>
      <c r="T42" s="56"/>
      <c r="U42" s="57">
        <f t="shared" si="1"/>
        <v>1.38</v>
      </c>
      <c r="V42" s="56">
        <f>5000*11.5*24/1000000</f>
        <v>1.38</v>
      </c>
      <c r="W42" s="56"/>
      <c r="X42" s="55">
        <f t="shared" si="2"/>
        <v>4.1399999999999997</v>
      </c>
      <c r="Y42" s="56">
        <f>15000*11.5*24/1000000</f>
        <v>4.1399999999999997</v>
      </c>
      <c r="Z42" s="56"/>
      <c r="AA42" s="56" t="s">
        <v>19202</v>
      </c>
      <c r="AB42" s="51" t="s">
        <v>19203</v>
      </c>
      <c r="AC42" s="51" t="s">
        <v>19203</v>
      </c>
      <c r="AD42" s="56" t="s">
        <v>19204</v>
      </c>
      <c r="AE42" s="56"/>
      <c r="AF42" s="58">
        <f>Table22[[#This Row],[Injection
technical
GWh/day]]/Table22[[#Totals],[Injection
technical
GWh/day]]</f>
        <v>4.5996979347701577E-4</v>
      </c>
      <c r="AG42" s="58">
        <f>Table22[[#This Row],[Withdrawal
technical
GWh/day]]/Table22[[#Totals],[Withdrawal
technical
GWh/day]]</f>
        <v>7.2748368514512294E-4</v>
      </c>
      <c r="AH42" s="58">
        <f>ROUND(IF($B$2&gt;=0,$B$2*Table22[[#This Row],[Normiert Injection]],$B$2*Table22[[#This Row],[Normiert Withdrawal2]]),0)</f>
        <v>2</v>
      </c>
      <c r="AI42" s="58"/>
    </row>
    <row r="43" spans="1:35" ht="17.25" customHeight="1">
      <c r="A43" s="51" t="s">
        <v>19194</v>
      </c>
      <c r="B43" s="51" t="str">
        <f t="shared" si="3"/>
        <v>DE2301</v>
      </c>
      <c r="C43" s="51" t="s">
        <v>39</v>
      </c>
      <c r="D43" s="52">
        <v>23</v>
      </c>
      <c r="E43" s="53">
        <v>1</v>
      </c>
      <c r="F43" s="51" t="s">
        <v>19256</v>
      </c>
      <c r="G43" s="51" t="s">
        <v>19304</v>
      </c>
      <c r="H43" s="164">
        <v>54.266599999999997</v>
      </c>
      <c r="I43" s="164">
        <v>10.200839999999999</v>
      </c>
      <c r="J43" s="51" t="s">
        <v>19237</v>
      </c>
      <c r="K43" s="51" t="s">
        <v>19198</v>
      </c>
      <c r="L43" s="51" t="s">
        <v>19199</v>
      </c>
      <c r="M43" s="54">
        <v>1971</v>
      </c>
      <c r="N43" s="54"/>
      <c r="O43" s="51" t="s">
        <v>19200</v>
      </c>
      <c r="P43" s="51"/>
      <c r="Q43" s="51" t="s">
        <v>19201</v>
      </c>
      <c r="R43" s="55">
        <f t="shared" si="0"/>
        <v>0.66800000000000004</v>
      </c>
      <c r="S43" s="56">
        <v>0.66800000000000004</v>
      </c>
      <c r="T43" s="56"/>
      <c r="U43" s="55">
        <f t="shared" si="1"/>
        <v>11.38</v>
      </c>
      <c r="V43" s="56">
        <v>11.38</v>
      </c>
      <c r="W43" s="56"/>
      <c r="X43" s="55">
        <f t="shared" si="2"/>
        <v>27.12</v>
      </c>
      <c r="Y43" s="56">
        <v>27.12</v>
      </c>
      <c r="Z43" s="56"/>
      <c r="AA43" s="56" t="s">
        <v>19202</v>
      </c>
      <c r="AB43" s="51" t="s">
        <v>19203</v>
      </c>
      <c r="AC43" s="51" t="s">
        <v>19203</v>
      </c>
      <c r="AD43" s="56" t="s">
        <v>19204</v>
      </c>
      <c r="AE43" s="56"/>
      <c r="AF43" s="58">
        <f>Table22[[#This Row],[Injection
technical
GWh/day]]/Table22[[#Totals],[Injection
technical
GWh/day]]</f>
        <v>3.7930842389626378E-3</v>
      </c>
      <c r="AG43" s="58">
        <f>Table22[[#This Row],[Withdrawal
technical
GWh/day]]/Table22[[#Totals],[Withdrawal
technical
GWh/day]]</f>
        <v>4.7655452997912408E-3</v>
      </c>
      <c r="AH43" s="58">
        <f>ROUND(IF($B$2&gt;=0,$B$2*Table22[[#This Row],[Normiert Injection]],$B$2*Table22[[#This Row],[Normiert Withdrawal2]]),0)</f>
        <v>13</v>
      </c>
      <c r="AI43" s="58"/>
    </row>
    <row r="44" spans="1:35">
      <c r="A44" s="51" t="s">
        <v>19194</v>
      </c>
      <c r="B44" s="51" t="str">
        <f t="shared" si="3"/>
        <v>DE2401</v>
      </c>
      <c r="C44" s="51" t="s">
        <v>39</v>
      </c>
      <c r="D44" s="52">
        <v>24</v>
      </c>
      <c r="E44" s="53">
        <v>1</v>
      </c>
      <c r="F44" s="51" t="s">
        <v>19257</v>
      </c>
      <c r="G44" s="51" t="s">
        <v>19310</v>
      </c>
      <c r="H44" s="164">
        <v>53.162570000000002</v>
      </c>
      <c r="I44" s="164">
        <v>8.71631</v>
      </c>
      <c r="J44" s="51" t="s">
        <v>19255</v>
      </c>
      <c r="K44" s="51" t="s">
        <v>19198</v>
      </c>
      <c r="L44" s="51" t="s">
        <v>19199</v>
      </c>
      <c r="M44" s="54">
        <v>2000</v>
      </c>
      <c r="N44" s="54"/>
      <c r="O44" s="51" t="s">
        <v>19200</v>
      </c>
      <c r="P44" s="51"/>
      <c r="Q44" s="51" t="s">
        <v>19201</v>
      </c>
      <c r="R44" s="55">
        <v>1.55</v>
      </c>
      <c r="S44" s="56">
        <v>1.55</v>
      </c>
      <c r="T44" s="56"/>
      <c r="U44" s="55">
        <v>24.821999999999996</v>
      </c>
      <c r="V44" s="56">
        <v>24.821999999999996</v>
      </c>
      <c r="W44" s="56"/>
      <c r="X44" s="55">
        <v>52.007999999999996</v>
      </c>
      <c r="Y44" s="56">
        <v>52.007999999999996</v>
      </c>
      <c r="Z44" s="56"/>
      <c r="AA44" s="56" t="s">
        <v>19202</v>
      </c>
      <c r="AB44" s="51" t="s">
        <v>19203</v>
      </c>
      <c r="AC44" s="51" t="s">
        <v>19203</v>
      </c>
      <c r="AD44" s="40" t="s">
        <v>19204</v>
      </c>
      <c r="AE44" s="40" t="s">
        <v>19203</v>
      </c>
      <c r="AF44" s="58">
        <f>Table22[[#This Row],[Injection
technical
GWh/day]]/Table22[[#Totals],[Injection
technical
GWh/day]]</f>
        <v>8.2734566765844085E-3</v>
      </c>
      <c r="AG44" s="58">
        <f>Table22[[#This Row],[Withdrawal
technical
GWh/day]]/Table22[[#Totals],[Withdrawal
technical
GWh/day]]</f>
        <v>9.1388820041129349E-3</v>
      </c>
      <c r="AH44" s="58">
        <f>ROUND(IF($B$2&gt;=0,$B$2*Table22[[#This Row],[Normiert Injection]],$B$2*Table22[[#This Row],[Normiert Withdrawal2]]),0)</f>
        <v>29</v>
      </c>
      <c r="AI44" s="58"/>
    </row>
    <row r="45" spans="1:35" ht="17.25" customHeight="1">
      <c r="A45" s="51" t="s">
        <v>19194</v>
      </c>
      <c r="B45" s="51" t="str">
        <f t="shared" si="3"/>
        <v>DE2403</v>
      </c>
      <c r="C45" s="51" t="s">
        <v>39</v>
      </c>
      <c r="D45" s="52">
        <v>24</v>
      </c>
      <c r="E45" s="53">
        <v>3</v>
      </c>
      <c r="F45" s="51" t="s">
        <v>19257</v>
      </c>
      <c r="G45" s="51" t="s">
        <v>19311</v>
      </c>
      <c r="H45" s="164">
        <v>53.435470000000002</v>
      </c>
      <c r="I45" s="164">
        <v>9.4828700000000001</v>
      </c>
      <c r="J45" s="51" t="s">
        <v>19258</v>
      </c>
      <c r="K45" s="51" t="s">
        <v>19198</v>
      </c>
      <c r="L45" s="51" t="s">
        <v>19199</v>
      </c>
      <c r="M45" s="54">
        <v>1992</v>
      </c>
      <c r="N45" s="54"/>
      <c r="O45" s="51" t="s">
        <v>19200</v>
      </c>
      <c r="P45" s="51"/>
      <c r="Q45" s="51" t="s">
        <v>19201</v>
      </c>
      <c r="R45" s="55">
        <v>1.212</v>
      </c>
      <c r="S45" s="56">
        <v>1.212</v>
      </c>
      <c r="T45" s="56"/>
      <c r="U45" s="55">
        <f t="shared" si="1"/>
        <v>24.667000000000002</v>
      </c>
      <c r="V45" s="56">
        <v>24.667000000000002</v>
      </c>
      <c r="W45" s="56"/>
      <c r="X45" s="55">
        <f t="shared" si="2"/>
        <v>81.72</v>
      </c>
      <c r="Y45" s="56">
        <v>81.72</v>
      </c>
      <c r="Z45" s="56"/>
      <c r="AA45" s="56" t="s">
        <v>19202</v>
      </c>
      <c r="AB45" s="51" t="s">
        <v>19203</v>
      </c>
      <c r="AC45" s="51" t="s">
        <v>19203</v>
      </c>
      <c r="AD45" s="40" t="s">
        <v>19204</v>
      </c>
      <c r="AE45" s="40" t="s">
        <v>19203</v>
      </c>
      <c r="AF45" s="58">
        <f>Table22[[#This Row],[Injection
technical
GWh/day]]/Table22[[#Totals],[Injection
technical
GWh/day]]</f>
        <v>8.2217934026793844E-3</v>
      </c>
      <c r="AG45" s="58">
        <f>Table22[[#This Row],[Withdrawal
technical
GWh/day]]/Table22[[#Totals],[Withdrawal
technical
GWh/day]]</f>
        <v>1.4359895350255905E-2</v>
      </c>
      <c r="AH45" s="58">
        <f>ROUND(IF($B$2&gt;=0,$B$2*Table22[[#This Row],[Normiert Injection]],$B$2*Table22[[#This Row],[Normiert Withdrawal2]]),0)</f>
        <v>29</v>
      </c>
      <c r="AI45" s="58"/>
    </row>
    <row r="46" spans="1:35" ht="17.25" customHeight="1">
      <c r="A46" s="51" t="s">
        <v>19194</v>
      </c>
      <c r="B46" s="51" t="str">
        <f t="shared" si="3"/>
        <v>DE2404</v>
      </c>
      <c r="C46" s="51" t="s">
        <v>39</v>
      </c>
      <c r="D46" s="52">
        <v>24</v>
      </c>
      <c r="E46" s="53">
        <v>4</v>
      </c>
      <c r="F46" s="51" t="s">
        <v>19257</v>
      </c>
      <c r="G46" s="51" t="s">
        <v>19312</v>
      </c>
      <c r="H46" s="164">
        <v>52.801139999999997</v>
      </c>
      <c r="I46" s="164">
        <v>10.94267</v>
      </c>
      <c r="J46" s="51" t="s">
        <v>19259</v>
      </c>
      <c r="K46" s="51" t="s">
        <v>19198</v>
      </c>
      <c r="L46" s="51" t="s">
        <v>19199</v>
      </c>
      <c r="M46" s="54">
        <v>2002</v>
      </c>
      <c r="N46" s="54"/>
      <c r="O46" s="51" t="s">
        <v>19200</v>
      </c>
      <c r="P46" s="51"/>
      <c r="Q46" s="51" t="s">
        <v>19201</v>
      </c>
      <c r="R46" s="55">
        <v>3.7810000000000001</v>
      </c>
      <c r="S46" s="56">
        <v>3.7810000000000001</v>
      </c>
      <c r="T46" s="56"/>
      <c r="U46" s="55">
        <f t="shared" si="1"/>
        <v>84.671999999999997</v>
      </c>
      <c r="V46" s="56">
        <v>84.671999999999997</v>
      </c>
      <c r="W46" s="56"/>
      <c r="X46" s="55">
        <f t="shared" si="2"/>
        <v>231.958</v>
      </c>
      <c r="Y46" s="56">
        <v>231.958</v>
      </c>
      <c r="Z46" s="56"/>
      <c r="AA46" s="56" t="s">
        <v>19202</v>
      </c>
      <c r="AB46" s="51" t="s">
        <v>19203</v>
      </c>
      <c r="AC46" s="51" t="s">
        <v>19203</v>
      </c>
      <c r="AD46" s="40" t="s">
        <v>19204</v>
      </c>
      <c r="AE46" s="40" t="s">
        <v>19203</v>
      </c>
      <c r="AF46" s="58">
        <f>Table22[[#This Row],[Injection
technical
GWh/day]]/Table22[[#Totals],[Injection
technical
GWh/day]]</f>
        <v>2.8222146632815855E-2</v>
      </c>
      <c r="AG46" s="58">
        <f>Table22[[#This Row],[Withdrawal
technical
GWh/day]]/Table22[[#Totals],[Withdrawal
technical
GWh/day]]</f>
        <v>4.075982141036049E-2</v>
      </c>
      <c r="AH46" s="58">
        <f>ROUND(IF($B$2&gt;=0,$B$2*Table22[[#This Row],[Normiert Injection]],$B$2*Table22[[#This Row],[Normiert Withdrawal2]]),0)</f>
        <v>99</v>
      </c>
      <c r="AI46" s="58"/>
    </row>
    <row r="47" spans="1:35">
      <c r="A47" s="51" t="s">
        <v>19194</v>
      </c>
      <c r="B47" s="51" t="str">
        <f t="shared" si="3"/>
        <v>DE2701</v>
      </c>
      <c r="C47" s="51" t="s">
        <v>39</v>
      </c>
      <c r="D47" s="52">
        <v>27</v>
      </c>
      <c r="E47" s="53">
        <v>1</v>
      </c>
      <c r="F47" s="51" t="s">
        <v>19260</v>
      </c>
      <c r="G47" s="51" t="s">
        <v>19299</v>
      </c>
      <c r="H47" s="164">
        <v>53.461060000000003</v>
      </c>
      <c r="I47" s="164">
        <v>7.9120900000000001</v>
      </c>
      <c r="J47" s="51" t="s">
        <v>19230</v>
      </c>
      <c r="K47" s="51" t="s">
        <v>19198</v>
      </c>
      <c r="L47" s="51" t="s">
        <v>19199</v>
      </c>
      <c r="M47" s="54">
        <v>1993</v>
      </c>
      <c r="N47" s="54"/>
      <c r="O47" s="51" t="s">
        <v>19200</v>
      </c>
      <c r="P47" s="51"/>
      <c r="Q47" s="51" t="s">
        <v>19201</v>
      </c>
      <c r="R47" s="55">
        <f t="shared" si="0"/>
        <v>6.2932289500000002E-2</v>
      </c>
      <c r="S47" s="59">
        <f>5.472373*11.5/1000</f>
        <v>6.2932289500000002E-2</v>
      </c>
      <c r="T47" s="59"/>
      <c r="U47" s="57">
        <f t="shared" si="1"/>
        <v>0.89341199999999998</v>
      </c>
      <c r="V47" s="59">
        <f>3237*11.5*24/1000000</f>
        <v>0.89341199999999998</v>
      </c>
      <c r="W47" s="59"/>
      <c r="X47" s="55">
        <f t="shared" si="2"/>
        <v>1.9656720000000001</v>
      </c>
      <c r="Y47" s="59">
        <f>7122*11.5*24/1000000</f>
        <v>1.9656720000000001</v>
      </c>
      <c r="Z47" s="59"/>
      <c r="AA47" s="59" t="s">
        <v>19202</v>
      </c>
      <c r="AB47" s="51" t="s">
        <v>19203</v>
      </c>
      <c r="AC47" s="51" t="s">
        <v>19203</v>
      </c>
      <c r="AD47" s="59" t="s">
        <v>19204</v>
      </c>
      <c r="AE47" s="59"/>
      <c r="AF47" s="58">
        <f>Table22[[#This Row],[Injection
technical
GWh/day]]/Table22[[#Totals],[Injection
technical
GWh/day]]</f>
        <v>2.9778444429702001E-4</v>
      </c>
      <c r="AG47" s="58">
        <f>Table22[[#This Row],[Withdrawal
technical
GWh/day]]/Table22[[#Totals],[Withdrawal
technical
GWh/day]]</f>
        <v>3.4540925370690442E-4</v>
      </c>
      <c r="AH47" s="58">
        <f>ROUND(IF($B$2&gt;=0,$B$2*Table22[[#This Row],[Normiert Injection]],$B$2*Table22[[#This Row],[Normiert Withdrawal2]]),0)</f>
        <v>1</v>
      </c>
      <c r="AI47" s="58"/>
    </row>
    <row r="48" spans="1:35">
      <c r="A48" s="51" t="s">
        <v>19194</v>
      </c>
      <c r="B48" s="51" t="str">
        <f t="shared" si="3"/>
        <v>DE2801</v>
      </c>
      <c r="C48" s="51" t="s">
        <v>39</v>
      </c>
      <c r="D48" s="52">
        <v>28</v>
      </c>
      <c r="E48" s="53">
        <v>1</v>
      </c>
      <c r="F48" s="51" t="s">
        <v>19261</v>
      </c>
      <c r="G48" s="51" t="s">
        <v>19300</v>
      </c>
      <c r="H48" s="164">
        <v>52.17597</v>
      </c>
      <c r="I48" s="164">
        <v>7.0286799999999996</v>
      </c>
      <c r="J48" s="51" t="s">
        <v>19262</v>
      </c>
      <c r="K48" s="51" t="s">
        <v>19198</v>
      </c>
      <c r="L48" s="51" t="s">
        <v>19199</v>
      </c>
      <c r="M48" s="54">
        <v>2008</v>
      </c>
      <c r="N48" s="54"/>
      <c r="O48" s="51" t="s">
        <v>19200</v>
      </c>
      <c r="P48" s="51"/>
      <c r="Q48" s="51" t="s">
        <v>19201</v>
      </c>
      <c r="R48" s="55">
        <f t="shared" si="0"/>
        <v>2.1698</v>
      </c>
      <c r="S48" s="56">
        <v>2.1698</v>
      </c>
      <c r="T48" s="56"/>
      <c r="U48" s="55">
        <f t="shared" si="1"/>
        <v>82.22</v>
      </c>
      <c r="V48" s="56">
        <v>82.22</v>
      </c>
      <c r="W48" s="56"/>
      <c r="X48" s="55">
        <f t="shared" si="2"/>
        <v>164.45</v>
      </c>
      <c r="Y48" s="56">
        <v>164.45</v>
      </c>
      <c r="Z48" s="56"/>
      <c r="AA48" s="56" t="s">
        <v>19202</v>
      </c>
      <c r="AB48" s="51" t="s">
        <v>19203</v>
      </c>
      <c r="AC48" s="51" t="s">
        <v>19203</v>
      </c>
      <c r="AD48" s="56" t="s">
        <v>19204</v>
      </c>
      <c r="AE48" s="56"/>
      <c r="AF48" s="58">
        <f>Table22[[#This Row],[Injection
technical
GWh/day]]/Table22[[#Totals],[Injection
technical
GWh/day]]</f>
        <v>2.7404866970782784E-2</v>
      </c>
      <c r="AG48" s="58">
        <f>Table22[[#This Row],[Withdrawal
technical
GWh/day]]/Table22[[#Totals],[Withdrawal
technical
GWh/day]]</f>
        <v>2.8897268604375716E-2</v>
      </c>
      <c r="AH48" s="58">
        <f>ROUND(IF($B$2&gt;=0,$B$2*Table22[[#This Row],[Normiert Injection]],$B$2*Table22[[#This Row],[Normiert Withdrawal2]]),0)</f>
        <v>97</v>
      </c>
      <c r="AI48" s="58"/>
    </row>
    <row r="49" spans="1:35">
      <c r="A49" s="51" t="s">
        <v>19194</v>
      </c>
      <c r="B49" s="51" t="str">
        <f t="shared" si="3"/>
        <v>DE2903</v>
      </c>
      <c r="C49" s="51" t="s">
        <v>39</v>
      </c>
      <c r="D49" s="52">
        <v>29</v>
      </c>
      <c r="E49" s="53">
        <v>3</v>
      </c>
      <c r="F49" s="51" t="s">
        <v>19263</v>
      </c>
      <c r="G49" s="51" t="s">
        <v>19300</v>
      </c>
      <c r="H49" s="164">
        <v>52.17597</v>
      </c>
      <c r="I49" s="164">
        <v>7.0286799999999996</v>
      </c>
      <c r="J49" s="51" t="s">
        <v>19264</v>
      </c>
      <c r="K49" s="51" t="s">
        <v>19198</v>
      </c>
      <c r="L49" s="51" t="s">
        <v>19199</v>
      </c>
      <c r="M49" s="54">
        <v>1976</v>
      </c>
      <c r="N49" s="54"/>
      <c r="O49" s="51" t="s">
        <v>19200</v>
      </c>
      <c r="P49" s="51"/>
      <c r="Q49" s="51" t="s">
        <v>19201</v>
      </c>
      <c r="R49" s="55">
        <f t="shared" si="0"/>
        <v>14.425000000000001</v>
      </c>
      <c r="S49" s="56">
        <v>14.425000000000001</v>
      </c>
      <c r="T49" s="56"/>
      <c r="U49" s="55">
        <f t="shared" si="1"/>
        <v>328.32</v>
      </c>
      <c r="V49" s="56">
        <v>328.32</v>
      </c>
      <c r="W49" s="56"/>
      <c r="X49" s="55">
        <f t="shared" si="2"/>
        <v>465.12</v>
      </c>
      <c r="Y49" s="56">
        <v>465.12</v>
      </c>
      <c r="Z49" s="56"/>
      <c r="AA49" s="56" t="s">
        <v>19202</v>
      </c>
      <c r="AB49" s="51" t="s">
        <v>19203</v>
      </c>
      <c r="AC49" s="51" t="s">
        <v>19203</v>
      </c>
      <c r="AD49" s="56" t="s">
        <v>19204</v>
      </c>
      <c r="AE49" s="56" t="s">
        <v>19203</v>
      </c>
      <c r="AF49" s="58">
        <f>Table22[[#This Row],[Injection
technical
GWh/day]]/Table22[[#Totals],[Injection
technical
GWh/day]]</f>
        <v>0.10943281347418393</v>
      </c>
      <c r="AG49" s="58">
        <f>Table22[[#This Row],[Withdrawal
technical
GWh/day]]/Table22[[#Totals],[Withdrawal
technical
GWh/day]]</f>
        <v>8.1731210539782509E-2</v>
      </c>
      <c r="AH49" s="58">
        <f>ROUND(IF($B$2&gt;=0,$B$2*Table22[[#This Row],[Normiert Injection]],$B$2*Table22[[#This Row],[Normiert Withdrawal2]]),0)</f>
        <v>385</v>
      </c>
      <c r="AI49" s="58"/>
    </row>
    <row r="50" spans="1:35">
      <c r="A50" s="51" t="s">
        <v>19194</v>
      </c>
      <c r="B50" s="51" t="str">
        <f t="shared" si="3"/>
        <v>DE2904</v>
      </c>
      <c r="C50" s="51" t="s">
        <v>39</v>
      </c>
      <c r="D50" s="52">
        <v>29</v>
      </c>
      <c r="E50" s="53">
        <v>4</v>
      </c>
      <c r="F50" s="51" t="s">
        <v>19263</v>
      </c>
      <c r="G50" s="51" t="s">
        <v>19300</v>
      </c>
      <c r="H50" s="164">
        <v>52.17597</v>
      </c>
      <c r="I50" s="164">
        <v>7.0286799999999996</v>
      </c>
      <c r="J50" s="51" t="s">
        <v>19265</v>
      </c>
      <c r="K50" s="51" t="s">
        <v>19198</v>
      </c>
      <c r="L50" s="51" t="s">
        <v>19199</v>
      </c>
      <c r="M50" s="54">
        <v>1976</v>
      </c>
      <c r="N50" s="54"/>
      <c r="O50" s="51" t="s">
        <v>19200</v>
      </c>
      <c r="P50" s="51"/>
      <c r="Q50" s="51" t="s">
        <v>19201</v>
      </c>
      <c r="R50" s="55">
        <f t="shared" si="0"/>
        <v>4.25</v>
      </c>
      <c r="S50" s="56">
        <v>4.25</v>
      </c>
      <c r="T50" s="56"/>
      <c r="U50" s="55">
        <f t="shared" si="1"/>
        <v>57.6</v>
      </c>
      <c r="V50" s="56">
        <v>57.6</v>
      </c>
      <c r="W50" s="56"/>
      <c r="X50" s="55">
        <f t="shared" si="2"/>
        <v>288</v>
      </c>
      <c r="Y50" s="56">
        <v>288</v>
      </c>
      <c r="Z50" s="56"/>
      <c r="AA50" s="56" t="s">
        <v>19202</v>
      </c>
      <c r="AB50" s="51" t="s">
        <v>19203</v>
      </c>
      <c r="AC50" s="51" t="s">
        <v>19203</v>
      </c>
      <c r="AD50" s="56" t="s">
        <v>19204</v>
      </c>
      <c r="AE50" s="56" t="s">
        <v>19203</v>
      </c>
      <c r="AF50" s="58">
        <f>Table22[[#This Row],[Injection
technical
GWh/day]]/Table22[[#Totals],[Injection
technical
GWh/day]]</f>
        <v>1.9198739205997184E-2</v>
      </c>
      <c r="AG50" s="58">
        <f>Table22[[#This Row],[Withdrawal
technical
GWh/day]]/Table22[[#Totals],[Withdrawal
technical
GWh/day]]</f>
        <v>5.0607560705747685E-2</v>
      </c>
      <c r="AH50" s="58">
        <f>ROUND(IF($B$2&gt;=0,$B$2*Table22[[#This Row],[Normiert Injection]],$B$2*Table22[[#This Row],[Normiert Withdrawal2]]),0)</f>
        <v>68</v>
      </c>
      <c r="AI50" s="58"/>
    </row>
    <row r="51" spans="1:35">
      <c r="A51" s="51" t="s">
        <v>19194</v>
      </c>
      <c r="B51" s="51" t="str">
        <f t="shared" si="3"/>
        <v>DE2906</v>
      </c>
      <c r="C51" s="51" t="s">
        <v>39</v>
      </c>
      <c r="D51" s="52">
        <v>29</v>
      </c>
      <c r="E51" s="53">
        <v>6</v>
      </c>
      <c r="F51" s="51" t="s">
        <v>19263</v>
      </c>
      <c r="G51" s="51" t="s">
        <v>19299</v>
      </c>
      <c r="H51" s="164">
        <v>53.461060000000003</v>
      </c>
      <c r="I51" s="164">
        <v>7.9120900000000001</v>
      </c>
      <c r="J51" s="51" t="s">
        <v>19230</v>
      </c>
      <c r="K51" s="51" t="s">
        <v>19198</v>
      </c>
      <c r="L51" s="51" t="s">
        <v>19199</v>
      </c>
      <c r="M51" s="54">
        <v>1993</v>
      </c>
      <c r="N51" s="54"/>
      <c r="O51" s="51" t="s">
        <v>19200</v>
      </c>
      <c r="P51" s="51"/>
      <c r="Q51" s="51" t="s">
        <v>19201</v>
      </c>
      <c r="R51" s="55">
        <f t="shared" si="0"/>
        <v>11.087</v>
      </c>
      <c r="S51" s="56">
        <v>11.087</v>
      </c>
      <c r="T51" s="56"/>
      <c r="U51" s="55">
        <f t="shared" si="1"/>
        <v>155.67840000000001</v>
      </c>
      <c r="V51" s="56">
        <v>155.67840000000001</v>
      </c>
      <c r="W51" s="56"/>
      <c r="X51" s="55">
        <f t="shared" si="2"/>
        <v>271.68400000000003</v>
      </c>
      <c r="Y51" s="56">
        <v>271.68400000000003</v>
      </c>
      <c r="Z51" s="56"/>
      <c r="AA51" s="56" t="s">
        <v>19202</v>
      </c>
      <c r="AB51" s="51" t="s">
        <v>19203</v>
      </c>
      <c r="AC51" s="51" t="s">
        <v>19203</v>
      </c>
      <c r="AD51" s="56" t="s">
        <v>19204</v>
      </c>
      <c r="AE51" s="56" t="s">
        <v>19203</v>
      </c>
      <c r="AF51" s="58">
        <f>Table22[[#This Row],[Injection
technical
GWh/day]]/Table22[[#Totals],[Injection
technical
GWh/day]]</f>
        <v>5.1889392389008887E-2</v>
      </c>
      <c r="AG51" s="58">
        <f>Table22[[#This Row],[Withdrawal
technical
GWh/day]]/Table22[[#Totals],[Withdrawal
technical
GWh/day]]</f>
        <v>4.7740501815209571E-2</v>
      </c>
      <c r="AH51" s="58">
        <f>ROUND(IF($B$2&gt;=0,$B$2*Table22[[#This Row],[Normiert Injection]],$B$2*Table22[[#This Row],[Normiert Withdrawal2]]),0)</f>
        <v>183</v>
      </c>
      <c r="AI51" s="58"/>
    </row>
    <row r="52" spans="1:35">
      <c r="A52" s="51" t="s">
        <v>19194</v>
      </c>
      <c r="B52" s="51" t="str">
        <f t="shared" si="3"/>
        <v>DE2907</v>
      </c>
      <c r="C52" s="51" t="s">
        <v>39</v>
      </c>
      <c r="D52" s="52">
        <v>29</v>
      </c>
      <c r="E52" s="53">
        <v>7</v>
      </c>
      <c r="F52" s="51" t="s">
        <v>19263</v>
      </c>
      <c r="G52" s="51" t="s">
        <v>19299</v>
      </c>
      <c r="H52" s="164">
        <v>53.461060000000003</v>
      </c>
      <c r="I52" s="164">
        <v>7.9120900000000001</v>
      </c>
      <c r="J52" s="51" t="s">
        <v>19234</v>
      </c>
      <c r="K52" s="51" t="s">
        <v>19198</v>
      </c>
      <c r="L52" s="51" t="s">
        <v>19199</v>
      </c>
      <c r="M52" s="54">
        <v>2012</v>
      </c>
      <c r="N52" s="54"/>
      <c r="O52" s="51" t="s">
        <v>19200</v>
      </c>
      <c r="P52" s="51"/>
      <c r="Q52" s="51" t="s">
        <v>19201</v>
      </c>
      <c r="R52" s="55">
        <f t="shared" si="0"/>
        <v>11.490600000000001</v>
      </c>
      <c r="S52" s="56">
        <v>11.490600000000001</v>
      </c>
      <c r="T52" s="56"/>
      <c r="U52" s="55">
        <f t="shared" si="1"/>
        <v>425.63900000000001</v>
      </c>
      <c r="V52" s="56">
        <v>425.63900000000001</v>
      </c>
      <c r="W52" s="56"/>
      <c r="X52" s="55">
        <f t="shared" si="2"/>
        <v>396.72</v>
      </c>
      <c r="Y52" s="56">
        <v>396.72</v>
      </c>
      <c r="Z52" s="56"/>
      <c r="AA52" s="56" t="s">
        <v>19202</v>
      </c>
      <c r="AB52" s="51" t="s">
        <v>19203</v>
      </c>
      <c r="AC52" s="51" t="s">
        <v>19203</v>
      </c>
      <c r="AD52" s="56" t="s">
        <v>19204</v>
      </c>
      <c r="AE52" s="56" t="s">
        <v>19203</v>
      </c>
      <c r="AF52" s="58">
        <f>Table22[[#This Row],[Injection
technical
GWh/day]]/Table22[[#Totals],[Injection
technical
GWh/day]]</f>
        <v>0.14187034994620545</v>
      </c>
      <c r="AG52" s="58">
        <f>Table22[[#This Row],[Withdrawal
technical
GWh/day]]/Table22[[#Totals],[Withdrawal
technical
GWh/day]]</f>
        <v>6.9711914872167449E-2</v>
      </c>
      <c r="AH52" s="58">
        <f>ROUNDUP(IF($B$2&gt;=0,$B$2*Table22[[#This Row],[Normiert Injection]],$B$2*Table22[[#This Row],[Normiert Withdrawal2]]),0)</f>
        <v>500</v>
      </c>
      <c r="AI52" s="58" t="s">
        <v>19335</v>
      </c>
    </row>
    <row r="53" spans="1:35">
      <c r="A53" s="51" t="s">
        <v>19194</v>
      </c>
      <c r="B53" s="51" t="str">
        <f t="shared" si="3"/>
        <v>DE3001</v>
      </c>
      <c r="C53" s="51" t="s">
        <v>39</v>
      </c>
      <c r="D53" s="52">
        <v>30</v>
      </c>
      <c r="E53" s="53">
        <v>1</v>
      </c>
      <c r="F53" s="51" t="s">
        <v>19266</v>
      </c>
      <c r="G53" s="51" t="s">
        <v>19299</v>
      </c>
      <c r="H53" s="164">
        <v>53.461060000000003</v>
      </c>
      <c r="I53" s="164">
        <v>7.9120900000000001</v>
      </c>
      <c r="J53" s="51" t="s">
        <v>19267</v>
      </c>
      <c r="K53" s="51" t="s">
        <v>19198</v>
      </c>
      <c r="L53" s="51" t="s">
        <v>19199</v>
      </c>
      <c r="M53" s="54">
        <v>2012</v>
      </c>
      <c r="N53" s="54"/>
      <c r="O53" s="51" t="s">
        <v>19200</v>
      </c>
      <c r="P53" s="51"/>
      <c r="Q53" s="51" t="s">
        <v>19201</v>
      </c>
      <c r="R53" s="55">
        <f t="shared" si="0"/>
        <v>1.2788999999999999</v>
      </c>
      <c r="S53" s="56">
        <v>1.2788999999999999</v>
      </c>
      <c r="T53" s="56"/>
      <c r="U53" s="55">
        <f t="shared" si="1"/>
        <v>28.728000000000002</v>
      </c>
      <c r="V53" s="56">
        <v>28.728000000000002</v>
      </c>
      <c r="W53" s="56"/>
      <c r="X53" s="55">
        <f t="shared" si="2"/>
        <v>46.17</v>
      </c>
      <c r="Y53" s="56">
        <v>46.17</v>
      </c>
      <c r="Z53" s="56"/>
      <c r="AA53" s="56" t="s">
        <v>19202</v>
      </c>
      <c r="AB53" s="51" t="s">
        <v>19203</v>
      </c>
      <c r="AC53" s="51" t="s">
        <v>19203</v>
      </c>
      <c r="AD53" s="56" t="s">
        <v>19204</v>
      </c>
      <c r="AE53" s="56" t="s">
        <v>19203</v>
      </c>
      <c r="AF53" s="58">
        <f>Table22[[#This Row],[Injection
technical
GWh/day]]/Table22[[#Totals],[Injection
technical
GWh/day]]</f>
        <v>9.5753711789910954E-3</v>
      </c>
      <c r="AG53" s="58">
        <f>Table22[[#This Row],[Withdrawal
technical
GWh/day]]/Table22[[#Totals],[Withdrawal
technical
GWh/day]]</f>
        <v>8.1130245756401761E-3</v>
      </c>
      <c r="AH53" s="58">
        <f>ROUND(IF($B$2&gt;=0,$B$2*Table22[[#This Row],[Normiert Injection]],$B$2*Table22[[#This Row],[Normiert Withdrawal2]]),0)</f>
        <v>34</v>
      </c>
      <c r="AI53" s="58"/>
    </row>
    <row r="54" spans="1:35">
      <c r="A54" s="51" t="s">
        <v>19194</v>
      </c>
      <c r="B54" s="51" t="str">
        <f>C54&amp;TEXT(D54,"0#")&amp;TEXT(E54,"0#")</f>
        <v>DE3006</v>
      </c>
      <c r="C54" s="51" t="s">
        <v>39</v>
      </c>
      <c r="D54" s="60">
        <v>30</v>
      </c>
      <c r="E54" s="51">
        <v>6</v>
      </c>
      <c r="F54" s="51" t="s">
        <v>19266</v>
      </c>
      <c r="G54" s="51" t="s">
        <v>19298</v>
      </c>
      <c r="H54" s="164">
        <v>53.257240000000003</v>
      </c>
      <c r="I54" s="164">
        <v>7.4078600000000003</v>
      </c>
      <c r="J54" s="51" t="s">
        <v>19268</v>
      </c>
      <c r="K54" s="51" t="s">
        <v>19198</v>
      </c>
      <c r="L54" s="51" t="s">
        <v>19199</v>
      </c>
      <c r="M54" s="51">
        <v>2019</v>
      </c>
      <c r="N54" s="51"/>
      <c r="O54" s="51" t="s">
        <v>19200</v>
      </c>
      <c r="P54" s="51"/>
      <c r="Q54" s="51" t="s">
        <v>19201</v>
      </c>
      <c r="R54" s="55">
        <f t="shared" si="0"/>
        <v>1.6628000000000001</v>
      </c>
      <c r="S54" s="56">
        <v>1.6628000000000001</v>
      </c>
      <c r="T54" s="56"/>
      <c r="U54" s="55">
        <f t="shared" si="1"/>
        <v>27.22</v>
      </c>
      <c r="V54" s="56">
        <v>27.22</v>
      </c>
      <c r="W54" s="56"/>
      <c r="X54" s="55">
        <f t="shared" si="2"/>
        <v>41.85</v>
      </c>
      <c r="Y54" s="56">
        <v>41.85</v>
      </c>
      <c r="Z54" s="56"/>
      <c r="AA54" s="56" t="s">
        <v>19202</v>
      </c>
      <c r="AB54" s="51" t="s">
        <v>19203</v>
      </c>
      <c r="AC54" s="51" t="s">
        <v>19203</v>
      </c>
      <c r="AD54" s="56" t="s">
        <v>19204</v>
      </c>
      <c r="AE54" s="56" t="s">
        <v>19203</v>
      </c>
      <c r="AF54" s="58">
        <f>Table22[[#This Row],[Injection
technical
GWh/day]]/Table22[[#Totals],[Injection
technical
GWh/day]]</f>
        <v>9.0727375206118618E-3</v>
      </c>
      <c r="AG54" s="58">
        <f>Table22[[#This Row],[Withdrawal
technical
GWh/day]]/Table22[[#Totals],[Withdrawal
technical
GWh/day]]</f>
        <v>7.3539111650539613E-3</v>
      </c>
      <c r="AH54" s="58">
        <f>ROUND(IF($B$2&gt;=0,$B$2*Table22[[#This Row],[Normiert Injection]],$B$2*Table22[[#This Row],[Normiert Withdrawal2]]),0)</f>
        <v>32</v>
      </c>
      <c r="AI54" s="58"/>
    </row>
    <row r="55" spans="1:35">
      <c r="A55" s="35" t="s">
        <v>19194</v>
      </c>
      <c r="B55" s="35" t="str">
        <f t="shared" si="3"/>
        <v>DE3003</v>
      </c>
      <c r="C55" s="35" t="s">
        <v>39</v>
      </c>
      <c r="D55" s="36">
        <v>30</v>
      </c>
      <c r="E55" s="37">
        <v>3</v>
      </c>
      <c r="F55" s="35" t="s">
        <v>19266</v>
      </c>
      <c r="G55" s="35" t="s">
        <v>19301</v>
      </c>
      <c r="H55" s="164">
        <v>51.750250000000001</v>
      </c>
      <c r="I55" s="164">
        <v>11.759219999999999</v>
      </c>
      <c r="J55" s="35" t="s">
        <v>1253</v>
      </c>
      <c r="K55" s="35" t="s">
        <v>19198</v>
      </c>
      <c r="L55" s="35" t="s">
        <v>19199</v>
      </c>
      <c r="M55" s="38">
        <v>1974</v>
      </c>
      <c r="N55" s="38"/>
      <c r="O55" s="35" t="s">
        <v>19200</v>
      </c>
      <c r="P55" s="35"/>
      <c r="Q55" s="35" t="s">
        <v>19201</v>
      </c>
      <c r="R55" s="61">
        <f t="shared" si="0"/>
        <v>0</v>
      </c>
      <c r="S55" s="58"/>
      <c r="T55" s="58"/>
      <c r="U55" s="61">
        <f t="shared" si="1"/>
        <v>0</v>
      </c>
      <c r="V55" s="58"/>
      <c r="W55" s="58"/>
      <c r="X55" s="61">
        <f t="shared" si="2"/>
        <v>0</v>
      </c>
      <c r="Y55" s="58"/>
      <c r="Z55" s="58"/>
      <c r="AA55" s="58" t="s">
        <v>19202</v>
      </c>
      <c r="AB55" s="35" t="s">
        <v>19203</v>
      </c>
      <c r="AC55" s="35" t="s">
        <v>19207</v>
      </c>
      <c r="AD55" s="58" t="s">
        <v>19204</v>
      </c>
      <c r="AE55" s="58" t="s">
        <v>19203</v>
      </c>
      <c r="AF55" s="58">
        <f>Table22[[#This Row],[Injection
technical
GWh/day]]/Table22[[#Totals],[Injection
technical
GWh/day]]</f>
        <v>0</v>
      </c>
      <c r="AG55" s="58">
        <f>Table22[[#This Row],[Withdrawal
technical
GWh/day]]/Table22[[#Totals],[Withdrawal
technical
GWh/day]]</f>
        <v>0</v>
      </c>
      <c r="AH55" s="58">
        <f>ROUND(IF($B$2&gt;=0,$B$2*Table22[[#This Row],[Normiert Injection]],$B$2*Table22[[#This Row],[Normiert Withdrawal2]]),0)</f>
        <v>0</v>
      </c>
      <c r="AI55" s="58"/>
    </row>
    <row r="56" spans="1:35">
      <c r="A56" s="35" t="s">
        <v>19194</v>
      </c>
      <c r="B56" s="35" t="str">
        <f t="shared" si="3"/>
        <v>DE3004</v>
      </c>
      <c r="C56" s="35" t="s">
        <v>39</v>
      </c>
      <c r="D56" s="36">
        <v>30</v>
      </c>
      <c r="E56" s="37">
        <v>4</v>
      </c>
      <c r="F56" s="35" t="s">
        <v>19266</v>
      </c>
      <c r="G56" s="35" t="s">
        <v>19313</v>
      </c>
      <c r="H56" s="164">
        <v>51.417740000000002</v>
      </c>
      <c r="I56" s="164">
        <v>11.82784</v>
      </c>
      <c r="J56" s="35" t="s">
        <v>19269</v>
      </c>
      <c r="K56" s="35" t="s">
        <v>19198</v>
      </c>
      <c r="L56" s="35" t="s">
        <v>19199</v>
      </c>
      <c r="M56" s="38">
        <v>1975</v>
      </c>
      <c r="N56" s="38"/>
      <c r="O56" s="35" t="s">
        <v>19200</v>
      </c>
      <c r="P56" s="35"/>
      <c r="Q56" s="35" t="s">
        <v>19201</v>
      </c>
      <c r="R56" s="61">
        <f t="shared" si="0"/>
        <v>0</v>
      </c>
      <c r="S56" s="58"/>
      <c r="T56" s="58"/>
      <c r="U56" s="61">
        <f t="shared" si="1"/>
        <v>0</v>
      </c>
      <c r="V56" s="58"/>
      <c r="W56" s="58"/>
      <c r="X56" s="61">
        <f t="shared" si="2"/>
        <v>0</v>
      </c>
      <c r="Y56" s="58"/>
      <c r="Z56" s="58"/>
      <c r="AA56" s="58" t="s">
        <v>19202</v>
      </c>
      <c r="AB56" s="35" t="s">
        <v>19203</v>
      </c>
      <c r="AC56" s="35" t="s">
        <v>19207</v>
      </c>
      <c r="AD56" s="58" t="s">
        <v>19204</v>
      </c>
      <c r="AE56" s="58" t="s">
        <v>19203</v>
      </c>
      <c r="AF56" s="58">
        <f>Table22[[#This Row],[Injection
technical
GWh/day]]/Table22[[#Totals],[Injection
technical
GWh/day]]</f>
        <v>0</v>
      </c>
      <c r="AG56" s="58">
        <f>Table22[[#This Row],[Withdrawal
technical
GWh/day]]/Table22[[#Totals],[Withdrawal
technical
GWh/day]]</f>
        <v>0</v>
      </c>
      <c r="AH56" s="58">
        <f>ROUND(IF($B$2&gt;=0,$B$2*Table22[[#This Row],[Normiert Injection]],$B$2*Table22[[#This Row],[Normiert Withdrawal2]]),0)</f>
        <v>0</v>
      </c>
      <c r="AI56" s="72"/>
    </row>
    <row r="57" spans="1:35">
      <c r="A57" s="76"/>
      <c r="B57" s="76"/>
      <c r="C57" s="76"/>
      <c r="D57" s="77"/>
      <c r="E57" s="78"/>
      <c r="F57" s="76"/>
      <c r="G57" s="76"/>
      <c r="H57" s="76"/>
      <c r="I57" s="76"/>
      <c r="J57" s="76"/>
      <c r="K57" s="76"/>
      <c r="L57" s="76"/>
      <c r="M57" s="79"/>
      <c r="N57" s="79"/>
      <c r="O57" s="76"/>
      <c r="P57" s="76"/>
      <c r="Q57" s="76"/>
      <c r="R57" s="80"/>
      <c r="S57" s="72"/>
      <c r="T57" s="72"/>
      <c r="U57" s="81">
        <f>SUBTOTAL(109,Table22[Injection
technical
GWh/day])</f>
        <v>3000.1970120000001</v>
      </c>
      <c r="V57" s="72"/>
      <c r="W57" s="72"/>
      <c r="X57" s="80">
        <f>SUBTOTAL(109,Table22[Withdrawal
technical
GWh/day])</f>
        <v>5690.8492719999995</v>
      </c>
      <c r="Y57" s="72"/>
      <c r="Z57" s="72"/>
      <c r="AA57" s="72"/>
      <c r="AB57" s="76"/>
      <c r="AC57" s="76"/>
      <c r="AD57" s="72"/>
      <c r="AE57" s="72"/>
      <c r="AF57" s="72">
        <f>SUBTOTAL(109,Table22[Normiert Injection])</f>
        <v>1</v>
      </c>
      <c r="AG57" s="72">
        <f>SUBTOTAL(109,Table22[Normiert Withdrawal2])</f>
        <v>1</v>
      </c>
      <c r="AH57" s="72">
        <f>SUBTOTAL(109,Table22[Peak Load '[MWh/h']])</f>
        <v>3522</v>
      </c>
      <c r="AI57" s="83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117</v>
      </c>
    </row>
    <row r="3" spans="1:3">
      <c r="A3">
        <v>53.257240000000003</v>
      </c>
      <c r="B3">
        <v>7.4078600000000003</v>
      </c>
      <c r="C3">
        <v>43</v>
      </c>
    </row>
    <row r="4" spans="1:3">
      <c r="A4">
        <v>53.746105999999997</v>
      </c>
      <c r="B4">
        <v>7.9120900000000001</v>
      </c>
      <c r="C4">
        <v>63</v>
      </c>
    </row>
    <row r="5" spans="1:3">
      <c r="A5">
        <v>53.461060000000003</v>
      </c>
      <c r="B5">
        <v>7.9120900000000001</v>
      </c>
      <c r="C5">
        <v>143</v>
      </c>
    </row>
    <row r="6" spans="1:3">
      <c r="A6">
        <v>53.461060000000003</v>
      </c>
      <c r="B6">
        <v>7.9120900000000001</v>
      </c>
      <c r="C6">
        <v>63</v>
      </c>
    </row>
    <row r="7" spans="1:3">
      <c r="A7">
        <v>52.17597</v>
      </c>
      <c r="B7">
        <v>7.0286799999999996</v>
      </c>
      <c r="C7">
        <v>55</v>
      </c>
    </row>
    <row r="8" spans="1:3">
      <c r="A8">
        <v>51.750250000000001</v>
      </c>
      <c r="B8">
        <v>11.759219999999999</v>
      </c>
      <c r="C8">
        <v>159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116</v>
      </c>
    </row>
    <row r="11" spans="1:3">
      <c r="A11">
        <v>53.19426</v>
      </c>
      <c r="B11">
        <v>8.4007000000000005</v>
      </c>
      <c r="C11">
        <v>16</v>
      </c>
    </row>
    <row r="12" spans="1:3">
      <c r="A12">
        <v>53.257240000000003</v>
      </c>
      <c r="B12">
        <v>7.4078600000000003</v>
      </c>
      <c r="C12">
        <v>65</v>
      </c>
    </row>
    <row r="13" spans="1:3">
      <c r="A13">
        <v>53.257240000000003</v>
      </c>
      <c r="B13">
        <v>7.4078600000000003</v>
      </c>
      <c r="C13">
        <v>57</v>
      </c>
    </row>
    <row r="14" spans="1:3">
      <c r="A14">
        <v>53.257240000000003</v>
      </c>
      <c r="B14">
        <v>7.4078600000000003</v>
      </c>
      <c r="C14">
        <v>29</v>
      </c>
    </row>
    <row r="15" spans="1:3">
      <c r="A15">
        <v>53.257240000000003</v>
      </c>
      <c r="B15">
        <v>7.4078600000000003</v>
      </c>
      <c r="C15">
        <v>48</v>
      </c>
    </row>
    <row r="16" spans="1:3">
      <c r="A16">
        <v>53.257240000000003</v>
      </c>
      <c r="B16">
        <v>7.4078600000000003</v>
      </c>
      <c r="C16">
        <v>12</v>
      </c>
    </row>
    <row r="17" spans="1:3">
      <c r="A17">
        <v>52.483269999999997</v>
      </c>
      <c r="B17">
        <v>13.781180000000001</v>
      </c>
      <c r="C17">
        <v>13</v>
      </c>
    </row>
    <row r="18" spans="1:3">
      <c r="A18">
        <v>53.461060000000003</v>
      </c>
      <c r="B18">
        <v>7.9120900000000001</v>
      </c>
      <c r="C18">
        <v>247</v>
      </c>
    </row>
    <row r="19" spans="1:3">
      <c r="A19">
        <v>52.339619999999996</v>
      </c>
      <c r="B19">
        <v>9.6508900000000004</v>
      </c>
      <c r="C19">
        <v>52</v>
      </c>
    </row>
    <row r="20" spans="1:3">
      <c r="A20">
        <v>52.339619999999996</v>
      </c>
      <c r="B20">
        <v>9.6508900000000004</v>
      </c>
      <c r="C20">
        <v>69</v>
      </c>
    </row>
    <row r="21" spans="1:3">
      <c r="A21">
        <v>53.461060000000003</v>
      </c>
      <c r="B21">
        <v>7.9120900000000001</v>
      </c>
      <c r="C21">
        <v>37</v>
      </c>
    </row>
    <row r="22" spans="1:3">
      <c r="A22">
        <v>50.787909999999997</v>
      </c>
      <c r="B22">
        <v>9.8093900000000005</v>
      </c>
      <c r="C22">
        <v>16</v>
      </c>
    </row>
    <row r="23" spans="1:3">
      <c r="A23">
        <v>54.266599999999997</v>
      </c>
      <c r="B23">
        <v>10.200839999999999</v>
      </c>
      <c r="C23">
        <v>7</v>
      </c>
    </row>
    <row r="24" spans="1:3">
      <c r="A24">
        <v>53.42277</v>
      </c>
      <c r="B24">
        <v>11.360760000000001</v>
      </c>
      <c r="C24">
        <v>57</v>
      </c>
    </row>
    <row r="25" spans="1:3">
      <c r="A25">
        <v>52.17597</v>
      </c>
      <c r="B25">
        <v>7.0286799999999996</v>
      </c>
      <c r="C25">
        <v>58</v>
      </c>
    </row>
    <row r="26" spans="1:3">
      <c r="A26">
        <v>52.17597</v>
      </c>
      <c r="B26">
        <v>7.0286799999999996</v>
      </c>
      <c r="C26">
        <v>56</v>
      </c>
    </row>
    <row r="27" spans="1:3">
      <c r="A27">
        <v>51.891719999999999</v>
      </c>
      <c r="B27">
        <v>11.5557</v>
      </c>
      <c r="C27">
        <v>98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122</v>
      </c>
    </row>
    <row r="31" spans="1:3">
      <c r="A31">
        <v>52.17597</v>
      </c>
      <c r="B31">
        <v>7.0286799999999996</v>
      </c>
      <c r="C31">
        <v>48</v>
      </c>
    </row>
    <row r="32" spans="1:3">
      <c r="A32">
        <v>52.17597</v>
      </c>
      <c r="B32">
        <v>7.0286799999999996</v>
      </c>
      <c r="C32">
        <v>100</v>
      </c>
    </row>
    <row r="33" spans="1:3">
      <c r="A33">
        <v>53.461060000000003</v>
      </c>
      <c r="B33">
        <v>7.9120900000000001</v>
      </c>
      <c r="C33">
        <v>84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2</v>
      </c>
    </row>
    <row r="36" spans="1:3">
      <c r="A36">
        <v>54.266599999999997</v>
      </c>
      <c r="B36">
        <v>10.200839999999999</v>
      </c>
      <c r="C36">
        <v>13</v>
      </c>
    </row>
    <row r="37" spans="1:3">
      <c r="A37">
        <v>53.162570000000002</v>
      </c>
      <c r="B37">
        <v>8.71631</v>
      </c>
      <c r="C37">
        <v>29</v>
      </c>
    </row>
    <row r="38" spans="1:3">
      <c r="A38">
        <v>53.435470000000002</v>
      </c>
      <c r="B38">
        <v>9.4828700000000001</v>
      </c>
      <c r="C38">
        <v>29</v>
      </c>
    </row>
    <row r="39" spans="1:3">
      <c r="A39">
        <v>52.801139999999997</v>
      </c>
      <c r="B39">
        <v>10.94267</v>
      </c>
      <c r="C39">
        <v>99</v>
      </c>
    </row>
    <row r="40" spans="1:3">
      <c r="A40">
        <v>53.461060000000003</v>
      </c>
      <c r="B40">
        <v>7.9120900000000001</v>
      </c>
      <c r="C40">
        <v>1</v>
      </c>
    </row>
    <row r="41" spans="1:3">
      <c r="A41">
        <v>52.17597</v>
      </c>
      <c r="B41">
        <v>7.0286799999999996</v>
      </c>
      <c r="C41">
        <v>97</v>
      </c>
    </row>
    <row r="42" spans="1:3">
      <c r="A42">
        <v>52.17597</v>
      </c>
      <c r="B42">
        <v>7.0286799999999996</v>
      </c>
      <c r="C42">
        <v>385</v>
      </c>
    </row>
    <row r="43" spans="1:3">
      <c r="A43">
        <v>52.17597</v>
      </c>
      <c r="B43">
        <v>7.0286799999999996</v>
      </c>
      <c r="C43">
        <v>68</v>
      </c>
    </row>
    <row r="44" spans="1:3">
      <c r="A44">
        <v>53.461060000000003</v>
      </c>
      <c r="B44">
        <v>7.9120900000000001</v>
      </c>
      <c r="C44">
        <v>183</v>
      </c>
    </row>
    <row r="45" spans="1:3">
      <c r="A45">
        <v>53.461060000000003</v>
      </c>
      <c r="B45">
        <v>7.9120900000000001</v>
      </c>
      <c r="C45">
        <v>500</v>
      </c>
    </row>
    <row r="46" spans="1:3">
      <c r="A46">
        <v>53.461060000000003</v>
      </c>
      <c r="B46">
        <v>7.9120900000000001</v>
      </c>
      <c r="C46">
        <v>34</v>
      </c>
    </row>
    <row r="47" spans="1:3">
      <c r="A47">
        <v>53.257240000000003</v>
      </c>
      <c r="B47">
        <v>7.4078600000000003</v>
      </c>
      <c r="C47">
        <v>32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topLeftCell="A13" zoomScale="85" zoomScaleNormal="85" workbookViewId="0">
      <selection activeCell="B14" sqref="B14:C14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20719</v>
      </c>
      <c r="B2" s="25">
        <f>Overview!D34</f>
        <v>36.96</v>
      </c>
      <c r="C2" t="s">
        <v>19191</v>
      </c>
    </row>
    <row r="3" spans="1:10">
      <c r="A3" s="1" t="s">
        <v>20720</v>
      </c>
      <c r="B3" s="9">
        <f>B2*1000000</f>
        <v>36960000</v>
      </c>
      <c r="C3" t="s">
        <v>19193</v>
      </c>
    </row>
    <row r="4" spans="1:10">
      <c r="A4" s="1" t="s">
        <v>20711</v>
      </c>
      <c r="B4" s="9">
        <f>B3/(365*24)</f>
        <v>4219.178082191781</v>
      </c>
      <c r="C4" t="s">
        <v>19192</v>
      </c>
    </row>
    <row r="5" spans="1:10">
      <c r="A5" s="1" t="s">
        <v>20712</v>
      </c>
      <c r="B5" s="145">
        <f>SUM(Table2[Peak Load '[MWh/h']])</f>
        <v>4219</v>
      </c>
      <c r="C5" t="s">
        <v>19192</v>
      </c>
    </row>
    <row r="7" spans="1:10">
      <c r="A7" s="1" t="s">
        <v>22</v>
      </c>
    </row>
    <row r="8" spans="1:10">
      <c r="A8" t="s">
        <v>20</v>
      </c>
      <c r="B8" t="s">
        <v>19182</v>
      </c>
      <c r="C8" t="s">
        <v>19180</v>
      </c>
    </row>
    <row r="9" spans="1:10">
      <c r="A9" t="s">
        <v>15</v>
      </c>
      <c r="B9">
        <v>23</v>
      </c>
      <c r="C9" t="s">
        <v>19183</v>
      </c>
    </row>
    <row r="10" spans="1:10">
      <c r="A10" t="s">
        <v>16</v>
      </c>
      <c r="B10" s="3">
        <v>8.5</v>
      </c>
      <c r="C10" t="s">
        <v>19184</v>
      </c>
    </row>
    <row r="12" spans="1:10">
      <c r="A12" s="1" t="s">
        <v>21</v>
      </c>
    </row>
    <row r="13" spans="1:10">
      <c r="A13" t="s">
        <v>0</v>
      </c>
      <c r="B13" s="5" t="s">
        <v>1</v>
      </c>
      <c r="C13" s="5" t="s">
        <v>1216</v>
      </c>
      <c r="D13" t="s">
        <v>8</v>
      </c>
      <c r="E13" t="s">
        <v>5</v>
      </c>
      <c r="F13" t="s">
        <v>17</v>
      </c>
      <c r="G13" t="s">
        <v>18</v>
      </c>
      <c r="H13" t="s">
        <v>19</v>
      </c>
      <c r="I13" t="s">
        <v>23</v>
      </c>
      <c r="J13" t="s">
        <v>19166</v>
      </c>
    </row>
    <row r="14" spans="1:10">
      <c r="A14" t="s">
        <v>4</v>
      </c>
      <c r="B14" s="171" t="s">
        <v>20789</v>
      </c>
      <c r="C14" s="171" t="s">
        <v>20790</v>
      </c>
      <c r="D14" s="2" t="s">
        <v>9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917</v>
      </c>
    </row>
    <row r="15" spans="1:10">
      <c r="A15" t="s">
        <v>6</v>
      </c>
      <c r="B15" s="6" t="s">
        <v>24</v>
      </c>
      <c r="C15" s="6" t="s">
        <v>25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917</v>
      </c>
    </row>
    <row r="16" spans="1:10">
      <c r="A16" t="s">
        <v>7</v>
      </c>
      <c r="B16" s="6" t="s">
        <v>26</v>
      </c>
      <c r="C16" s="6" t="s">
        <v>27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2385</v>
      </c>
    </row>
    <row r="17" spans="6:9">
      <c r="F17">
        <f>SUM(Table2[Terminal Capacity '[m^3/a']])</f>
        <v>23000000000</v>
      </c>
      <c r="G17" s="4"/>
      <c r="H17" s="4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917</v>
      </c>
    </row>
    <row r="3" spans="1:3">
      <c r="A3" t="str">
        <v>53.88887</v>
      </c>
      <c r="B3" t="str">
        <v>9.17466</v>
      </c>
      <c r="C3">
        <v>917</v>
      </c>
    </row>
    <row r="4" spans="1:3">
      <c r="A4" t="str">
        <v>53.6484</v>
      </c>
      <c r="B4" t="str">
        <v>9.5053</v>
      </c>
      <c r="C4">
        <v>2385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41"/>
  <sheetViews>
    <sheetView zoomScale="70" zoomScaleNormal="70" workbookViewId="0">
      <selection activeCell="C40" sqref="C40"/>
    </sheetView>
  </sheetViews>
  <sheetFormatPr defaultRowHeight="14.4"/>
  <cols>
    <col min="1" max="1" width="41.44140625" bestFit="1" customWidth="1"/>
    <col min="2" max="2" width="33.6640625" customWidth="1"/>
    <col min="3" max="3" width="145.33203125" bestFit="1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20718</v>
      </c>
      <c r="B2" s="25">
        <f>Overview!D35</f>
        <v>116.0334640522876</v>
      </c>
      <c r="C2" t="s">
        <v>19191</v>
      </c>
      <c r="D2" s="10" t="s">
        <v>1225</v>
      </c>
      <c r="E2" s="11" t="s">
        <v>1226</v>
      </c>
    </row>
    <row r="3" spans="1:11">
      <c r="A3" s="1" t="s">
        <v>19168</v>
      </c>
      <c r="B3" s="9">
        <f>B2*1000000</f>
        <v>116033464.05228759</v>
      </c>
      <c r="C3" t="s">
        <v>20713</v>
      </c>
      <c r="D3" s="9" t="s">
        <v>1225</v>
      </c>
      <c r="E3" s="11" t="s">
        <v>1227</v>
      </c>
    </row>
    <row r="4" spans="1:11">
      <c r="A4" s="1" t="s">
        <v>20711</v>
      </c>
      <c r="B4" s="27">
        <f>B3/(365*24)</f>
        <v>13245.829229713196</v>
      </c>
      <c r="C4" t="s">
        <v>20713</v>
      </c>
      <c r="D4" s="12" t="s">
        <v>1225</v>
      </c>
      <c r="E4" s="11" t="s">
        <v>1228</v>
      </c>
    </row>
    <row r="5" spans="1:11">
      <c r="A5" s="1" t="s">
        <v>20712</v>
      </c>
      <c r="B5" s="27">
        <f>SUM(Table269[Peak Load '[MWh/h']])</f>
        <v>13245</v>
      </c>
      <c r="C5" t="s">
        <v>20713</v>
      </c>
      <c r="D5" s="13" t="s">
        <v>1225</v>
      </c>
      <c r="E5" s="11" t="s">
        <v>1229</v>
      </c>
    </row>
    <row r="7" spans="1:11">
      <c r="A7" s="1" t="s">
        <v>22</v>
      </c>
    </row>
    <row r="8" spans="1:11">
      <c r="A8" t="s">
        <v>20</v>
      </c>
      <c r="B8" t="s">
        <v>19167</v>
      </c>
    </row>
    <row r="9" spans="1:11" ht="15.6">
      <c r="A9" t="s">
        <v>15</v>
      </c>
      <c r="B9" s="26">
        <v>40.340000000000003</v>
      </c>
    </row>
    <row r="10" spans="1:11" ht="15.6">
      <c r="A10" t="s">
        <v>30</v>
      </c>
      <c r="B10" s="26">
        <v>12.79</v>
      </c>
    </row>
    <row r="11" spans="1:11">
      <c r="A11" t="s">
        <v>31</v>
      </c>
      <c r="B11" s="3">
        <v>0.8</v>
      </c>
    </row>
    <row r="13" spans="1:11">
      <c r="A13" s="1" t="s">
        <v>19185</v>
      </c>
    </row>
    <row r="14" spans="1:11">
      <c r="A14" t="s">
        <v>0</v>
      </c>
      <c r="B14" s="5" t="s">
        <v>1</v>
      </c>
      <c r="C14" s="5" t="s">
        <v>1216</v>
      </c>
      <c r="D14" t="s">
        <v>28</v>
      </c>
      <c r="E14" t="s">
        <v>38</v>
      </c>
      <c r="F14" t="s">
        <v>107</v>
      </c>
      <c r="G14" t="s">
        <v>108</v>
      </c>
      <c r="H14" t="s">
        <v>19186</v>
      </c>
      <c r="I14" t="s">
        <v>19187</v>
      </c>
      <c r="J14" t="s">
        <v>23</v>
      </c>
      <c r="K14" t="s">
        <v>19169</v>
      </c>
    </row>
    <row r="15" spans="1:11">
      <c r="A15" t="s">
        <v>41</v>
      </c>
      <c r="B15" s="6" t="s">
        <v>59</v>
      </c>
      <c r="C15" s="6" t="s">
        <v>57</v>
      </c>
      <c r="D15" t="s">
        <v>39</v>
      </c>
      <c r="E15" t="s">
        <v>34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42</v>
      </c>
      <c r="B16" s="6" t="s">
        <v>60</v>
      </c>
      <c r="C16" s="6" t="s">
        <v>58</v>
      </c>
      <c r="D16" t="s">
        <v>36</v>
      </c>
      <c r="E16" t="s">
        <v>39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144639.13845735329</v>
      </c>
      <c r="J16">
        <f>Table269[[#This Row],[Capacity  '[MWh_CH4/d']]]/Table269[[#Totals],[Capacity  '[MWh_CH4/d']]]</f>
        <v>3.319156637408379E-2</v>
      </c>
      <c r="K16" s="4">
        <f>ROUND(Table269[[#This Row],[Relative size]]*$B$4,0)</f>
        <v>440</v>
      </c>
    </row>
    <row r="17" spans="1:11">
      <c r="A17" t="s">
        <v>43</v>
      </c>
      <c r="B17" s="6" t="s">
        <v>75</v>
      </c>
      <c r="C17" s="6" t="s">
        <v>61</v>
      </c>
      <c r="D17" t="s">
        <v>37</v>
      </c>
      <c r="E17" t="s">
        <v>39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575007.61095559585</v>
      </c>
      <c r="J17" s="4">
        <f>Table269[[#This Row],[Capacity  '[MWh_CH4/d']]]/Table269[[#Totals],[Capacity  '[MWh_CH4/d']]]</f>
        <v>0.13195185956022079</v>
      </c>
      <c r="K17" s="4">
        <f>ROUND(Table269[[#This Row],[Relative size]]*$B$4,0)</f>
        <v>1748</v>
      </c>
    </row>
    <row r="18" spans="1:11">
      <c r="A18" t="s">
        <v>44</v>
      </c>
      <c r="B18" s="6" t="s">
        <v>76</v>
      </c>
      <c r="C18" s="6" t="s">
        <v>62</v>
      </c>
      <c r="D18" t="s">
        <v>106</v>
      </c>
      <c r="E18" t="s">
        <v>39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71767.511448305086</v>
      </c>
      <c r="J18" s="4">
        <f>Table269[[#This Row],[Capacity  '[MWh_CH4/d']]]/Table269[[#Totals],[Capacity  '[MWh_CH4/d']]]</f>
        <v>1.6469097819201885E-2</v>
      </c>
      <c r="K18" s="4">
        <f>ROUND(Table269[[#This Row],[Relative size]]*$B$4,0)</f>
        <v>218</v>
      </c>
    </row>
    <row r="19" spans="1:11">
      <c r="A19" t="s">
        <v>45</v>
      </c>
      <c r="B19" s="6" t="s">
        <v>77</v>
      </c>
      <c r="C19" s="6" t="s">
        <v>63</v>
      </c>
      <c r="D19" t="s">
        <v>37</v>
      </c>
      <c r="E19" t="s">
        <v>39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1168469.7248550416</v>
      </c>
      <c r="J19" s="4">
        <f>Table269[[#This Row],[Capacity  '[MWh_CH4/d']]]/Table269[[#Totals],[Capacity  '[MWh_CH4/d']]]</f>
        <v>0.26813862998823634</v>
      </c>
      <c r="K19" s="4">
        <f>ROUND(Table269[[#This Row],[Relative size]]*$B$4,0)</f>
        <v>3552</v>
      </c>
    </row>
    <row r="20" spans="1:11">
      <c r="A20" t="s">
        <v>46</v>
      </c>
      <c r="B20" s="6" t="s">
        <v>78</v>
      </c>
      <c r="C20" s="6" t="s">
        <v>64</v>
      </c>
      <c r="D20" t="s">
        <v>32</v>
      </c>
      <c r="E20" t="s">
        <v>39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133045.9250695502</v>
      </c>
      <c r="J20" s="4">
        <f>Table269[[#This Row],[Capacity  '[MWh_CH4/d']]]/Table269[[#Totals],[Capacity  '[MWh_CH4/d']]]</f>
        <v>3.0531173649443497E-2</v>
      </c>
      <c r="K20" s="4">
        <f>ROUND(Table269[[#This Row],[Relative size]]*$B$4,0)</f>
        <v>404</v>
      </c>
    </row>
    <row r="21" spans="1:11">
      <c r="A21" t="s">
        <v>47</v>
      </c>
      <c r="B21" s="6" t="s">
        <v>79</v>
      </c>
      <c r="C21" s="6" t="s">
        <v>65</v>
      </c>
      <c r="D21" t="s">
        <v>29</v>
      </c>
      <c r="E21" t="s">
        <v>39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228315.32488224516</v>
      </c>
      <c r="J21" s="4">
        <f>Table269[[#This Row],[Capacity  '[MWh_CH4/d']]]/Table269[[#Totals],[Capacity  '[MWh_CH4/d']]]</f>
        <v>5.2393448556691681E-2</v>
      </c>
      <c r="K21" s="4">
        <f>ROUND(Table269[[#This Row],[Relative size]]*$B$4,0)</f>
        <v>694</v>
      </c>
    </row>
    <row r="22" spans="1:11">
      <c r="A22" t="s">
        <v>48</v>
      </c>
      <c r="B22" s="6" t="s">
        <v>81</v>
      </c>
      <c r="C22" s="6" t="s">
        <v>67</v>
      </c>
      <c r="D22" t="s">
        <v>39</v>
      </c>
      <c r="E22" t="s">
        <v>33</v>
      </c>
      <c r="F22">
        <v>21.351721256208592</v>
      </c>
      <c r="G22">
        <v>14.621574259505021</v>
      </c>
      <c r="H22">
        <f>IF(Table269[[#This Row],[to]]="DE", Table269[[#This Row],[Max_Capacity_from_to '[M_m3/d']]]*$B$9*1000000/3600,  Table269[[#This Row],[Max_Capacity_to_from '[M_m3/d']]]*$B$9*1000000/3600)</f>
        <v>163842.86267456462</v>
      </c>
      <c r="I22">
        <f>Table269[[#This Row],[Capacity  '[MWh_CH4/d']]]*$B$11</f>
        <v>131074.29013965171</v>
      </c>
      <c r="J22" s="4">
        <f>Table269[[#This Row],[Capacity  '[MWh_CH4/d']]]/Table269[[#Totals],[Capacity  '[MWh_CH4/d']]]</f>
        <v>3.0078725907157728E-2</v>
      </c>
      <c r="K22" s="4">
        <f>ROUND(Table269[[#This Row],[Relative size]]*$B$4,0)</f>
        <v>398</v>
      </c>
    </row>
    <row r="23" spans="1:11">
      <c r="A23" t="s">
        <v>49</v>
      </c>
      <c r="B23" s="6" t="s">
        <v>82</v>
      </c>
      <c r="C23" s="6" t="s">
        <v>68</v>
      </c>
      <c r="D23" t="s">
        <v>39</v>
      </c>
      <c r="E23" t="s">
        <v>32</v>
      </c>
      <c r="F23">
        <v>33.976245361136208</v>
      </c>
      <c r="G23">
        <v>24.422075899149181</v>
      </c>
      <c r="H23">
        <f>IF(Table269[[#This Row],[to]]="DE", Table269[[#This Row],[Max_Capacity_from_to '[M_m3/d']]]*$B$9*1000000/3600,  Table269[[#This Row],[Max_Capacity_to_from '[M_m3/d']]]*$B$9*1000000/3600)</f>
        <v>273662.92826991057</v>
      </c>
      <c r="I23">
        <f>Table269[[#This Row],[Capacity  '[MWh_CH4/d']]]*$B$11</f>
        <v>218930.34261592847</v>
      </c>
      <c r="J23" s="4">
        <f>Table269[[#This Row],[Capacity  '[MWh_CH4/d']]]/Table269[[#Totals],[Capacity  '[MWh_CH4/d']]]</f>
        <v>5.0239797303411465E-2</v>
      </c>
      <c r="K23" s="4">
        <f>ROUND(Table269[[#This Row],[Relative size]]*$B$4,0)</f>
        <v>665</v>
      </c>
    </row>
    <row r="24" spans="1:11">
      <c r="A24" t="s">
        <v>50</v>
      </c>
      <c r="B24" s="6" t="s">
        <v>83</v>
      </c>
      <c r="C24" s="6" t="s">
        <v>69</v>
      </c>
      <c r="D24" t="s">
        <v>39</v>
      </c>
      <c r="E24" t="s">
        <v>35</v>
      </c>
      <c r="F24">
        <v>8.797577773468724E-3</v>
      </c>
      <c r="G24">
        <v>8.797577773468724E-3</v>
      </c>
      <c r="H24">
        <f>IF(Table269[[#This Row],[to]]="DE", Table269[[#This Row],[Max_Capacity_from_to '[M_m3/d']]]*$B$9*1000000/3600,  Table269[[#This Row],[Max_Capacity_to_from '[M_m3/d']]]*$B$9*1000000/3600)</f>
        <v>98.581746494924545</v>
      </c>
      <c r="I24">
        <f>Table269[[#This Row],[Capacity  '[MWh_CH4/d']]]*$B$11</f>
        <v>78.865397195939636</v>
      </c>
      <c r="J24" s="4">
        <f>Table269[[#This Row],[Capacity  '[MWh_CH4/d']]]/Table269[[#Totals],[Capacity  '[MWh_CH4/d']]]</f>
        <v>1.809790969143064E-5</v>
      </c>
      <c r="K24" s="4">
        <f>ROUND(Table269[[#This Row],[Relative size]]*$B$4,0)</f>
        <v>0</v>
      </c>
    </row>
    <row r="25" spans="1:11">
      <c r="A25" t="s">
        <v>51</v>
      </c>
      <c r="B25" s="6" t="s">
        <v>84</v>
      </c>
      <c r="C25" s="6" t="s">
        <v>70</v>
      </c>
      <c r="D25" t="s">
        <v>39</v>
      </c>
      <c r="E25" t="s">
        <v>33</v>
      </c>
      <c r="F25">
        <v>2.2345847544610562</v>
      </c>
      <c r="G25">
        <v>0</v>
      </c>
      <c r="H25">
        <f>IF(Table269[[#This Row],[to]]="DE", Table269[[#This Row],[Max_Capacity_from_to '[M_m3/d']]]*$B$9*1000000/3600,  Table269[[#This Row],[Max_Capacity_to_from '[M_m3/d']]]*$B$9*1000000/3600)</f>
        <v>0</v>
      </c>
      <c r="I25">
        <f>Table269[[#This Row],[Capacity  '[MWh_CH4/d']]]*$B$11</f>
        <v>0</v>
      </c>
      <c r="J25" s="4">
        <f>Table269[[#This Row],[Capacity  '[MWh_CH4/d']]]/Table269[[#Totals],[Capacity  '[MWh_CH4/d']]]</f>
        <v>0</v>
      </c>
      <c r="K25" s="4">
        <f>ROUND(Table269[[#This Row],[Relative size]]*$B$4,0)</f>
        <v>0</v>
      </c>
    </row>
    <row r="26" spans="1:11">
      <c r="A26" t="s">
        <v>52</v>
      </c>
      <c r="B26" s="6" t="s">
        <v>80</v>
      </c>
      <c r="C26" s="6" t="s">
        <v>66</v>
      </c>
      <c r="D26" t="s">
        <v>39</v>
      </c>
      <c r="E26" t="s">
        <v>35</v>
      </c>
      <c r="F26">
        <v>16.257923725370201</v>
      </c>
      <c r="G26">
        <v>81.94943695986116</v>
      </c>
      <c r="H26" s="28">
        <f>IF(Table269[[#This Row],[to]]="DE", Table269[[#This Row],[Max_Capacity_from_to '[M_m3/d']]]*$B$9*1000000/3600,  Table269[[#This Row],[Max_Capacity_to_from '[M_m3/d']]]*$B$9*1000000/3600)</f>
        <v>918288.96860022203</v>
      </c>
      <c r="I26">
        <f>Table269[[#This Row],[Capacity  '[MWh_CH4/d']]]*$B$11</f>
        <v>734631.17488017771</v>
      </c>
      <c r="J26" s="4">
        <f>Table269[[#This Row],[Capacity  '[MWh_CH4/d']]]/Table269[[#Totals],[Capacity  '[MWh_CH4/d']]]</f>
        <v>0.16858202877567638</v>
      </c>
      <c r="K26" s="4">
        <f>ROUND(Table269[[#This Row],[Relative size]]*$B$4,0)</f>
        <v>2233</v>
      </c>
    </row>
    <row r="27" spans="1:11">
      <c r="A27" t="s">
        <v>53</v>
      </c>
      <c r="B27" s="6" t="s">
        <v>85</v>
      </c>
      <c r="C27" s="6" t="s">
        <v>71</v>
      </c>
      <c r="D27" t="s">
        <v>39</v>
      </c>
      <c r="E27" t="s">
        <v>104</v>
      </c>
      <c r="F27">
        <v>53.286928573900063</v>
      </c>
      <c r="G27">
        <v>0</v>
      </c>
      <c r="H27">
        <f>IF(Table269[[#This Row],[to]]="DE", Table269[[#This Row],[Max_Capacity_from_to '[M_m3/d']]]*$B$9*1000000/3600,  Table269[[#This Row],[Max_Capacity_to_from '[M_m3/d']]]*$B$9*1000000/3600)</f>
        <v>0</v>
      </c>
      <c r="I27">
        <f>Table269[[#This Row],[Capacity  '[MWh_CH4/d']]]*$B$11</f>
        <v>0</v>
      </c>
      <c r="J27" s="4">
        <f>Table269[[#This Row],[Capacity  '[MWh_CH4/d']]]/Table269[[#Totals],[Capacity  '[MWh_CH4/d']]]</f>
        <v>0</v>
      </c>
      <c r="K27" s="4">
        <f>ROUND(Table269[[#This Row],[Relative size]]*$B$4,0)</f>
        <v>0</v>
      </c>
    </row>
    <row r="28" spans="1:11">
      <c r="A28" t="s">
        <v>54</v>
      </c>
      <c r="B28" s="6" t="s">
        <v>86</v>
      </c>
      <c r="C28" s="6" t="s">
        <v>72</v>
      </c>
      <c r="D28" t="s">
        <v>39</v>
      </c>
      <c r="E28" t="s">
        <v>33</v>
      </c>
      <c r="F28">
        <v>23.559913277349239</v>
      </c>
      <c r="G28">
        <v>26.383935742632701</v>
      </c>
      <c r="H28">
        <f>IF(Table269[[#This Row],[to]]="DE", Table269[[#This Row],[Max_Capacity_from_to '[M_m3/d']]]*$B$9*1000000/3600,  Table269[[#This Row],[Max_Capacity_to_from '[M_m3/d']]]*$B$9*1000000/3600)</f>
        <v>295646.65773827868</v>
      </c>
      <c r="I28">
        <f>Table269[[#This Row],[Capacity  '[MWh_CH4/d']]]*$B$11</f>
        <v>236517.32619062296</v>
      </c>
      <c r="J28" s="4">
        <f>Table269[[#This Row],[Capacity  '[MWh_CH4/d']]]/Table269[[#Totals],[Capacity  '[MWh_CH4/d']]]</f>
        <v>5.4275631164600484E-2</v>
      </c>
      <c r="K28" s="4">
        <f>ROUND(Table269[[#This Row],[Relative size]]*$B$4,0)</f>
        <v>719</v>
      </c>
    </row>
    <row r="29" spans="1:11">
      <c r="A29" t="s">
        <v>55</v>
      </c>
      <c r="B29" s="6" t="s">
        <v>87</v>
      </c>
      <c r="C29" s="6" t="s">
        <v>73</v>
      </c>
      <c r="D29" t="s">
        <v>39</v>
      </c>
      <c r="E29" t="s">
        <v>105</v>
      </c>
      <c r="F29">
        <v>3.37826986501199</v>
      </c>
      <c r="G29">
        <v>0</v>
      </c>
      <c r="H29">
        <f>IF(Table269[[#This Row],[to]]="DE", Table269[[#This Row],[Max_Capacity_from_to '[M_m3/d']]]*$B$9*1000000/3600,  Table269[[#This Row],[Max_Capacity_to_from '[M_m3/d']]]*$B$9*1000000/3600)</f>
        <v>0</v>
      </c>
      <c r="I29">
        <f>Table269[[#This Row],[Capacity  '[MWh_CH4/d']]]*$B$11</f>
        <v>0</v>
      </c>
      <c r="J29" s="4">
        <f>Table269[[#This Row],[Capacity  '[MWh_CH4/d']]]/Table269[[#Totals],[Capacity  '[MWh_CH4/d']]]</f>
        <v>0</v>
      </c>
      <c r="K29" s="4">
        <f>ROUND(Table269[[#This Row],[Relative size]]*$B$4,0)</f>
        <v>0</v>
      </c>
    </row>
    <row r="30" spans="1:11">
      <c r="A30" t="s">
        <v>56</v>
      </c>
      <c r="B30" s="6" t="s">
        <v>88</v>
      </c>
      <c r="C30" s="6" t="s">
        <v>74</v>
      </c>
      <c r="D30" t="s">
        <v>36</v>
      </c>
      <c r="E30" t="s">
        <v>39</v>
      </c>
      <c r="F30">
        <v>79.785232827587848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894037.85896247055</v>
      </c>
      <c r="I30">
        <f>Table269[[#This Row],[Capacity  '[MWh_CH4/d']]]*$B$11</f>
        <v>715230.28716997651</v>
      </c>
      <c r="J30">
        <f>Table269[[#This Row],[Capacity  '[MWh_CH4/d']]]/Table269[[#Totals],[Capacity  '[MWh_CH4/d']]]</f>
        <v>0.16412994299158445</v>
      </c>
      <c r="K30" s="4">
        <f>ROUND(Table269[[#This Row],[Relative size]]*$B$4,0)</f>
        <v>2174</v>
      </c>
    </row>
    <row r="31" spans="1:11">
      <c r="E31" s="2" t="s">
        <v>39</v>
      </c>
      <c r="F31" s="4"/>
      <c r="G31" s="4"/>
      <c r="H31" s="4">
        <f>SUM(Table269[Capacity  '[MWh_CH4/d']])</f>
        <v>5447134.4025770556</v>
      </c>
      <c r="I31" s="4">
        <f>SUM(Table269[Capacity  '[MWh_H2/d']])</f>
        <v>4357707.5220616441</v>
      </c>
      <c r="J31" s="4">
        <f>SUM(Table269[Relative size])</f>
        <v>0.99999999999999989</v>
      </c>
    </row>
    <row r="37" spans="1:3">
      <c r="B37" t="s">
        <v>10</v>
      </c>
    </row>
    <row r="38" spans="1:3">
      <c r="A38" t="s">
        <v>2</v>
      </c>
      <c r="B38" t="s">
        <v>109</v>
      </c>
      <c r="C38" t="s">
        <v>11</v>
      </c>
    </row>
    <row r="39" spans="1:3">
      <c r="C39" t="s">
        <v>40</v>
      </c>
    </row>
    <row r="40" spans="1:3">
      <c r="B40" t="s">
        <v>12</v>
      </c>
      <c r="C40" t="s">
        <v>13</v>
      </c>
    </row>
    <row r="41" spans="1:3">
      <c r="C41" t="s">
        <v>14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7"/>
  <sheetViews>
    <sheetView workbookViewId="0">
      <selection activeCell="O36" sqref="O36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7">Table269[[#Headers],[#Data],[Latitude]:[Longitude]]</f>
        <v>Latitude</v>
      </c>
      <c r="B1" t="str">
        <v>Longitude</v>
      </c>
      <c r="C1" t="str" cm="1">
        <f t="array" ref="C1:C17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440</v>
      </c>
    </row>
    <row r="4" spans="1:3">
      <c r="A4" t="str">
        <v>53.652496</v>
      </c>
      <c r="B4" t="str">
        <v>7.4163169999999985</v>
      </c>
      <c r="C4">
        <v>1748</v>
      </c>
    </row>
    <row r="5" spans="1:3">
      <c r="A5" t="str">
        <v>54.803583999999994</v>
      </c>
      <c r="B5" t="str">
        <v xml:space="preserve">9.285375 </v>
      </c>
      <c r="C5">
        <v>218</v>
      </c>
    </row>
    <row r="6" spans="1:3">
      <c r="A6" t="str">
        <v>53.31488100000001</v>
      </c>
      <c r="B6" t="str">
        <v>7.286939999999999</v>
      </c>
      <c r="C6">
        <v>3552</v>
      </c>
    </row>
    <row r="7" spans="1:3">
      <c r="A7" t="str">
        <v>52.12406</v>
      </c>
      <c r="B7" t="str">
        <v>7.01965</v>
      </c>
      <c r="C7">
        <v>404</v>
      </c>
    </row>
    <row r="8" spans="1:3">
      <c r="A8" t="str">
        <v>50.700959999999995</v>
      </c>
      <c r="B8" t="str">
        <v>6.21729</v>
      </c>
      <c r="C8">
        <v>694</v>
      </c>
    </row>
    <row r="9" spans="1:3">
      <c r="A9" t="str">
        <v>48.55907</v>
      </c>
      <c r="B9" t="str">
        <v>13.763841000000001</v>
      </c>
      <c r="C9">
        <v>398</v>
      </c>
    </row>
    <row r="10" spans="1:3">
      <c r="A10" t="str">
        <v>53.233796</v>
      </c>
      <c r="B10" t="str">
        <v>7.4235929999999986</v>
      </c>
      <c r="C10">
        <v>665</v>
      </c>
    </row>
    <row r="11" spans="1:3">
      <c r="A11" t="str">
        <v>53.90201999999999</v>
      </c>
      <c r="B11" t="str">
        <v>14.175820000000002</v>
      </c>
      <c r="C11">
        <v>0</v>
      </c>
    </row>
    <row r="12" spans="1:3">
      <c r="A12" t="str">
        <v>47.53777</v>
      </c>
      <c r="B12" t="str">
        <v>9.60093</v>
      </c>
      <c r="C12">
        <v>0</v>
      </c>
    </row>
    <row r="13" spans="1:3">
      <c r="A13" t="str">
        <v>52.427</v>
      </c>
      <c r="B13" t="str">
        <v>14.543</v>
      </c>
      <c r="C13">
        <v>2233</v>
      </c>
    </row>
    <row r="14" spans="1:3">
      <c r="A14" t="str">
        <v>49.14757</v>
      </c>
      <c r="B14" t="str">
        <v>7.2442</v>
      </c>
      <c r="C14">
        <v>0</v>
      </c>
    </row>
    <row r="15" spans="1:3">
      <c r="A15" t="str">
        <v>48.115964</v>
      </c>
      <c r="B15" t="str">
        <v>12.708264</v>
      </c>
      <c r="C15">
        <v>719</v>
      </c>
    </row>
    <row r="16" spans="1:3">
      <c r="A16" t="str">
        <v>49.526959999999995</v>
      </c>
      <c r="B16" t="str">
        <v>6.44594</v>
      </c>
      <c r="C16">
        <v>0</v>
      </c>
    </row>
    <row r="17" spans="1:3">
      <c r="A17" t="str">
        <v>49.635529999999996</v>
      </c>
      <c r="B17" t="str">
        <v>12.51965</v>
      </c>
      <c r="C17">
        <v>2174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workbookViewId="0">
      <selection activeCell="G32" sqref="G32"/>
    </sheetView>
  </sheetViews>
  <sheetFormatPr defaultRowHeight="14.4"/>
  <cols>
    <col min="1" max="1" width="43.21875" bestFit="1" customWidth="1"/>
    <col min="2" max="2" width="23.44140625" customWidth="1"/>
    <col min="3" max="3" width="22.77734375" customWidth="1"/>
    <col min="4" max="4" width="17.44140625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20721</v>
      </c>
      <c r="B2" s="148">
        <f>Overview!D32</f>
        <v>23.006535947712418</v>
      </c>
      <c r="C2" t="s">
        <v>19191</v>
      </c>
      <c r="D2" s="10" t="s">
        <v>1225</v>
      </c>
      <c r="E2" s="11" t="s">
        <v>1226</v>
      </c>
    </row>
    <row r="3" spans="1:5">
      <c r="A3" s="1" t="s">
        <v>20722</v>
      </c>
      <c r="B3" s="147">
        <f>B2*1000000</f>
        <v>23006535.947712418</v>
      </c>
      <c r="C3" t="s">
        <v>19193</v>
      </c>
      <c r="D3" s="9" t="s">
        <v>1225</v>
      </c>
      <c r="E3" s="11" t="s">
        <v>1227</v>
      </c>
    </row>
    <row r="4" spans="1:5">
      <c r="D4" s="12" t="s">
        <v>1225</v>
      </c>
      <c r="E4" s="11" t="s">
        <v>1228</v>
      </c>
    </row>
    <row r="5" spans="1:5">
      <c r="A5" s="1" t="s">
        <v>20723</v>
      </c>
      <c r="B5" s="146">
        <f>SUM(Table12[Peak Load '[MWh/h']])*B10*365*24</f>
        <v>21517955.999999996</v>
      </c>
      <c r="C5" t="s">
        <v>19193</v>
      </c>
      <c r="D5" s="13" t="s">
        <v>1225</v>
      </c>
      <c r="E5" s="11" t="s">
        <v>1229</v>
      </c>
    </row>
    <row r="6" spans="1:5">
      <c r="A6" s="1" t="s">
        <v>20712</v>
      </c>
      <c r="B6" s="75">
        <f>SUM(Table12[Peak Load '[MWh/h']])</f>
        <v>5868</v>
      </c>
      <c r="C6" t="s">
        <v>19192</v>
      </c>
    </row>
    <row r="7" spans="1:5">
      <c r="A7" s="1" t="s">
        <v>20750</v>
      </c>
      <c r="B7">
        <f>SUM(Table12[[Capacity MW H2 ]])</f>
        <v>14014.685999999998</v>
      </c>
      <c r="C7" t="s">
        <v>19153</v>
      </c>
    </row>
    <row r="8" spans="1:5">
      <c r="A8" s="1" t="s">
        <v>19339</v>
      </c>
      <c r="B8" s="149">
        <v>0.7</v>
      </c>
    </row>
    <row r="9" spans="1:5">
      <c r="A9" s="1" t="s">
        <v>19340</v>
      </c>
      <c r="B9">
        <v>3667</v>
      </c>
      <c r="C9" s="13" t="s">
        <v>19341</v>
      </c>
    </row>
    <row r="10" spans="1:5">
      <c r="A10" s="1" t="s">
        <v>19164</v>
      </c>
      <c r="B10" s="151">
        <f>B9/(365*24)</f>
        <v>0.41860730593607304</v>
      </c>
      <c r="C10" t="s">
        <v>20724</v>
      </c>
    </row>
    <row r="11" spans="1:5">
      <c r="A11" s="1" t="s">
        <v>113</v>
      </c>
      <c r="B11" s="152">
        <f>B10</f>
        <v>0.41860730593607304</v>
      </c>
      <c r="C11" t="s">
        <v>19181</v>
      </c>
    </row>
    <row r="14" spans="1:5">
      <c r="A14" s="1" t="s">
        <v>3</v>
      </c>
      <c r="B14" s="1" t="s">
        <v>20800</v>
      </c>
      <c r="C14" s="22" t="s">
        <v>909</v>
      </c>
      <c r="D14" s="22" t="s">
        <v>910</v>
      </c>
      <c r="E14" s="22" t="s">
        <v>19166</v>
      </c>
    </row>
    <row r="15" spans="1:5">
      <c r="A15" s="16" t="s">
        <v>111</v>
      </c>
      <c r="B15" s="16" t="s">
        <v>112</v>
      </c>
      <c r="C15" s="16">
        <v>0.4</v>
      </c>
      <c r="D15" s="16">
        <f>$B$8*C15</f>
        <v>0.27999999999999997</v>
      </c>
      <c r="E15" s="16">
        <f t="shared" ref="E15:E78" si="0">ROUND(D15*$B$10,0)</f>
        <v>0</v>
      </c>
    </row>
    <row r="16" spans="1:5">
      <c r="A16" s="16" t="s">
        <v>114</v>
      </c>
      <c r="B16" s="16" t="s">
        <v>115</v>
      </c>
      <c r="C16" s="16">
        <v>0</v>
      </c>
      <c r="D16" s="16">
        <f t="shared" ref="D16:D78" si="1">$B$8*C16</f>
        <v>0</v>
      </c>
      <c r="E16" s="16">
        <f t="shared" si="0"/>
        <v>0</v>
      </c>
    </row>
    <row r="17" spans="1:5">
      <c r="A17" s="16" t="s">
        <v>116</v>
      </c>
      <c r="B17" s="16" t="s">
        <v>117</v>
      </c>
      <c r="C17" s="16">
        <v>1</v>
      </c>
      <c r="D17" s="16">
        <f t="shared" si="1"/>
        <v>0.7</v>
      </c>
      <c r="E17" s="16">
        <f t="shared" si="0"/>
        <v>0</v>
      </c>
    </row>
    <row r="18" spans="1:5">
      <c r="A18" s="16" t="s">
        <v>118</v>
      </c>
      <c r="B18" s="16" t="s">
        <v>119</v>
      </c>
      <c r="C18" s="16">
        <v>0</v>
      </c>
      <c r="D18" s="16">
        <f t="shared" si="1"/>
        <v>0</v>
      </c>
      <c r="E18" s="16">
        <f t="shared" si="0"/>
        <v>0</v>
      </c>
    </row>
    <row r="19" spans="1:5">
      <c r="A19" s="16" t="s">
        <v>120</v>
      </c>
      <c r="B19" s="16" t="s">
        <v>121</v>
      </c>
      <c r="C19" s="16">
        <v>0</v>
      </c>
      <c r="D19" s="16">
        <f t="shared" si="1"/>
        <v>0</v>
      </c>
      <c r="E19" s="16">
        <f t="shared" si="0"/>
        <v>0</v>
      </c>
    </row>
    <row r="20" spans="1:5">
      <c r="A20" s="16" t="s">
        <v>122</v>
      </c>
      <c r="B20" s="16" t="s">
        <v>123</v>
      </c>
      <c r="C20" s="16">
        <v>2</v>
      </c>
      <c r="D20" s="16">
        <f t="shared" si="1"/>
        <v>1.4</v>
      </c>
      <c r="E20" s="16">
        <f t="shared" si="0"/>
        <v>1</v>
      </c>
    </row>
    <row r="21" spans="1:5">
      <c r="A21" s="16" t="s">
        <v>124</v>
      </c>
      <c r="B21" s="16" t="s">
        <v>125</v>
      </c>
      <c r="C21" s="16">
        <v>0</v>
      </c>
      <c r="D21" s="16">
        <f t="shared" si="1"/>
        <v>0</v>
      </c>
      <c r="E21" s="16">
        <f t="shared" si="0"/>
        <v>0</v>
      </c>
    </row>
    <row r="22" spans="1:5">
      <c r="A22" s="16" t="s">
        <v>126</v>
      </c>
      <c r="B22" s="16" t="s">
        <v>127</v>
      </c>
      <c r="C22" s="16">
        <v>0</v>
      </c>
      <c r="D22" s="16">
        <f t="shared" si="1"/>
        <v>0</v>
      </c>
      <c r="E22" s="16">
        <f t="shared" si="0"/>
        <v>0</v>
      </c>
    </row>
    <row r="23" spans="1:5">
      <c r="A23" s="16" t="s">
        <v>128</v>
      </c>
      <c r="B23" s="16" t="s">
        <v>129</v>
      </c>
      <c r="C23" s="16">
        <v>0</v>
      </c>
      <c r="D23" s="16">
        <f t="shared" si="1"/>
        <v>0</v>
      </c>
      <c r="E23" s="16">
        <f t="shared" si="0"/>
        <v>0</v>
      </c>
    </row>
    <row r="24" spans="1:5">
      <c r="A24" s="16" t="s">
        <v>130</v>
      </c>
      <c r="B24" s="16" t="s">
        <v>131</v>
      </c>
      <c r="C24" s="16">
        <v>0</v>
      </c>
      <c r="D24" s="16">
        <f t="shared" si="1"/>
        <v>0</v>
      </c>
      <c r="E24" s="16">
        <f t="shared" si="0"/>
        <v>0</v>
      </c>
    </row>
    <row r="25" spans="1:5">
      <c r="A25" s="16" t="s">
        <v>132</v>
      </c>
      <c r="B25" s="16" t="s">
        <v>133</v>
      </c>
      <c r="C25" s="16">
        <v>0</v>
      </c>
      <c r="D25" s="16">
        <f t="shared" si="1"/>
        <v>0</v>
      </c>
      <c r="E25" s="16">
        <f t="shared" si="0"/>
        <v>0</v>
      </c>
    </row>
    <row r="26" spans="1:5">
      <c r="A26" s="16" t="s">
        <v>134</v>
      </c>
      <c r="B26" s="16" t="s">
        <v>135</v>
      </c>
      <c r="C26" s="16">
        <v>0</v>
      </c>
      <c r="D26" s="16">
        <f t="shared" si="1"/>
        <v>0</v>
      </c>
      <c r="E26" s="16">
        <f t="shared" si="0"/>
        <v>0</v>
      </c>
    </row>
    <row r="27" spans="1:5">
      <c r="A27" s="16" t="s">
        <v>136</v>
      </c>
      <c r="B27" s="16" t="s">
        <v>137</v>
      </c>
      <c r="C27" s="16">
        <v>0</v>
      </c>
      <c r="D27" s="16">
        <f t="shared" si="1"/>
        <v>0</v>
      </c>
      <c r="E27" s="16">
        <f t="shared" si="0"/>
        <v>0</v>
      </c>
    </row>
    <row r="28" spans="1:5">
      <c r="A28" s="16" t="s">
        <v>139</v>
      </c>
      <c r="B28" s="16" t="s">
        <v>140</v>
      </c>
      <c r="C28" s="16">
        <v>0.3</v>
      </c>
      <c r="D28" s="16">
        <f t="shared" si="1"/>
        <v>0.21</v>
      </c>
      <c r="E28" s="16">
        <f t="shared" si="0"/>
        <v>0</v>
      </c>
    </row>
    <row r="29" spans="1:5">
      <c r="A29" s="16" t="s">
        <v>141</v>
      </c>
      <c r="B29" s="16" t="s">
        <v>142</v>
      </c>
      <c r="C29" s="16">
        <v>0</v>
      </c>
      <c r="D29" s="16">
        <f t="shared" si="1"/>
        <v>0</v>
      </c>
      <c r="E29" s="16">
        <f t="shared" si="0"/>
        <v>0</v>
      </c>
    </row>
    <row r="30" spans="1:5">
      <c r="A30" s="16" t="s">
        <v>143</v>
      </c>
      <c r="B30" s="16" t="s">
        <v>144</v>
      </c>
      <c r="C30" s="16">
        <v>0</v>
      </c>
      <c r="D30" s="16">
        <f t="shared" si="1"/>
        <v>0</v>
      </c>
      <c r="E30" s="16">
        <f t="shared" si="0"/>
        <v>0</v>
      </c>
    </row>
    <row r="31" spans="1:5">
      <c r="A31" s="16" t="s">
        <v>145</v>
      </c>
      <c r="B31" s="16" t="s">
        <v>146</v>
      </c>
      <c r="C31" s="16">
        <v>0</v>
      </c>
      <c r="D31" s="16">
        <f t="shared" si="1"/>
        <v>0</v>
      </c>
      <c r="E31" s="16">
        <f t="shared" si="0"/>
        <v>0</v>
      </c>
    </row>
    <row r="32" spans="1:5">
      <c r="A32" s="16" t="s">
        <v>147</v>
      </c>
      <c r="B32" s="16" t="s">
        <v>148</v>
      </c>
      <c r="C32" s="16">
        <v>0</v>
      </c>
      <c r="D32" s="16">
        <f t="shared" si="1"/>
        <v>0</v>
      </c>
      <c r="E32" s="16">
        <f t="shared" si="0"/>
        <v>0</v>
      </c>
    </row>
    <row r="33" spans="1:5">
      <c r="A33" s="16" t="s">
        <v>149</v>
      </c>
      <c r="B33" s="16" t="s">
        <v>150</v>
      </c>
      <c r="C33" s="16">
        <v>0</v>
      </c>
      <c r="D33" s="16">
        <f t="shared" si="1"/>
        <v>0</v>
      </c>
      <c r="E33" s="16">
        <f t="shared" si="0"/>
        <v>0</v>
      </c>
    </row>
    <row r="34" spans="1:5">
      <c r="A34" s="16" t="s">
        <v>151</v>
      </c>
      <c r="B34" s="16" t="s">
        <v>152</v>
      </c>
      <c r="C34" s="16">
        <v>0</v>
      </c>
      <c r="D34" s="16">
        <f t="shared" si="1"/>
        <v>0</v>
      </c>
      <c r="E34" s="16">
        <f t="shared" si="0"/>
        <v>0</v>
      </c>
    </row>
    <row r="35" spans="1:5">
      <c r="A35" s="16" t="s">
        <v>153</v>
      </c>
      <c r="B35" s="16" t="s">
        <v>154</v>
      </c>
      <c r="C35" s="16">
        <v>0</v>
      </c>
      <c r="D35" s="16">
        <f t="shared" si="1"/>
        <v>0</v>
      </c>
      <c r="E35" s="16">
        <f t="shared" si="0"/>
        <v>0</v>
      </c>
    </row>
    <row r="36" spans="1:5">
      <c r="A36" s="16" t="s">
        <v>155</v>
      </c>
      <c r="B36" s="16" t="s">
        <v>156</v>
      </c>
      <c r="C36" s="16">
        <v>0</v>
      </c>
      <c r="D36" s="16">
        <f t="shared" si="1"/>
        <v>0</v>
      </c>
      <c r="E36" s="16">
        <f t="shared" si="0"/>
        <v>0</v>
      </c>
    </row>
    <row r="37" spans="1:5">
      <c r="A37" s="16" t="s">
        <v>157</v>
      </c>
      <c r="B37" s="16" t="s">
        <v>158</v>
      </c>
      <c r="C37" s="16">
        <v>0</v>
      </c>
      <c r="D37" s="16">
        <f t="shared" si="1"/>
        <v>0</v>
      </c>
      <c r="E37" s="16">
        <f t="shared" si="0"/>
        <v>0</v>
      </c>
    </row>
    <row r="38" spans="1:5">
      <c r="A38" s="16" t="s">
        <v>159</v>
      </c>
      <c r="B38" s="16" t="s">
        <v>160</v>
      </c>
      <c r="C38" s="16">
        <v>0</v>
      </c>
      <c r="D38" s="16">
        <f t="shared" si="1"/>
        <v>0</v>
      </c>
      <c r="E38" s="16">
        <f t="shared" si="0"/>
        <v>0</v>
      </c>
    </row>
    <row r="39" spans="1:5">
      <c r="A39" s="16" t="s">
        <v>161</v>
      </c>
      <c r="B39" s="16" t="s">
        <v>162</v>
      </c>
      <c r="C39" s="16">
        <v>0</v>
      </c>
      <c r="D39" s="16">
        <f t="shared" si="1"/>
        <v>0</v>
      </c>
      <c r="E39" s="16">
        <f t="shared" si="0"/>
        <v>0</v>
      </c>
    </row>
    <row r="40" spans="1:5">
      <c r="A40" s="16" t="s">
        <v>163</v>
      </c>
      <c r="B40" s="16" t="s">
        <v>164</v>
      </c>
      <c r="C40" s="16">
        <v>0.04</v>
      </c>
      <c r="D40" s="16">
        <f t="shared" si="1"/>
        <v>2.7999999999999997E-2</v>
      </c>
      <c r="E40" s="16">
        <f t="shared" si="0"/>
        <v>0</v>
      </c>
    </row>
    <row r="41" spans="1:5">
      <c r="A41" s="16" t="s">
        <v>165</v>
      </c>
      <c r="B41" s="16" t="s">
        <v>166</v>
      </c>
      <c r="C41" s="16">
        <v>0.04</v>
      </c>
      <c r="D41" s="16">
        <f t="shared" si="1"/>
        <v>2.7999999999999997E-2</v>
      </c>
      <c r="E41" s="16">
        <f t="shared" si="0"/>
        <v>0</v>
      </c>
    </row>
    <row r="42" spans="1:5">
      <c r="A42" s="16" t="s">
        <v>167</v>
      </c>
      <c r="B42" s="16" t="s">
        <v>168</v>
      </c>
      <c r="C42" s="16">
        <v>0</v>
      </c>
      <c r="D42" s="16">
        <f t="shared" si="1"/>
        <v>0</v>
      </c>
      <c r="E42" s="16">
        <f t="shared" si="0"/>
        <v>0</v>
      </c>
    </row>
    <row r="43" spans="1:5">
      <c r="A43" s="16" t="s">
        <v>169</v>
      </c>
      <c r="B43" s="16" t="s">
        <v>170</v>
      </c>
      <c r="C43" s="16">
        <v>0</v>
      </c>
      <c r="D43" s="16">
        <f t="shared" si="1"/>
        <v>0</v>
      </c>
      <c r="E43" s="16">
        <f t="shared" si="0"/>
        <v>0</v>
      </c>
    </row>
    <row r="44" spans="1:5">
      <c r="A44" s="16" t="s">
        <v>171</v>
      </c>
      <c r="B44" s="16" t="s">
        <v>172</v>
      </c>
      <c r="C44" s="16">
        <v>0</v>
      </c>
      <c r="D44" s="16">
        <f t="shared" si="1"/>
        <v>0</v>
      </c>
      <c r="E44" s="16">
        <f t="shared" si="0"/>
        <v>0</v>
      </c>
    </row>
    <row r="45" spans="1:5">
      <c r="A45" s="16" t="s">
        <v>173</v>
      </c>
      <c r="B45" s="16" t="s">
        <v>174</v>
      </c>
      <c r="C45" s="16">
        <v>0</v>
      </c>
      <c r="D45" s="16">
        <f t="shared" si="1"/>
        <v>0</v>
      </c>
      <c r="E45" s="16">
        <f t="shared" si="0"/>
        <v>0</v>
      </c>
    </row>
    <row r="46" spans="1:5">
      <c r="A46" s="16" t="s">
        <v>175</v>
      </c>
      <c r="B46" s="16" t="s">
        <v>176</v>
      </c>
      <c r="C46" s="16">
        <v>0</v>
      </c>
      <c r="D46" s="16">
        <f t="shared" si="1"/>
        <v>0</v>
      </c>
      <c r="E46" s="16">
        <f t="shared" si="0"/>
        <v>0</v>
      </c>
    </row>
    <row r="47" spans="1:5">
      <c r="A47" s="16" t="s">
        <v>177</v>
      </c>
      <c r="B47" s="16" t="s">
        <v>178</v>
      </c>
      <c r="C47" s="16">
        <v>0</v>
      </c>
      <c r="D47" s="16">
        <f t="shared" si="1"/>
        <v>0</v>
      </c>
      <c r="E47" s="16">
        <f t="shared" si="0"/>
        <v>0</v>
      </c>
    </row>
    <row r="48" spans="1:5">
      <c r="A48" s="16" t="s">
        <v>89</v>
      </c>
      <c r="B48" s="16" t="s">
        <v>179</v>
      </c>
      <c r="C48" s="16">
        <v>2.2999999999999998</v>
      </c>
      <c r="D48" s="16">
        <f t="shared" si="1"/>
        <v>1.6099999999999999</v>
      </c>
      <c r="E48" s="16">
        <f t="shared" si="0"/>
        <v>1</v>
      </c>
    </row>
    <row r="49" spans="1:5">
      <c r="A49" s="16" t="s">
        <v>180</v>
      </c>
      <c r="B49" s="16" t="s">
        <v>181</v>
      </c>
      <c r="C49" s="16">
        <v>0</v>
      </c>
      <c r="D49" s="16">
        <f t="shared" si="1"/>
        <v>0</v>
      </c>
      <c r="E49" s="16">
        <f t="shared" si="0"/>
        <v>0</v>
      </c>
    </row>
    <row r="50" spans="1:5">
      <c r="A50" s="16" t="s">
        <v>183</v>
      </c>
      <c r="B50" s="16" t="s">
        <v>184</v>
      </c>
      <c r="C50" s="16">
        <v>0</v>
      </c>
      <c r="D50" s="16">
        <f t="shared" si="1"/>
        <v>0</v>
      </c>
      <c r="E50" s="16">
        <f t="shared" si="0"/>
        <v>0</v>
      </c>
    </row>
    <row r="51" spans="1:5">
      <c r="A51" s="16" t="s">
        <v>185</v>
      </c>
      <c r="B51" s="16" t="s">
        <v>182</v>
      </c>
      <c r="C51" s="16">
        <v>0</v>
      </c>
      <c r="D51" s="16">
        <f t="shared" si="1"/>
        <v>0</v>
      </c>
      <c r="E51" s="16">
        <f t="shared" si="0"/>
        <v>0</v>
      </c>
    </row>
    <row r="52" spans="1:5">
      <c r="A52" s="16" t="s">
        <v>186</v>
      </c>
      <c r="B52" s="16" t="s">
        <v>187</v>
      </c>
      <c r="C52" s="16">
        <v>0</v>
      </c>
      <c r="D52" s="16">
        <f t="shared" si="1"/>
        <v>0</v>
      </c>
      <c r="E52" s="16">
        <f t="shared" si="0"/>
        <v>0</v>
      </c>
    </row>
    <row r="53" spans="1:5">
      <c r="A53" s="16" t="s">
        <v>188</v>
      </c>
      <c r="B53" s="16" t="s">
        <v>189</v>
      </c>
      <c r="C53" s="16">
        <v>0</v>
      </c>
      <c r="D53" s="16">
        <f t="shared" si="1"/>
        <v>0</v>
      </c>
      <c r="E53" s="16">
        <f t="shared" si="0"/>
        <v>0</v>
      </c>
    </row>
    <row r="54" spans="1:5">
      <c r="A54" s="16" t="s">
        <v>190</v>
      </c>
      <c r="B54" s="16" t="s">
        <v>191</v>
      </c>
      <c r="C54" s="16">
        <v>0</v>
      </c>
      <c r="D54" s="16">
        <f t="shared" si="1"/>
        <v>0</v>
      </c>
      <c r="E54" s="16">
        <f t="shared" si="0"/>
        <v>0</v>
      </c>
    </row>
    <row r="55" spans="1:5">
      <c r="A55" s="16" t="s">
        <v>192</v>
      </c>
      <c r="B55" s="16" t="s">
        <v>193</v>
      </c>
      <c r="C55" s="16">
        <v>0</v>
      </c>
      <c r="D55" s="16">
        <f t="shared" si="1"/>
        <v>0</v>
      </c>
      <c r="E55" s="16">
        <f t="shared" si="0"/>
        <v>0</v>
      </c>
    </row>
    <row r="56" spans="1:5">
      <c r="A56" s="16" t="s">
        <v>194</v>
      </c>
      <c r="B56" s="16" t="s">
        <v>195</v>
      </c>
      <c r="C56" s="16">
        <v>0</v>
      </c>
      <c r="D56" s="16">
        <f t="shared" si="1"/>
        <v>0</v>
      </c>
      <c r="E56" s="16">
        <f t="shared" si="0"/>
        <v>0</v>
      </c>
    </row>
    <row r="57" spans="1:5">
      <c r="A57" s="16" t="s">
        <v>196</v>
      </c>
      <c r="B57" s="16" t="s">
        <v>197</v>
      </c>
      <c r="C57" s="16">
        <v>0</v>
      </c>
      <c r="D57" s="16">
        <f t="shared" si="1"/>
        <v>0</v>
      </c>
      <c r="E57" s="16">
        <f t="shared" si="0"/>
        <v>0</v>
      </c>
    </row>
    <row r="58" spans="1:5">
      <c r="A58" s="16" t="s">
        <v>198</v>
      </c>
      <c r="B58" s="16" t="s">
        <v>199</v>
      </c>
      <c r="C58" s="16">
        <v>0</v>
      </c>
      <c r="D58" s="16">
        <f t="shared" si="1"/>
        <v>0</v>
      </c>
      <c r="E58" s="16">
        <f t="shared" si="0"/>
        <v>0</v>
      </c>
    </row>
    <row r="59" spans="1:5">
      <c r="A59" s="16" t="s">
        <v>200</v>
      </c>
      <c r="B59" s="16" t="s">
        <v>201</v>
      </c>
      <c r="C59" s="16">
        <v>0</v>
      </c>
      <c r="D59" s="16">
        <f t="shared" si="1"/>
        <v>0</v>
      </c>
      <c r="E59" s="16">
        <f t="shared" si="0"/>
        <v>0</v>
      </c>
    </row>
    <row r="60" spans="1:5">
      <c r="A60" s="16" t="s">
        <v>202</v>
      </c>
      <c r="B60" s="16" t="s">
        <v>203</v>
      </c>
      <c r="C60" s="16">
        <v>0</v>
      </c>
      <c r="D60" s="16">
        <f t="shared" si="1"/>
        <v>0</v>
      </c>
      <c r="E60" s="16">
        <f t="shared" si="0"/>
        <v>0</v>
      </c>
    </row>
    <row r="61" spans="1:5">
      <c r="A61" s="16" t="s">
        <v>204</v>
      </c>
      <c r="B61" s="16" t="s">
        <v>205</v>
      </c>
      <c r="C61" s="16">
        <v>0</v>
      </c>
      <c r="D61" s="16">
        <f t="shared" si="1"/>
        <v>0</v>
      </c>
      <c r="E61" s="16">
        <f t="shared" si="0"/>
        <v>0</v>
      </c>
    </row>
    <row r="62" spans="1:5">
      <c r="A62" s="16" t="s">
        <v>101</v>
      </c>
      <c r="B62" s="16" t="s">
        <v>206</v>
      </c>
      <c r="C62" s="16">
        <v>0</v>
      </c>
      <c r="D62" s="16">
        <f t="shared" si="1"/>
        <v>0</v>
      </c>
      <c r="E62" s="16">
        <f t="shared" si="0"/>
        <v>0</v>
      </c>
    </row>
    <row r="63" spans="1:5">
      <c r="A63" s="16" t="s">
        <v>207</v>
      </c>
      <c r="B63" s="16" t="s">
        <v>208</v>
      </c>
      <c r="C63" s="16">
        <v>0</v>
      </c>
      <c r="D63" s="16">
        <f t="shared" si="1"/>
        <v>0</v>
      </c>
      <c r="E63" s="16">
        <f t="shared" si="0"/>
        <v>0</v>
      </c>
    </row>
    <row r="64" spans="1:5">
      <c r="A64" s="16" t="s">
        <v>209</v>
      </c>
      <c r="B64" s="16" t="s">
        <v>210</v>
      </c>
      <c r="C64" s="16">
        <v>0</v>
      </c>
      <c r="D64" s="16">
        <f t="shared" si="1"/>
        <v>0</v>
      </c>
      <c r="E64" s="16">
        <f t="shared" si="0"/>
        <v>0</v>
      </c>
    </row>
    <row r="65" spans="1:5">
      <c r="A65" s="16" t="s">
        <v>211</v>
      </c>
      <c r="B65" s="16" t="s">
        <v>212</v>
      </c>
      <c r="C65" s="16">
        <v>0</v>
      </c>
      <c r="D65" s="16">
        <f t="shared" si="1"/>
        <v>0</v>
      </c>
      <c r="E65" s="16">
        <f t="shared" si="0"/>
        <v>0</v>
      </c>
    </row>
    <row r="66" spans="1:5">
      <c r="A66" s="16" t="s">
        <v>213</v>
      </c>
      <c r="B66" s="16" t="s">
        <v>214</v>
      </c>
      <c r="C66" s="16">
        <v>0</v>
      </c>
      <c r="D66" s="16">
        <f t="shared" si="1"/>
        <v>0</v>
      </c>
      <c r="E66" s="16">
        <f t="shared" si="0"/>
        <v>0</v>
      </c>
    </row>
    <row r="67" spans="1:5">
      <c r="A67" s="16" t="s">
        <v>215</v>
      </c>
      <c r="B67" s="16" t="s">
        <v>216</v>
      </c>
      <c r="C67" s="16">
        <v>0</v>
      </c>
      <c r="D67" s="16">
        <f t="shared" si="1"/>
        <v>0</v>
      </c>
      <c r="E67" s="16">
        <f t="shared" si="0"/>
        <v>0</v>
      </c>
    </row>
    <row r="68" spans="1:5">
      <c r="A68" s="16" t="s">
        <v>217</v>
      </c>
      <c r="B68" s="16" t="s">
        <v>218</v>
      </c>
      <c r="C68" s="16">
        <v>0</v>
      </c>
      <c r="D68" s="16">
        <f t="shared" si="1"/>
        <v>0</v>
      </c>
      <c r="E68" s="16">
        <f t="shared" si="0"/>
        <v>0</v>
      </c>
    </row>
    <row r="69" spans="1:5">
      <c r="A69" s="16" t="s">
        <v>219</v>
      </c>
      <c r="B69" s="16" t="s">
        <v>220</v>
      </c>
      <c r="C69" s="16">
        <v>0</v>
      </c>
      <c r="D69" s="16">
        <f t="shared" si="1"/>
        <v>0</v>
      </c>
      <c r="E69" s="16">
        <f t="shared" si="0"/>
        <v>0</v>
      </c>
    </row>
    <row r="70" spans="1:5">
      <c r="A70" s="16" t="s">
        <v>221</v>
      </c>
      <c r="B70" s="16" t="s">
        <v>222</v>
      </c>
      <c r="C70" s="16">
        <v>0</v>
      </c>
      <c r="D70" s="16">
        <f t="shared" si="1"/>
        <v>0</v>
      </c>
      <c r="E70" s="16">
        <f t="shared" si="0"/>
        <v>0</v>
      </c>
    </row>
    <row r="71" spans="1:5">
      <c r="A71" s="16" t="s">
        <v>223</v>
      </c>
      <c r="B71" s="16" t="s">
        <v>224</v>
      </c>
      <c r="C71" s="16">
        <v>0</v>
      </c>
      <c r="D71" s="16">
        <f t="shared" si="1"/>
        <v>0</v>
      </c>
      <c r="E71" s="16">
        <f t="shared" si="0"/>
        <v>0</v>
      </c>
    </row>
    <row r="72" spans="1:5">
      <c r="A72" s="16" t="s">
        <v>225</v>
      </c>
      <c r="B72" s="16" t="s">
        <v>226</v>
      </c>
      <c r="C72" s="16">
        <v>0</v>
      </c>
      <c r="D72" s="16">
        <f t="shared" si="1"/>
        <v>0</v>
      </c>
      <c r="E72" s="16">
        <f t="shared" si="0"/>
        <v>0</v>
      </c>
    </row>
    <row r="73" spans="1:5">
      <c r="A73" s="16" t="s">
        <v>227</v>
      </c>
      <c r="B73" s="16" t="s">
        <v>228</v>
      </c>
      <c r="C73" s="16">
        <v>0</v>
      </c>
      <c r="D73" s="16">
        <f t="shared" si="1"/>
        <v>0</v>
      </c>
      <c r="E73" s="16">
        <f t="shared" si="0"/>
        <v>0</v>
      </c>
    </row>
    <row r="74" spans="1:5">
      <c r="A74" s="16" t="s">
        <v>229</v>
      </c>
      <c r="B74" s="16" t="s">
        <v>230</v>
      </c>
      <c r="C74" s="16">
        <v>0</v>
      </c>
      <c r="D74" s="16">
        <f t="shared" si="1"/>
        <v>0</v>
      </c>
      <c r="E74" s="16">
        <f t="shared" si="0"/>
        <v>0</v>
      </c>
    </row>
    <row r="75" spans="1:5">
      <c r="A75" s="16" t="s">
        <v>231</v>
      </c>
      <c r="B75" s="16" t="s">
        <v>232</v>
      </c>
      <c r="C75" s="16">
        <v>0</v>
      </c>
      <c r="D75" s="16">
        <f t="shared" si="1"/>
        <v>0</v>
      </c>
      <c r="E75" s="16">
        <f t="shared" si="0"/>
        <v>0</v>
      </c>
    </row>
    <row r="76" spans="1:5">
      <c r="A76" s="16" t="s">
        <v>233</v>
      </c>
      <c r="B76" s="16" t="s">
        <v>234</v>
      </c>
      <c r="C76" s="16">
        <v>0</v>
      </c>
      <c r="D76" s="16">
        <f t="shared" si="1"/>
        <v>0</v>
      </c>
      <c r="E76" s="16">
        <f t="shared" si="0"/>
        <v>0</v>
      </c>
    </row>
    <row r="77" spans="1:5">
      <c r="A77" s="16" t="s">
        <v>235</v>
      </c>
      <c r="B77" s="16" t="s">
        <v>236</v>
      </c>
      <c r="C77" s="16">
        <v>0</v>
      </c>
      <c r="D77" s="16">
        <f t="shared" si="1"/>
        <v>0</v>
      </c>
      <c r="E77" s="16">
        <f t="shared" si="0"/>
        <v>0</v>
      </c>
    </row>
    <row r="78" spans="1:5">
      <c r="A78" s="16" t="s">
        <v>237</v>
      </c>
      <c r="B78" s="16" t="s">
        <v>238</v>
      </c>
      <c r="C78" s="16">
        <v>0</v>
      </c>
      <c r="D78" s="16">
        <f t="shared" si="1"/>
        <v>0</v>
      </c>
      <c r="E78" s="16">
        <f t="shared" si="0"/>
        <v>0</v>
      </c>
    </row>
    <row r="79" spans="1:5">
      <c r="A79" s="16" t="s">
        <v>239</v>
      </c>
      <c r="B79" s="16" t="s">
        <v>240</v>
      </c>
      <c r="C79" s="16">
        <v>0</v>
      </c>
      <c r="D79" s="16">
        <f t="shared" ref="D79:D142" si="2">$B$8*C79</f>
        <v>0</v>
      </c>
      <c r="E79" s="16">
        <f t="shared" ref="E79:E142" si="3">ROUND(D79*$B$10,0)</f>
        <v>0</v>
      </c>
    </row>
    <row r="80" spans="1:5">
      <c r="A80" s="16" t="s">
        <v>241</v>
      </c>
      <c r="B80" s="16" t="s">
        <v>242</v>
      </c>
      <c r="C80" s="16">
        <v>0</v>
      </c>
      <c r="D80" s="16">
        <f t="shared" si="2"/>
        <v>0</v>
      </c>
      <c r="E80" s="16">
        <f t="shared" si="3"/>
        <v>0</v>
      </c>
    </row>
    <row r="81" spans="1:5">
      <c r="A81" s="16" t="s">
        <v>243</v>
      </c>
      <c r="B81" s="16" t="s">
        <v>244</v>
      </c>
      <c r="C81" s="16">
        <v>0.5</v>
      </c>
      <c r="D81" s="16">
        <f t="shared" si="2"/>
        <v>0.35</v>
      </c>
      <c r="E81" s="16">
        <f t="shared" si="3"/>
        <v>0</v>
      </c>
    </row>
    <row r="82" spans="1:5">
      <c r="A82" s="16" t="s">
        <v>245</v>
      </c>
      <c r="B82" s="16" t="s">
        <v>246</v>
      </c>
      <c r="C82" s="16">
        <v>0</v>
      </c>
      <c r="D82" s="16">
        <f t="shared" si="2"/>
        <v>0</v>
      </c>
      <c r="E82" s="16">
        <f t="shared" si="3"/>
        <v>0</v>
      </c>
    </row>
    <row r="83" spans="1:5">
      <c r="A83" s="16" t="s">
        <v>247</v>
      </c>
      <c r="B83" s="16" t="s">
        <v>248</v>
      </c>
      <c r="C83" s="16">
        <v>0</v>
      </c>
      <c r="D83" s="16">
        <f t="shared" si="2"/>
        <v>0</v>
      </c>
      <c r="E83" s="16">
        <f t="shared" si="3"/>
        <v>0</v>
      </c>
    </row>
    <row r="84" spans="1:5">
      <c r="A84" s="16" t="s">
        <v>249</v>
      </c>
      <c r="B84" s="16" t="s">
        <v>250</v>
      </c>
      <c r="C84" s="16">
        <v>0</v>
      </c>
      <c r="D84" s="16">
        <f t="shared" si="2"/>
        <v>0</v>
      </c>
      <c r="E84" s="16">
        <f t="shared" si="3"/>
        <v>0</v>
      </c>
    </row>
    <row r="85" spans="1:5">
      <c r="A85" s="16" t="s">
        <v>251</v>
      </c>
      <c r="B85" s="16" t="s">
        <v>252</v>
      </c>
      <c r="C85" s="16">
        <v>0</v>
      </c>
      <c r="D85" s="16">
        <f t="shared" si="2"/>
        <v>0</v>
      </c>
      <c r="E85" s="16">
        <f t="shared" si="3"/>
        <v>0</v>
      </c>
    </row>
    <row r="86" spans="1:5">
      <c r="A86" s="16" t="s">
        <v>253</v>
      </c>
      <c r="B86" s="16" t="s">
        <v>254</v>
      </c>
      <c r="C86" s="16">
        <v>0</v>
      </c>
      <c r="D86" s="16">
        <f t="shared" si="2"/>
        <v>0</v>
      </c>
      <c r="E86" s="16">
        <f t="shared" si="3"/>
        <v>0</v>
      </c>
    </row>
    <row r="87" spans="1:5">
      <c r="A87" s="16" t="s">
        <v>255</v>
      </c>
      <c r="B87" s="16" t="s">
        <v>256</v>
      </c>
      <c r="C87" s="16">
        <v>0</v>
      </c>
      <c r="D87" s="16">
        <f t="shared" si="2"/>
        <v>0</v>
      </c>
      <c r="E87" s="16">
        <f t="shared" si="3"/>
        <v>0</v>
      </c>
    </row>
    <row r="88" spans="1:5">
      <c r="A88" s="16" t="s">
        <v>257</v>
      </c>
      <c r="B88" s="16" t="s">
        <v>258</v>
      </c>
      <c r="C88" s="16">
        <v>0</v>
      </c>
      <c r="D88" s="16">
        <f t="shared" si="2"/>
        <v>0</v>
      </c>
      <c r="E88" s="16">
        <f t="shared" si="3"/>
        <v>0</v>
      </c>
    </row>
    <row r="89" spans="1:5">
      <c r="A89" s="16" t="s">
        <v>97</v>
      </c>
      <c r="B89" s="16" t="s">
        <v>259</v>
      </c>
      <c r="C89" s="16">
        <v>0</v>
      </c>
      <c r="D89" s="16">
        <f t="shared" si="2"/>
        <v>0</v>
      </c>
      <c r="E89" s="16">
        <f t="shared" si="3"/>
        <v>0</v>
      </c>
    </row>
    <row r="90" spans="1:5">
      <c r="A90" s="16" t="s">
        <v>260</v>
      </c>
      <c r="B90" s="16" t="s">
        <v>261</v>
      </c>
      <c r="C90" s="16">
        <v>0</v>
      </c>
      <c r="D90" s="16">
        <f t="shared" si="2"/>
        <v>0</v>
      </c>
      <c r="E90" s="16">
        <f t="shared" si="3"/>
        <v>0</v>
      </c>
    </row>
    <row r="91" spans="1:5">
      <c r="A91" s="16" t="s">
        <v>262</v>
      </c>
      <c r="B91" s="16" t="s">
        <v>263</v>
      </c>
      <c r="C91" s="16">
        <v>0</v>
      </c>
      <c r="D91" s="16">
        <f t="shared" si="2"/>
        <v>0</v>
      </c>
      <c r="E91" s="16">
        <f t="shared" si="3"/>
        <v>0</v>
      </c>
    </row>
    <row r="92" spans="1:5">
      <c r="A92" s="16" t="s">
        <v>264</v>
      </c>
      <c r="B92" s="16" t="s">
        <v>265</v>
      </c>
      <c r="C92" s="16">
        <v>0</v>
      </c>
      <c r="D92" s="16">
        <f t="shared" si="2"/>
        <v>0</v>
      </c>
      <c r="E92" s="16">
        <f t="shared" si="3"/>
        <v>0</v>
      </c>
    </row>
    <row r="93" spans="1:5">
      <c r="A93" s="16" t="s">
        <v>266</v>
      </c>
      <c r="B93" s="16" t="s">
        <v>267</v>
      </c>
      <c r="C93" s="16">
        <v>0</v>
      </c>
      <c r="D93" s="16">
        <f t="shared" si="2"/>
        <v>0</v>
      </c>
      <c r="E93" s="16">
        <f t="shared" si="3"/>
        <v>0</v>
      </c>
    </row>
    <row r="94" spans="1:5">
      <c r="A94" s="16" t="s">
        <v>268</v>
      </c>
      <c r="B94" s="16" t="s">
        <v>269</v>
      </c>
      <c r="C94" s="16">
        <v>0</v>
      </c>
      <c r="D94" s="16">
        <f t="shared" si="2"/>
        <v>0</v>
      </c>
      <c r="E94" s="16">
        <f t="shared" si="3"/>
        <v>0</v>
      </c>
    </row>
    <row r="95" spans="1:5">
      <c r="A95" s="16" t="s">
        <v>270</v>
      </c>
      <c r="B95" s="16" t="s">
        <v>271</v>
      </c>
      <c r="C95" s="16">
        <v>0</v>
      </c>
      <c r="D95" s="16">
        <f t="shared" si="2"/>
        <v>0</v>
      </c>
      <c r="E95" s="16">
        <f t="shared" si="3"/>
        <v>0</v>
      </c>
    </row>
    <row r="96" spans="1:5">
      <c r="A96" s="16" t="s">
        <v>272</v>
      </c>
      <c r="B96" s="16" t="s">
        <v>273</v>
      </c>
      <c r="C96" s="16">
        <v>0</v>
      </c>
      <c r="D96" s="16">
        <f t="shared" si="2"/>
        <v>0</v>
      </c>
      <c r="E96" s="16">
        <f t="shared" si="3"/>
        <v>0</v>
      </c>
    </row>
    <row r="97" spans="1:5">
      <c r="A97" s="16" t="s">
        <v>274</v>
      </c>
      <c r="B97" s="16" t="s">
        <v>275</v>
      </c>
      <c r="C97" s="16">
        <v>0</v>
      </c>
      <c r="D97" s="16">
        <f t="shared" si="2"/>
        <v>0</v>
      </c>
      <c r="E97" s="16">
        <f t="shared" si="3"/>
        <v>0</v>
      </c>
    </row>
    <row r="98" spans="1:5">
      <c r="A98" s="16" t="s">
        <v>276</v>
      </c>
      <c r="B98" s="16" t="s">
        <v>277</v>
      </c>
      <c r="C98" s="16">
        <v>0</v>
      </c>
      <c r="D98" s="16">
        <f t="shared" si="2"/>
        <v>0</v>
      </c>
      <c r="E98" s="16">
        <f t="shared" si="3"/>
        <v>0</v>
      </c>
    </row>
    <row r="99" spans="1:5">
      <c r="A99" s="16" t="s">
        <v>278</v>
      </c>
      <c r="B99" s="16" t="s">
        <v>279</v>
      </c>
      <c r="C99" s="16">
        <v>0</v>
      </c>
      <c r="D99" s="16">
        <f t="shared" si="2"/>
        <v>0</v>
      </c>
      <c r="E99" s="16">
        <f t="shared" si="3"/>
        <v>0</v>
      </c>
    </row>
    <row r="100" spans="1:5">
      <c r="A100" s="16" t="s">
        <v>103</v>
      </c>
      <c r="B100" s="16" t="s">
        <v>280</v>
      </c>
      <c r="C100" s="16">
        <v>0</v>
      </c>
      <c r="D100" s="16">
        <f t="shared" si="2"/>
        <v>0</v>
      </c>
      <c r="E100" s="16">
        <f t="shared" si="3"/>
        <v>0</v>
      </c>
    </row>
    <row r="101" spans="1:5">
      <c r="A101" s="16" t="s">
        <v>281</v>
      </c>
      <c r="B101" s="16" t="s">
        <v>282</v>
      </c>
      <c r="C101" s="16">
        <v>0</v>
      </c>
      <c r="D101" s="16">
        <f t="shared" si="2"/>
        <v>0</v>
      </c>
      <c r="E101" s="16">
        <f t="shared" si="3"/>
        <v>0</v>
      </c>
    </row>
    <row r="102" spans="1:5">
      <c r="A102" s="16" t="s">
        <v>283</v>
      </c>
      <c r="B102" s="16" t="s">
        <v>284</v>
      </c>
      <c r="C102" s="16">
        <v>0.3</v>
      </c>
      <c r="D102" s="16">
        <f t="shared" si="2"/>
        <v>0.21</v>
      </c>
      <c r="E102" s="16">
        <f t="shared" si="3"/>
        <v>0</v>
      </c>
    </row>
    <row r="103" spans="1:5">
      <c r="A103" s="16" t="s">
        <v>285</v>
      </c>
      <c r="B103" s="16" t="s">
        <v>286</v>
      </c>
      <c r="C103" s="16">
        <v>0</v>
      </c>
      <c r="D103" s="16">
        <f t="shared" si="2"/>
        <v>0</v>
      </c>
      <c r="E103" s="16">
        <f t="shared" si="3"/>
        <v>0</v>
      </c>
    </row>
    <row r="104" spans="1:5">
      <c r="A104" s="16" t="s">
        <v>287</v>
      </c>
      <c r="B104" s="16" t="s">
        <v>288</v>
      </c>
      <c r="C104" s="16">
        <v>0</v>
      </c>
      <c r="D104" s="16">
        <f t="shared" si="2"/>
        <v>0</v>
      </c>
      <c r="E104" s="16">
        <f t="shared" si="3"/>
        <v>0</v>
      </c>
    </row>
    <row r="105" spans="1:5">
      <c r="A105" s="16" t="s">
        <v>289</v>
      </c>
      <c r="B105" s="16" t="s">
        <v>290</v>
      </c>
      <c r="C105" s="16">
        <v>0</v>
      </c>
      <c r="D105" s="16">
        <f t="shared" si="2"/>
        <v>0</v>
      </c>
      <c r="E105" s="16">
        <f t="shared" si="3"/>
        <v>0</v>
      </c>
    </row>
    <row r="106" spans="1:5">
      <c r="A106" s="16" t="s">
        <v>291</v>
      </c>
      <c r="B106" s="16" t="s">
        <v>292</v>
      </c>
      <c r="C106" s="16">
        <v>0</v>
      </c>
      <c r="D106" s="16">
        <f t="shared" si="2"/>
        <v>0</v>
      </c>
      <c r="E106" s="16">
        <f t="shared" si="3"/>
        <v>0</v>
      </c>
    </row>
    <row r="107" spans="1:5">
      <c r="A107" s="16" t="s">
        <v>293</v>
      </c>
      <c r="B107" s="16" t="s">
        <v>294</v>
      </c>
      <c r="C107" s="16">
        <v>0</v>
      </c>
      <c r="D107" s="16">
        <f t="shared" si="2"/>
        <v>0</v>
      </c>
      <c r="E107" s="16">
        <f t="shared" si="3"/>
        <v>0</v>
      </c>
    </row>
    <row r="108" spans="1:5">
      <c r="A108" s="16" t="s">
        <v>295</v>
      </c>
      <c r="B108" s="16" t="s">
        <v>296</v>
      </c>
      <c r="C108" s="16">
        <v>0</v>
      </c>
      <c r="D108" s="16">
        <f t="shared" si="2"/>
        <v>0</v>
      </c>
      <c r="E108" s="16">
        <f t="shared" si="3"/>
        <v>0</v>
      </c>
    </row>
    <row r="109" spans="1:5">
      <c r="A109" s="16" t="s">
        <v>297</v>
      </c>
      <c r="B109" s="16" t="s">
        <v>298</v>
      </c>
      <c r="C109" s="16">
        <v>0</v>
      </c>
      <c r="D109" s="16">
        <f t="shared" si="2"/>
        <v>0</v>
      </c>
      <c r="E109" s="16">
        <f t="shared" si="3"/>
        <v>0</v>
      </c>
    </row>
    <row r="110" spans="1:5">
      <c r="A110" s="16" t="s">
        <v>299</v>
      </c>
      <c r="B110" s="16" t="s">
        <v>300</v>
      </c>
      <c r="C110" s="16">
        <v>0</v>
      </c>
      <c r="D110" s="16">
        <f t="shared" si="2"/>
        <v>0</v>
      </c>
      <c r="E110" s="16">
        <f t="shared" si="3"/>
        <v>0</v>
      </c>
    </row>
    <row r="111" spans="1:5">
      <c r="A111" s="16" t="s">
        <v>301</v>
      </c>
      <c r="B111" s="16" t="s">
        <v>302</v>
      </c>
      <c r="C111" s="16">
        <v>0</v>
      </c>
      <c r="D111" s="16">
        <f t="shared" si="2"/>
        <v>0</v>
      </c>
      <c r="E111" s="16">
        <f t="shared" si="3"/>
        <v>0</v>
      </c>
    </row>
    <row r="112" spans="1:5">
      <c r="A112" s="16" t="s">
        <v>303</v>
      </c>
      <c r="B112" s="16" t="s">
        <v>304</v>
      </c>
      <c r="C112" s="16">
        <v>0</v>
      </c>
      <c r="D112" s="16">
        <f t="shared" si="2"/>
        <v>0</v>
      </c>
      <c r="E112" s="16">
        <f t="shared" si="3"/>
        <v>0</v>
      </c>
    </row>
    <row r="113" spans="1:5">
      <c r="A113" s="16" t="s">
        <v>305</v>
      </c>
      <c r="B113" s="16" t="s">
        <v>306</v>
      </c>
      <c r="C113" s="16">
        <v>0</v>
      </c>
      <c r="D113" s="16">
        <f t="shared" si="2"/>
        <v>0</v>
      </c>
      <c r="E113" s="16">
        <f t="shared" si="3"/>
        <v>0</v>
      </c>
    </row>
    <row r="114" spans="1:5">
      <c r="A114" s="16" t="s">
        <v>307</v>
      </c>
      <c r="B114" s="16" t="s">
        <v>308</v>
      </c>
      <c r="C114" s="16">
        <v>0</v>
      </c>
      <c r="D114" s="16">
        <f t="shared" si="2"/>
        <v>0</v>
      </c>
      <c r="E114" s="16">
        <f t="shared" si="3"/>
        <v>0</v>
      </c>
    </row>
    <row r="115" spans="1:5">
      <c r="A115" s="16" t="s">
        <v>309</v>
      </c>
      <c r="B115" s="16" t="s">
        <v>310</v>
      </c>
      <c r="C115" s="16">
        <v>0</v>
      </c>
      <c r="D115" s="16">
        <f t="shared" si="2"/>
        <v>0</v>
      </c>
      <c r="E115" s="16">
        <f t="shared" si="3"/>
        <v>0</v>
      </c>
    </row>
    <row r="116" spans="1:5">
      <c r="A116" s="16" t="s">
        <v>311</v>
      </c>
      <c r="B116" s="16" t="s">
        <v>312</v>
      </c>
      <c r="C116" s="16">
        <v>8.8000000000000007</v>
      </c>
      <c r="D116" s="16">
        <f t="shared" si="2"/>
        <v>6.16</v>
      </c>
      <c r="E116" s="16">
        <f t="shared" si="3"/>
        <v>3</v>
      </c>
    </row>
    <row r="117" spans="1:5">
      <c r="A117" s="16" t="s">
        <v>313</v>
      </c>
      <c r="B117" s="16" t="s">
        <v>314</v>
      </c>
      <c r="C117" s="16">
        <v>0</v>
      </c>
      <c r="D117" s="16">
        <f t="shared" si="2"/>
        <v>0</v>
      </c>
      <c r="E117" s="16">
        <f t="shared" si="3"/>
        <v>0</v>
      </c>
    </row>
    <row r="118" spans="1:5">
      <c r="A118" s="16" t="s">
        <v>315</v>
      </c>
      <c r="B118" s="16" t="s">
        <v>316</v>
      </c>
      <c r="C118" s="16">
        <v>0</v>
      </c>
      <c r="D118" s="16">
        <f t="shared" si="2"/>
        <v>0</v>
      </c>
      <c r="E118" s="16">
        <f t="shared" si="3"/>
        <v>0</v>
      </c>
    </row>
    <row r="119" spans="1:5">
      <c r="A119" s="16" t="s">
        <v>317</v>
      </c>
      <c r="B119" s="16" t="s">
        <v>318</v>
      </c>
      <c r="C119" s="16">
        <v>0</v>
      </c>
      <c r="D119" s="16">
        <f t="shared" si="2"/>
        <v>0</v>
      </c>
      <c r="E119" s="16">
        <f t="shared" si="3"/>
        <v>0</v>
      </c>
    </row>
    <row r="120" spans="1:5">
      <c r="A120" s="16" t="s">
        <v>319</v>
      </c>
      <c r="B120" s="16" t="s">
        <v>320</v>
      </c>
      <c r="C120" s="16">
        <v>0</v>
      </c>
      <c r="D120" s="16">
        <f t="shared" si="2"/>
        <v>0</v>
      </c>
      <c r="E120" s="16">
        <f t="shared" si="3"/>
        <v>0</v>
      </c>
    </row>
    <row r="121" spans="1:5">
      <c r="A121" s="16" t="s">
        <v>321</v>
      </c>
      <c r="B121" s="16" t="s">
        <v>322</v>
      </c>
      <c r="C121" s="16">
        <v>0</v>
      </c>
      <c r="D121" s="16">
        <f t="shared" si="2"/>
        <v>0</v>
      </c>
      <c r="E121" s="16">
        <f t="shared" si="3"/>
        <v>0</v>
      </c>
    </row>
    <row r="122" spans="1:5">
      <c r="A122" s="16" t="s">
        <v>323</v>
      </c>
      <c r="B122" s="16" t="s">
        <v>324</v>
      </c>
      <c r="C122" s="16">
        <v>0</v>
      </c>
      <c r="D122" s="16">
        <f t="shared" si="2"/>
        <v>0</v>
      </c>
      <c r="E122" s="16">
        <f t="shared" si="3"/>
        <v>0</v>
      </c>
    </row>
    <row r="123" spans="1:5">
      <c r="A123" s="16" t="s">
        <v>325</v>
      </c>
      <c r="B123" s="16" t="s">
        <v>326</v>
      </c>
      <c r="C123" s="16">
        <v>0</v>
      </c>
      <c r="D123" s="16">
        <f t="shared" si="2"/>
        <v>0</v>
      </c>
      <c r="E123" s="16">
        <f t="shared" si="3"/>
        <v>0</v>
      </c>
    </row>
    <row r="124" spans="1:5">
      <c r="A124" s="16" t="s">
        <v>327</v>
      </c>
      <c r="B124" s="16" t="s">
        <v>328</v>
      </c>
      <c r="C124" s="16">
        <v>0</v>
      </c>
      <c r="D124" s="16">
        <f t="shared" si="2"/>
        <v>0</v>
      </c>
      <c r="E124" s="16">
        <f t="shared" si="3"/>
        <v>0</v>
      </c>
    </row>
    <row r="125" spans="1:5">
      <c r="A125" s="16" t="s">
        <v>329</v>
      </c>
      <c r="B125" s="16" t="s">
        <v>330</v>
      </c>
      <c r="C125" s="16">
        <v>0</v>
      </c>
      <c r="D125" s="16">
        <f t="shared" si="2"/>
        <v>0</v>
      </c>
      <c r="E125" s="16">
        <f t="shared" si="3"/>
        <v>0</v>
      </c>
    </row>
    <row r="126" spans="1:5">
      <c r="A126" s="16" t="s">
        <v>331</v>
      </c>
      <c r="B126" s="16" t="s">
        <v>332</v>
      </c>
      <c r="C126" s="16">
        <v>0</v>
      </c>
      <c r="D126" s="16">
        <f t="shared" si="2"/>
        <v>0</v>
      </c>
      <c r="E126" s="16">
        <f t="shared" si="3"/>
        <v>0</v>
      </c>
    </row>
    <row r="127" spans="1:5">
      <c r="A127" s="16" t="s">
        <v>333</v>
      </c>
      <c r="B127" s="16" t="s">
        <v>334</v>
      </c>
      <c r="C127" s="16">
        <v>0</v>
      </c>
      <c r="D127" s="16">
        <f t="shared" si="2"/>
        <v>0</v>
      </c>
      <c r="E127" s="16">
        <f t="shared" si="3"/>
        <v>0</v>
      </c>
    </row>
    <row r="128" spans="1:5">
      <c r="A128" s="16" t="s">
        <v>335</v>
      </c>
      <c r="B128" s="16" t="s">
        <v>336</v>
      </c>
      <c r="C128" s="16">
        <v>0</v>
      </c>
      <c r="D128" s="16">
        <f t="shared" si="2"/>
        <v>0</v>
      </c>
      <c r="E128" s="16">
        <f t="shared" si="3"/>
        <v>0</v>
      </c>
    </row>
    <row r="129" spans="1:5">
      <c r="A129" s="16" t="s">
        <v>337</v>
      </c>
      <c r="B129" s="16" t="s">
        <v>338</v>
      </c>
      <c r="C129" s="16">
        <v>0</v>
      </c>
      <c r="D129" s="16">
        <f t="shared" si="2"/>
        <v>0</v>
      </c>
      <c r="E129" s="16">
        <f t="shared" si="3"/>
        <v>0</v>
      </c>
    </row>
    <row r="130" spans="1:5">
      <c r="A130" s="16" t="s">
        <v>339</v>
      </c>
      <c r="B130" s="16" t="s">
        <v>340</v>
      </c>
      <c r="C130" s="16">
        <v>0</v>
      </c>
      <c r="D130" s="16">
        <f t="shared" si="2"/>
        <v>0</v>
      </c>
      <c r="E130" s="16">
        <f t="shared" si="3"/>
        <v>0</v>
      </c>
    </row>
    <row r="131" spans="1:5">
      <c r="A131" s="16" t="s">
        <v>341</v>
      </c>
      <c r="B131" s="16" t="s">
        <v>342</v>
      </c>
      <c r="C131" s="16">
        <v>0</v>
      </c>
      <c r="D131" s="16">
        <f t="shared" si="2"/>
        <v>0</v>
      </c>
      <c r="E131" s="16">
        <f t="shared" si="3"/>
        <v>0</v>
      </c>
    </row>
    <row r="132" spans="1:5">
      <c r="A132" s="16" t="s">
        <v>343</v>
      </c>
      <c r="B132" s="16" t="s">
        <v>344</v>
      </c>
      <c r="C132" s="16">
        <v>0</v>
      </c>
      <c r="D132" s="16">
        <f t="shared" si="2"/>
        <v>0</v>
      </c>
      <c r="E132" s="16">
        <f t="shared" si="3"/>
        <v>0</v>
      </c>
    </row>
    <row r="133" spans="1:5">
      <c r="A133" s="16" t="s">
        <v>345</v>
      </c>
      <c r="B133" s="16" t="s">
        <v>346</v>
      </c>
      <c r="C133" s="16">
        <v>0</v>
      </c>
      <c r="D133" s="16">
        <f t="shared" si="2"/>
        <v>0</v>
      </c>
      <c r="E133" s="16">
        <f t="shared" si="3"/>
        <v>0</v>
      </c>
    </row>
    <row r="134" spans="1:5">
      <c r="A134" s="16" t="s">
        <v>347</v>
      </c>
      <c r="B134" s="16" t="s">
        <v>348</v>
      </c>
      <c r="C134" s="16">
        <v>0</v>
      </c>
      <c r="D134" s="16">
        <f t="shared" si="2"/>
        <v>0</v>
      </c>
      <c r="E134" s="16">
        <f t="shared" si="3"/>
        <v>0</v>
      </c>
    </row>
    <row r="135" spans="1:5">
      <c r="A135" s="16" t="s">
        <v>349</v>
      </c>
      <c r="B135" s="16" t="s">
        <v>350</v>
      </c>
      <c r="C135" s="16">
        <v>1.3</v>
      </c>
      <c r="D135" s="16">
        <f t="shared" si="2"/>
        <v>0.90999999999999992</v>
      </c>
      <c r="E135" s="16">
        <f t="shared" si="3"/>
        <v>0</v>
      </c>
    </row>
    <row r="136" spans="1:5">
      <c r="A136" s="16" t="s">
        <v>351</v>
      </c>
      <c r="B136" s="16" t="s">
        <v>352</v>
      </c>
      <c r="C136" s="16">
        <v>0</v>
      </c>
      <c r="D136" s="16">
        <f t="shared" si="2"/>
        <v>0</v>
      </c>
      <c r="E136" s="16">
        <f t="shared" si="3"/>
        <v>0</v>
      </c>
    </row>
    <row r="137" spans="1:5">
      <c r="A137" s="16" t="s">
        <v>353</v>
      </c>
      <c r="B137" s="16" t="s">
        <v>354</v>
      </c>
      <c r="C137" s="16">
        <v>0</v>
      </c>
      <c r="D137" s="16">
        <f t="shared" si="2"/>
        <v>0</v>
      </c>
      <c r="E137" s="16">
        <f t="shared" si="3"/>
        <v>0</v>
      </c>
    </row>
    <row r="138" spans="1:5">
      <c r="A138" s="16" t="s">
        <v>355</v>
      </c>
      <c r="B138" s="16" t="s">
        <v>356</v>
      </c>
      <c r="C138" s="16">
        <v>0</v>
      </c>
      <c r="D138" s="16">
        <f t="shared" si="2"/>
        <v>0</v>
      </c>
      <c r="E138" s="16">
        <f t="shared" si="3"/>
        <v>0</v>
      </c>
    </row>
    <row r="139" spans="1:5">
      <c r="A139" s="16" t="s">
        <v>357</v>
      </c>
      <c r="B139" s="16" t="s">
        <v>358</v>
      </c>
      <c r="C139" s="16">
        <v>0</v>
      </c>
      <c r="D139" s="16">
        <f t="shared" si="2"/>
        <v>0</v>
      </c>
      <c r="E139" s="16">
        <f t="shared" si="3"/>
        <v>0</v>
      </c>
    </row>
    <row r="140" spans="1:5">
      <c r="A140" s="16" t="s">
        <v>359</v>
      </c>
      <c r="B140" s="16" t="s">
        <v>360</v>
      </c>
      <c r="C140" s="16">
        <v>0</v>
      </c>
      <c r="D140" s="16">
        <f t="shared" si="2"/>
        <v>0</v>
      </c>
      <c r="E140" s="16">
        <f t="shared" si="3"/>
        <v>0</v>
      </c>
    </row>
    <row r="141" spans="1:5">
      <c r="A141" s="16" t="s">
        <v>361</v>
      </c>
      <c r="B141" s="16" t="s">
        <v>362</v>
      </c>
      <c r="C141" s="16">
        <v>0</v>
      </c>
      <c r="D141" s="16">
        <f t="shared" si="2"/>
        <v>0</v>
      </c>
      <c r="E141" s="16">
        <f t="shared" si="3"/>
        <v>0</v>
      </c>
    </row>
    <row r="142" spans="1:5">
      <c r="A142" s="16" t="s">
        <v>363</v>
      </c>
      <c r="B142" s="16" t="s">
        <v>364</v>
      </c>
      <c r="C142" s="16">
        <v>0</v>
      </c>
      <c r="D142" s="16">
        <f t="shared" si="2"/>
        <v>0</v>
      </c>
      <c r="E142" s="16">
        <f t="shared" si="3"/>
        <v>0</v>
      </c>
    </row>
    <row r="143" spans="1:5">
      <c r="A143" s="16" t="s">
        <v>365</v>
      </c>
      <c r="B143" s="16" t="s">
        <v>366</v>
      </c>
      <c r="C143" s="16">
        <v>0</v>
      </c>
      <c r="D143" s="16">
        <f t="shared" ref="D143:D206" si="4">$B$8*C143</f>
        <v>0</v>
      </c>
      <c r="E143" s="16">
        <f t="shared" ref="E143:E206" si="5">ROUND(D143*$B$10,0)</f>
        <v>0</v>
      </c>
    </row>
    <row r="144" spans="1:5">
      <c r="A144" s="16" t="s">
        <v>367</v>
      </c>
      <c r="B144" s="16" t="s">
        <v>368</v>
      </c>
      <c r="C144" s="16">
        <v>0</v>
      </c>
      <c r="D144" s="16">
        <f t="shared" si="4"/>
        <v>0</v>
      </c>
      <c r="E144" s="16">
        <f t="shared" si="5"/>
        <v>0</v>
      </c>
    </row>
    <row r="145" spans="1:5">
      <c r="A145" s="16" t="s">
        <v>369</v>
      </c>
      <c r="B145" s="16" t="s">
        <v>370</v>
      </c>
      <c r="C145" s="16">
        <v>0</v>
      </c>
      <c r="D145" s="16">
        <f t="shared" si="4"/>
        <v>0</v>
      </c>
      <c r="E145" s="16">
        <f t="shared" si="5"/>
        <v>0</v>
      </c>
    </row>
    <row r="146" spans="1:5">
      <c r="A146" s="16" t="s">
        <v>371</v>
      </c>
      <c r="B146" s="16" t="s">
        <v>372</v>
      </c>
      <c r="C146" s="16">
        <v>0</v>
      </c>
      <c r="D146" s="16">
        <f t="shared" si="4"/>
        <v>0</v>
      </c>
      <c r="E146" s="16">
        <f t="shared" si="5"/>
        <v>0</v>
      </c>
    </row>
    <row r="147" spans="1:5">
      <c r="A147" s="16" t="s">
        <v>373</v>
      </c>
      <c r="B147" s="16" t="s">
        <v>374</v>
      </c>
      <c r="C147" s="16">
        <v>0</v>
      </c>
      <c r="D147" s="16">
        <f t="shared" si="4"/>
        <v>0</v>
      </c>
      <c r="E147" s="16">
        <f t="shared" si="5"/>
        <v>0</v>
      </c>
    </row>
    <row r="148" spans="1:5">
      <c r="A148" s="16" t="s">
        <v>375</v>
      </c>
      <c r="B148" s="16" t="s">
        <v>376</v>
      </c>
      <c r="C148" s="16">
        <v>0</v>
      </c>
      <c r="D148" s="16">
        <f t="shared" si="4"/>
        <v>0</v>
      </c>
      <c r="E148" s="16">
        <f t="shared" si="5"/>
        <v>0</v>
      </c>
    </row>
    <row r="149" spans="1:5">
      <c r="A149" s="16" t="s">
        <v>377</v>
      </c>
      <c r="B149" s="16" t="s">
        <v>378</v>
      </c>
      <c r="C149" s="16">
        <v>0</v>
      </c>
      <c r="D149" s="16">
        <f t="shared" si="4"/>
        <v>0</v>
      </c>
      <c r="E149" s="16">
        <f t="shared" si="5"/>
        <v>0</v>
      </c>
    </row>
    <row r="150" spans="1:5">
      <c r="A150" s="16" t="s">
        <v>99</v>
      </c>
      <c r="B150" s="16" t="s">
        <v>379</v>
      </c>
      <c r="C150" s="16">
        <v>0</v>
      </c>
      <c r="D150" s="16">
        <f t="shared" si="4"/>
        <v>0</v>
      </c>
      <c r="E150" s="16">
        <f t="shared" si="5"/>
        <v>0</v>
      </c>
    </row>
    <row r="151" spans="1:5">
      <c r="A151" s="16" t="s">
        <v>380</v>
      </c>
      <c r="B151" s="16" t="s">
        <v>381</v>
      </c>
      <c r="C151" s="16">
        <v>0</v>
      </c>
      <c r="D151" s="16">
        <f t="shared" si="4"/>
        <v>0</v>
      </c>
      <c r="E151" s="16">
        <f t="shared" si="5"/>
        <v>0</v>
      </c>
    </row>
    <row r="152" spans="1:5">
      <c r="A152" s="16" t="s">
        <v>382</v>
      </c>
      <c r="B152" s="16" t="s">
        <v>383</v>
      </c>
      <c r="C152" s="16">
        <v>0</v>
      </c>
      <c r="D152" s="16">
        <f t="shared" si="4"/>
        <v>0</v>
      </c>
      <c r="E152" s="16">
        <f t="shared" si="5"/>
        <v>0</v>
      </c>
    </row>
    <row r="153" spans="1:5">
      <c r="A153" s="16" t="s">
        <v>384</v>
      </c>
      <c r="B153" s="16" t="s">
        <v>385</v>
      </c>
      <c r="C153" s="16">
        <v>0</v>
      </c>
      <c r="D153" s="16">
        <f t="shared" si="4"/>
        <v>0</v>
      </c>
      <c r="E153" s="16">
        <f t="shared" si="5"/>
        <v>0</v>
      </c>
    </row>
    <row r="154" spans="1:5" ht="15" thickBot="1">
      <c r="A154" s="16" t="s">
        <v>386</v>
      </c>
      <c r="B154" s="16" t="s">
        <v>387</v>
      </c>
      <c r="C154" s="16">
        <v>0</v>
      </c>
      <c r="D154" s="16">
        <f t="shared" si="4"/>
        <v>0</v>
      </c>
      <c r="E154" s="16">
        <f t="shared" si="5"/>
        <v>0</v>
      </c>
    </row>
    <row r="155" spans="1:5" ht="15" thickBot="1">
      <c r="A155" s="16" t="s">
        <v>389</v>
      </c>
      <c r="B155" s="17" t="s">
        <v>388</v>
      </c>
      <c r="C155" s="16">
        <v>0</v>
      </c>
      <c r="D155" s="16">
        <f t="shared" si="4"/>
        <v>0</v>
      </c>
      <c r="E155" s="16">
        <f t="shared" si="5"/>
        <v>0</v>
      </c>
    </row>
    <row r="156" spans="1:5">
      <c r="A156" s="16" t="s">
        <v>390</v>
      </c>
      <c r="B156" s="16" t="s">
        <v>391</v>
      </c>
      <c r="C156" s="16">
        <v>0</v>
      </c>
      <c r="D156" s="16">
        <f t="shared" si="4"/>
        <v>0</v>
      </c>
      <c r="E156" s="16">
        <f t="shared" si="5"/>
        <v>0</v>
      </c>
    </row>
    <row r="157" spans="1:5">
      <c r="A157" s="16" t="s">
        <v>392</v>
      </c>
      <c r="B157" s="16" t="s">
        <v>393</v>
      </c>
      <c r="C157" s="16">
        <v>0</v>
      </c>
      <c r="D157" s="16">
        <f t="shared" si="4"/>
        <v>0</v>
      </c>
      <c r="E157" s="16">
        <f t="shared" si="5"/>
        <v>0</v>
      </c>
    </row>
    <row r="158" spans="1:5">
      <c r="A158" s="16" t="s">
        <v>394</v>
      </c>
      <c r="B158" s="16" t="s">
        <v>395</v>
      </c>
      <c r="C158" s="16">
        <v>0</v>
      </c>
      <c r="D158" s="16">
        <f t="shared" si="4"/>
        <v>0</v>
      </c>
      <c r="E158" s="16">
        <f t="shared" si="5"/>
        <v>0</v>
      </c>
    </row>
    <row r="159" spans="1:5">
      <c r="A159" s="16" t="s">
        <v>396</v>
      </c>
      <c r="B159" s="16" t="s">
        <v>397</v>
      </c>
      <c r="C159" s="16">
        <v>0</v>
      </c>
      <c r="D159" s="16">
        <f t="shared" si="4"/>
        <v>0</v>
      </c>
      <c r="E159" s="16">
        <f t="shared" si="5"/>
        <v>0</v>
      </c>
    </row>
    <row r="160" spans="1:5">
      <c r="A160" s="16" t="s">
        <v>398</v>
      </c>
      <c r="B160" s="16" t="s">
        <v>399</v>
      </c>
      <c r="C160" s="16">
        <v>0</v>
      </c>
      <c r="D160" s="16">
        <f t="shared" si="4"/>
        <v>0</v>
      </c>
      <c r="E160" s="16">
        <f t="shared" si="5"/>
        <v>0</v>
      </c>
    </row>
    <row r="161" spans="1:5">
      <c r="A161" s="16" t="s">
        <v>400</v>
      </c>
      <c r="B161" s="16" t="s">
        <v>401</v>
      </c>
      <c r="C161" s="16">
        <v>0</v>
      </c>
      <c r="D161" s="16">
        <f t="shared" si="4"/>
        <v>0</v>
      </c>
      <c r="E161" s="16">
        <f t="shared" si="5"/>
        <v>0</v>
      </c>
    </row>
    <row r="162" spans="1:5">
      <c r="A162" s="16" t="s">
        <v>402</v>
      </c>
      <c r="B162" s="16" t="s">
        <v>403</v>
      </c>
      <c r="C162" s="16">
        <v>0</v>
      </c>
      <c r="D162" s="16">
        <f t="shared" si="4"/>
        <v>0</v>
      </c>
      <c r="E162" s="16">
        <f t="shared" si="5"/>
        <v>0</v>
      </c>
    </row>
    <row r="163" spans="1:5">
      <c r="A163" s="16" t="s">
        <v>404</v>
      </c>
      <c r="B163" s="16" t="s">
        <v>405</v>
      </c>
      <c r="C163" s="16">
        <v>0</v>
      </c>
      <c r="D163" s="16">
        <f t="shared" si="4"/>
        <v>0</v>
      </c>
      <c r="E163" s="16">
        <f t="shared" si="5"/>
        <v>0</v>
      </c>
    </row>
    <row r="164" spans="1:5">
      <c r="A164" s="16" t="s">
        <v>96</v>
      </c>
      <c r="B164" s="16" t="s">
        <v>406</v>
      </c>
      <c r="C164" s="16">
        <v>0</v>
      </c>
      <c r="D164" s="16">
        <f t="shared" si="4"/>
        <v>0</v>
      </c>
      <c r="E164" s="16">
        <f t="shared" si="5"/>
        <v>0</v>
      </c>
    </row>
    <row r="165" spans="1:5">
      <c r="A165" s="16" t="s">
        <v>407</v>
      </c>
      <c r="B165" s="16" t="s">
        <v>408</v>
      </c>
      <c r="C165" s="16">
        <v>0</v>
      </c>
      <c r="D165" s="16">
        <f t="shared" si="4"/>
        <v>0</v>
      </c>
      <c r="E165" s="16">
        <f t="shared" si="5"/>
        <v>0</v>
      </c>
    </row>
    <row r="166" spans="1:5">
      <c r="A166" s="16" t="s">
        <v>409</v>
      </c>
      <c r="B166" s="16" t="s">
        <v>410</v>
      </c>
      <c r="C166" s="16">
        <v>0</v>
      </c>
      <c r="D166" s="16">
        <f t="shared" si="4"/>
        <v>0</v>
      </c>
      <c r="E166" s="16">
        <f t="shared" si="5"/>
        <v>0</v>
      </c>
    </row>
    <row r="167" spans="1:5">
      <c r="A167" s="16" t="s">
        <v>411</v>
      </c>
      <c r="B167" s="16" t="s">
        <v>412</v>
      </c>
      <c r="C167" s="16">
        <v>0</v>
      </c>
      <c r="D167" s="16">
        <f t="shared" si="4"/>
        <v>0</v>
      </c>
      <c r="E167" s="16">
        <f t="shared" si="5"/>
        <v>0</v>
      </c>
    </row>
    <row r="168" spans="1:5">
      <c r="A168" s="16" t="s">
        <v>413</v>
      </c>
      <c r="B168" s="16" t="s">
        <v>414</v>
      </c>
      <c r="C168" s="16">
        <v>0</v>
      </c>
      <c r="D168" s="16">
        <f t="shared" si="4"/>
        <v>0</v>
      </c>
      <c r="E168" s="16">
        <f t="shared" si="5"/>
        <v>0</v>
      </c>
    </row>
    <row r="169" spans="1:5">
      <c r="A169" s="16" t="s">
        <v>415</v>
      </c>
      <c r="B169" s="16" t="s">
        <v>416</v>
      </c>
      <c r="C169" s="16">
        <v>0</v>
      </c>
      <c r="D169" s="16">
        <f t="shared" si="4"/>
        <v>0</v>
      </c>
      <c r="E169" s="16">
        <f t="shared" si="5"/>
        <v>0</v>
      </c>
    </row>
    <row r="170" spans="1:5">
      <c r="A170" s="16" t="s">
        <v>417</v>
      </c>
      <c r="B170" s="16" t="s">
        <v>418</v>
      </c>
      <c r="C170" s="16">
        <v>0</v>
      </c>
      <c r="D170" s="16">
        <f t="shared" si="4"/>
        <v>0</v>
      </c>
      <c r="E170" s="16">
        <f t="shared" si="5"/>
        <v>0</v>
      </c>
    </row>
    <row r="171" spans="1:5">
      <c r="A171" s="16" t="s">
        <v>419</v>
      </c>
      <c r="B171" s="16" t="s">
        <v>420</v>
      </c>
      <c r="C171" s="16">
        <v>10</v>
      </c>
      <c r="D171" s="16">
        <f t="shared" si="4"/>
        <v>7</v>
      </c>
      <c r="E171" s="16">
        <f t="shared" si="5"/>
        <v>3</v>
      </c>
    </row>
    <row r="172" spans="1:5">
      <c r="A172" s="16" t="s">
        <v>421</v>
      </c>
      <c r="B172" s="16" t="s">
        <v>422</v>
      </c>
      <c r="C172" s="16">
        <v>0</v>
      </c>
      <c r="D172" s="16">
        <f t="shared" si="4"/>
        <v>0</v>
      </c>
      <c r="E172" s="16">
        <f t="shared" si="5"/>
        <v>0</v>
      </c>
    </row>
    <row r="173" spans="1:5">
      <c r="A173" s="16" t="s">
        <v>423</v>
      </c>
      <c r="B173" s="16" t="s">
        <v>424</v>
      </c>
      <c r="C173" s="16">
        <v>0</v>
      </c>
      <c r="D173" s="16">
        <f t="shared" si="4"/>
        <v>0</v>
      </c>
      <c r="E173" s="16">
        <f t="shared" si="5"/>
        <v>0</v>
      </c>
    </row>
    <row r="174" spans="1:5">
      <c r="A174" s="16" t="s">
        <v>426</v>
      </c>
      <c r="B174" s="16" t="s">
        <v>427</v>
      </c>
      <c r="C174" s="16">
        <v>2</v>
      </c>
      <c r="D174" s="16">
        <f t="shared" si="4"/>
        <v>1.4</v>
      </c>
      <c r="E174" s="16">
        <f t="shared" si="5"/>
        <v>1</v>
      </c>
    </row>
    <row r="175" spans="1:5" ht="15" thickBot="1">
      <c r="A175" s="16" t="s">
        <v>428</v>
      </c>
      <c r="B175" s="16" t="s">
        <v>429</v>
      </c>
      <c r="C175" s="16">
        <v>2</v>
      </c>
      <c r="D175" s="16">
        <f t="shared" si="4"/>
        <v>1.4</v>
      </c>
      <c r="E175" s="16">
        <f t="shared" si="5"/>
        <v>1</v>
      </c>
    </row>
    <row r="176" spans="1:5" ht="15" thickBot="1">
      <c r="A176" s="16" t="s">
        <v>431</v>
      </c>
      <c r="B176" s="17" t="s">
        <v>430</v>
      </c>
      <c r="C176" s="16">
        <v>105</v>
      </c>
      <c r="D176" s="16">
        <f t="shared" si="4"/>
        <v>73.5</v>
      </c>
      <c r="E176" s="16">
        <f t="shared" si="5"/>
        <v>31</v>
      </c>
    </row>
    <row r="177" spans="1:5">
      <c r="A177" s="16" t="s">
        <v>432</v>
      </c>
      <c r="B177" s="16" t="s">
        <v>433</v>
      </c>
      <c r="C177" s="16">
        <v>0</v>
      </c>
      <c r="D177" s="16">
        <f t="shared" si="4"/>
        <v>0</v>
      </c>
      <c r="E177" s="16">
        <f t="shared" si="5"/>
        <v>0</v>
      </c>
    </row>
    <row r="178" spans="1:5">
      <c r="A178" s="16" t="s">
        <v>434</v>
      </c>
      <c r="B178" s="16" t="s">
        <v>435</v>
      </c>
      <c r="C178" s="16">
        <v>0.2</v>
      </c>
      <c r="D178" s="16">
        <f t="shared" si="4"/>
        <v>0.13999999999999999</v>
      </c>
      <c r="E178" s="16">
        <f t="shared" si="5"/>
        <v>0</v>
      </c>
    </row>
    <row r="179" spans="1:5">
      <c r="A179" s="16" t="s">
        <v>436</v>
      </c>
      <c r="B179" s="16" t="s">
        <v>437</v>
      </c>
      <c r="C179" s="16">
        <v>0</v>
      </c>
      <c r="D179" s="16">
        <f t="shared" si="4"/>
        <v>0</v>
      </c>
      <c r="E179" s="16">
        <f t="shared" si="5"/>
        <v>0</v>
      </c>
    </row>
    <row r="180" spans="1:5">
      <c r="A180" s="16" t="s">
        <v>438</v>
      </c>
      <c r="B180" s="16" t="s">
        <v>439</v>
      </c>
      <c r="C180" s="16">
        <v>0</v>
      </c>
      <c r="D180" s="16">
        <f t="shared" si="4"/>
        <v>0</v>
      </c>
      <c r="E180" s="16">
        <f t="shared" si="5"/>
        <v>0</v>
      </c>
    </row>
    <row r="181" spans="1:5">
      <c r="A181" s="16" t="s">
        <v>440</v>
      </c>
      <c r="B181" s="16" t="s">
        <v>441</v>
      </c>
      <c r="C181" s="16">
        <v>0</v>
      </c>
      <c r="D181" s="16">
        <f t="shared" si="4"/>
        <v>0</v>
      </c>
      <c r="E181" s="16">
        <f t="shared" si="5"/>
        <v>0</v>
      </c>
    </row>
    <row r="182" spans="1:5">
      <c r="A182" s="16" t="s">
        <v>442</v>
      </c>
      <c r="B182" s="16" t="s">
        <v>443</v>
      </c>
      <c r="C182" s="16">
        <v>0</v>
      </c>
      <c r="D182" s="16">
        <f t="shared" si="4"/>
        <v>0</v>
      </c>
      <c r="E182" s="16">
        <f t="shared" si="5"/>
        <v>0</v>
      </c>
    </row>
    <row r="183" spans="1:5">
      <c r="A183" s="16" t="s">
        <v>444</v>
      </c>
      <c r="B183" s="16" t="s">
        <v>445</v>
      </c>
      <c r="C183" s="16">
        <v>0</v>
      </c>
      <c r="D183" s="16">
        <f t="shared" si="4"/>
        <v>0</v>
      </c>
      <c r="E183" s="16">
        <f t="shared" si="5"/>
        <v>0</v>
      </c>
    </row>
    <row r="184" spans="1:5">
      <c r="A184" s="16" t="s">
        <v>446</v>
      </c>
      <c r="B184" s="16" t="s">
        <v>447</v>
      </c>
      <c r="C184" s="16">
        <v>0</v>
      </c>
      <c r="D184" s="16">
        <f t="shared" si="4"/>
        <v>0</v>
      </c>
      <c r="E184" s="16">
        <f t="shared" si="5"/>
        <v>0</v>
      </c>
    </row>
    <row r="185" spans="1:5">
      <c r="A185" s="16" t="s">
        <v>448</v>
      </c>
      <c r="B185" s="16" t="s">
        <v>449</v>
      </c>
      <c r="C185" s="16">
        <v>0</v>
      </c>
      <c r="D185" s="16">
        <f t="shared" si="4"/>
        <v>0</v>
      </c>
      <c r="E185" s="16">
        <f t="shared" si="5"/>
        <v>0</v>
      </c>
    </row>
    <row r="186" spans="1:5">
      <c r="A186" s="16" t="s">
        <v>450</v>
      </c>
      <c r="B186" s="16" t="s">
        <v>451</v>
      </c>
      <c r="C186" s="16">
        <v>0</v>
      </c>
      <c r="D186" s="16">
        <f t="shared" si="4"/>
        <v>0</v>
      </c>
      <c r="E186" s="16">
        <f t="shared" si="5"/>
        <v>0</v>
      </c>
    </row>
    <row r="187" spans="1:5">
      <c r="A187" s="16" t="s">
        <v>452</v>
      </c>
      <c r="B187" s="16" t="s">
        <v>453</v>
      </c>
      <c r="C187" s="16">
        <v>0</v>
      </c>
      <c r="D187" s="16">
        <f t="shared" si="4"/>
        <v>0</v>
      </c>
      <c r="E187" s="16">
        <f t="shared" si="5"/>
        <v>0</v>
      </c>
    </row>
    <row r="188" spans="1:5">
      <c r="A188" s="16" t="s">
        <v>454</v>
      </c>
      <c r="B188" s="16" t="s">
        <v>455</v>
      </c>
      <c r="C188" s="16">
        <v>0</v>
      </c>
      <c r="D188" s="16">
        <f t="shared" si="4"/>
        <v>0</v>
      </c>
      <c r="E188" s="16">
        <f t="shared" si="5"/>
        <v>0</v>
      </c>
    </row>
    <row r="189" spans="1:5">
      <c r="A189" s="16" t="s">
        <v>456</v>
      </c>
      <c r="B189" s="16" t="s">
        <v>457</v>
      </c>
      <c r="C189" s="16">
        <v>0</v>
      </c>
      <c r="D189" s="16">
        <f t="shared" si="4"/>
        <v>0</v>
      </c>
      <c r="E189" s="16">
        <f t="shared" si="5"/>
        <v>0</v>
      </c>
    </row>
    <row r="190" spans="1:5">
      <c r="A190" s="16" t="s">
        <v>458</v>
      </c>
      <c r="B190" s="16" t="s">
        <v>459</v>
      </c>
      <c r="C190" s="16">
        <v>0</v>
      </c>
      <c r="D190" s="16">
        <f t="shared" si="4"/>
        <v>0</v>
      </c>
      <c r="E190" s="16">
        <f t="shared" si="5"/>
        <v>0</v>
      </c>
    </row>
    <row r="191" spans="1:5">
      <c r="A191" s="16" t="s">
        <v>461</v>
      </c>
      <c r="B191" s="16" t="s">
        <v>460</v>
      </c>
      <c r="C191" s="16">
        <v>0</v>
      </c>
      <c r="D191" s="16">
        <f t="shared" si="4"/>
        <v>0</v>
      </c>
      <c r="E191" s="16">
        <f t="shared" si="5"/>
        <v>0</v>
      </c>
    </row>
    <row r="192" spans="1:5">
      <c r="A192" s="16" t="s">
        <v>462</v>
      </c>
      <c r="B192" s="16" t="s">
        <v>463</v>
      </c>
      <c r="C192" s="16">
        <v>0</v>
      </c>
      <c r="D192" s="16">
        <f t="shared" si="4"/>
        <v>0</v>
      </c>
      <c r="E192" s="16">
        <f t="shared" si="5"/>
        <v>0</v>
      </c>
    </row>
    <row r="193" spans="1:5">
      <c r="A193" s="16" t="s">
        <v>464</v>
      </c>
      <c r="B193" s="16" t="s">
        <v>465</v>
      </c>
      <c r="C193" s="16">
        <v>0</v>
      </c>
      <c r="D193" s="16">
        <f t="shared" si="4"/>
        <v>0</v>
      </c>
      <c r="E193" s="16">
        <f t="shared" si="5"/>
        <v>0</v>
      </c>
    </row>
    <row r="194" spans="1:5">
      <c r="A194" s="16" t="s">
        <v>466</v>
      </c>
      <c r="B194" s="16" t="s">
        <v>467</v>
      </c>
      <c r="C194" s="16">
        <v>0</v>
      </c>
      <c r="D194" s="16">
        <f t="shared" si="4"/>
        <v>0</v>
      </c>
      <c r="E194" s="16">
        <f t="shared" si="5"/>
        <v>0</v>
      </c>
    </row>
    <row r="195" spans="1:5">
      <c r="A195" s="16" t="s">
        <v>468</v>
      </c>
      <c r="B195" s="16" t="s">
        <v>469</v>
      </c>
      <c r="C195" s="16">
        <v>0</v>
      </c>
      <c r="D195" s="16">
        <f t="shared" si="4"/>
        <v>0</v>
      </c>
      <c r="E195" s="16">
        <f t="shared" si="5"/>
        <v>0</v>
      </c>
    </row>
    <row r="196" spans="1:5">
      <c r="A196" s="16" t="s">
        <v>470</v>
      </c>
      <c r="B196" s="16" t="s">
        <v>471</v>
      </c>
      <c r="C196" s="16">
        <v>0</v>
      </c>
      <c r="D196" s="16">
        <f t="shared" si="4"/>
        <v>0</v>
      </c>
      <c r="E196" s="16">
        <f t="shared" si="5"/>
        <v>0</v>
      </c>
    </row>
    <row r="197" spans="1:5">
      <c r="A197" s="16" t="s">
        <v>472</v>
      </c>
      <c r="B197" s="16" t="s">
        <v>473</v>
      </c>
      <c r="C197" s="16">
        <v>0</v>
      </c>
      <c r="D197" s="16">
        <f t="shared" si="4"/>
        <v>0</v>
      </c>
      <c r="E197" s="16">
        <f t="shared" si="5"/>
        <v>0</v>
      </c>
    </row>
    <row r="198" spans="1:5">
      <c r="A198" s="16" t="s">
        <v>474</v>
      </c>
      <c r="B198" s="16" t="s">
        <v>475</v>
      </c>
      <c r="C198" s="16">
        <v>0</v>
      </c>
      <c r="D198" s="16">
        <f t="shared" si="4"/>
        <v>0</v>
      </c>
      <c r="E198" s="16">
        <f t="shared" si="5"/>
        <v>0</v>
      </c>
    </row>
    <row r="199" spans="1:5">
      <c r="A199" s="16" t="s">
        <v>476</v>
      </c>
      <c r="B199" s="16" t="s">
        <v>477</v>
      </c>
      <c r="C199" s="16">
        <v>0</v>
      </c>
      <c r="D199" s="16">
        <f t="shared" si="4"/>
        <v>0</v>
      </c>
      <c r="E199" s="16">
        <f t="shared" si="5"/>
        <v>0</v>
      </c>
    </row>
    <row r="200" spans="1:5">
      <c r="A200" s="16" t="s">
        <v>478</v>
      </c>
      <c r="B200" s="16" t="s">
        <v>479</v>
      </c>
      <c r="C200" s="16">
        <v>0</v>
      </c>
      <c r="D200" s="16">
        <f t="shared" si="4"/>
        <v>0</v>
      </c>
      <c r="E200" s="16">
        <f t="shared" si="5"/>
        <v>0</v>
      </c>
    </row>
    <row r="201" spans="1:5">
      <c r="A201" s="16" t="s">
        <v>480</v>
      </c>
      <c r="B201" s="16" t="s">
        <v>481</v>
      </c>
      <c r="C201" s="16">
        <v>1.2</v>
      </c>
      <c r="D201" s="16">
        <f t="shared" si="4"/>
        <v>0.84</v>
      </c>
      <c r="E201" s="16">
        <f t="shared" si="5"/>
        <v>0</v>
      </c>
    </row>
    <row r="202" spans="1:5">
      <c r="A202" s="16" t="s">
        <v>482</v>
      </c>
      <c r="B202" s="16" t="s">
        <v>483</v>
      </c>
      <c r="C202" s="16">
        <v>0</v>
      </c>
      <c r="D202" s="16">
        <f t="shared" si="4"/>
        <v>0</v>
      </c>
      <c r="E202" s="16">
        <f t="shared" si="5"/>
        <v>0</v>
      </c>
    </row>
    <row r="203" spans="1:5">
      <c r="A203" s="16" t="s">
        <v>484</v>
      </c>
      <c r="B203" s="16" t="s">
        <v>485</v>
      </c>
      <c r="C203" s="16">
        <v>0</v>
      </c>
      <c r="D203" s="16">
        <f t="shared" si="4"/>
        <v>0</v>
      </c>
      <c r="E203" s="16">
        <f t="shared" si="5"/>
        <v>0</v>
      </c>
    </row>
    <row r="204" spans="1:5">
      <c r="A204" s="16" t="s">
        <v>486</v>
      </c>
      <c r="B204" s="16" t="s">
        <v>487</v>
      </c>
      <c r="C204" s="16">
        <v>0</v>
      </c>
      <c r="D204" s="16">
        <f t="shared" si="4"/>
        <v>0</v>
      </c>
      <c r="E204" s="16">
        <f t="shared" si="5"/>
        <v>0</v>
      </c>
    </row>
    <row r="205" spans="1:5">
      <c r="A205" s="16" t="s">
        <v>488</v>
      </c>
      <c r="B205" s="16" t="s">
        <v>489</v>
      </c>
      <c r="C205" s="16">
        <v>0</v>
      </c>
      <c r="D205" s="16">
        <f t="shared" si="4"/>
        <v>0</v>
      </c>
      <c r="E205" s="16">
        <f t="shared" si="5"/>
        <v>0</v>
      </c>
    </row>
    <row r="206" spans="1:5">
      <c r="A206" s="16" t="s">
        <v>490</v>
      </c>
      <c r="B206" s="16" t="s">
        <v>491</v>
      </c>
      <c r="C206" s="16">
        <v>310</v>
      </c>
      <c r="D206" s="16">
        <f t="shared" si="4"/>
        <v>217</v>
      </c>
      <c r="E206" s="16">
        <f t="shared" si="5"/>
        <v>91</v>
      </c>
    </row>
    <row r="207" spans="1:5">
      <c r="A207" s="16" t="s">
        <v>492</v>
      </c>
      <c r="B207" s="16" t="s">
        <v>493</v>
      </c>
      <c r="C207" s="16">
        <v>0</v>
      </c>
      <c r="D207" s="16">
        <f t="shared" ref="D207:D270" si="6">$B$8*C207</f>
        <v>0</v>
      </c>
      <c r="E207" s="16">
        <f t="shared" ref="E207:E270" si="7">ROUND(D207*$B$10,0)</f>
        <v>0</v>
      </c>
    </row>
    <row r="208" spans="1:5">
      <c r="A208" s="16" t="s">
        <v>494</v>
      </c>
      <c r="B208" s="16" t="s">
        <v>495</v>
      </c>
      <c r="C208" s="16">
        <v>0</v>
      </c>
      <c r="D208" s="16">
        <f t="shared" si="6"/>
        <v>0</v>
      </c>
      <c r="E208" s="16">
        <f t="shared" si="7"/>
        <v>0</v>
      </c>
    </row>
    <row r="209" spans="1:5">
      <c r="A209" s="16" t="s">
        <v>98</v>
      </c>
      <c r="B209" s="16" t="s">
        <v>496</v>
      </c>
      <c r="C209" s="16">
        <v>0</v>
      </c>
      <c r="D209" s="16">
        <f t="shared" si="6"/>
        <v>0</v>
      </c>
      <c r="E209" s="16">
        <f t="shared" si="7"/>
        <v>0</v>
      </c>
    </row>
    <row r="210" spans="1:5">
      <c r="A210" s="16" t="s">
        <v>497</v>
      </c>
      <c r="B210" s="16" t="s">
        <v>498</v>
      </c>
      <c r="C210" s="16">
        <v>0</v>
      </c>
      <c r="D210" s="16">
        <f t="shared" si="6"/>
        <v>0</v>
      </c>
      <c r="E210" s="16">
        <f t="shared" si="7"/>
        <v>0</v>
      </c>
    </row>
    <row r="211" spans="1:5">
      <c r="A211" s="16" t="s">
        <v>500</v>
      </c>
      <c r="B211" s="16" t="s">
        <v>501</v>
      </c>
      <c r="C211" s="16">
        <v>0.7</v>
      </c>
      <c r="D211" s="16">
        <f t="shared" si="6"/>
        <v>0.48999999999999994</v>
      </c>
      <c r="E211" s="16">
        <f t="shared" si="7"/>
        <v>0</v>
      </c>
    </row>
    <row r="212" spans="1:5">
      <c r="A212" s="16" t="s">
        <v>502</v>
      </c>
      <c r="B212" s="16" t="s">
        <v>503</v>
      </c>
      <c r="C212" s="16">
        <v>2</v>
      </c>
      <c r="D212" s="16">
        <f t="shared" si="6"/>
        <v>1.4</v>
      </c>
      <c r="E212" s="16">
        <f t="shared" si="7"/>
        <v>1</v>
      </c>
    </row>
    <row r="213" spans="1:5">
      <c r="A213" s="16" t="s">
        <v>504</v>
      </c>
      <c r="B213" s="16" t="s">
        <v>505</v>
      </c>
      <c r="C213" s="16">
        <v>0</v>
      </c>
      <c r="D213" s="16">
        <f t="shared" si="6"/>
        <v>0</v>
      </c>
      <c r="E213" s="16">
        <f t="shared" si="7"/>
        <v>0</v>
      </c>
    </row>
    <row r="214" spans="1:5">
      <c r="A214" s="16" t="s">
        <v>506</v>
      </c>
      <c r="B214" s="16" t="s">
        <v>507</v>
      </c>
      <c r="C214" s="16">
        <v>0</v>
      </c>
      <c r="D214" s="16">
        <f t="shared" si="6"/>
        <v>0</v>
      </c>
      <c r="E214" s="16">
        <f t="shared" si="7"/>
        <v>0</v>
      </c>
    </row>
    <row r="215" spans="1:5">
      <c r="A215" s="16" t="s">
        <v>508</v>
      </c>
      <c r="B215" s="16" t="s">
        <v>509</v>
      </c>
      <c r="C215" s="16">
        <v>0</v>
      </c>
      <c r="D215" s="16">
        <f t="shared" si="6"/>
        <v>0</v>
      </c>
      <c r="E215" s="16">
        <f t="shared" si="7"/>
        <v>0</v>
      </c>
    </row>
    <row r="216" spans="1:5">
      <c r="A216" s="16" t="s">
        <v>510</v>
      </c>
      <c r="B216" s="16" t="s">
        <v>511</v>
      </c>
      <c r="C216" s="16">
        <v>0</v>
      </c>
      <c r="D216" s="16">
        <f t="shared" si="6"/>
        <v>0</v>
      </c>
      <c r="E216" s="16">
        <f t="shared" si="7"/>
        <v>0</v>
      </c>
    </row>
    <row r="217" spans="1:5">
      <c r="A217" s="16" t="s">
        <v>512</v>
      </c>
      <c r="B217" s="16" t="s">
        <v>513</v>
      </c>
      <c r="C217" s="16">
        <v>0</v>
      </c>
      <c r="D217" s="16">
        <f t="shared" si="6"/>
        <v>0</v>
      </c>
      <c r="E217" s="16">
        <f t="shared" si="7"/>
        <v>0</v>
      </c>
    </row>
    <row r="218" spans="1:5">
      <c r="A218" s="16" t="s">
        <v>514</v>
      </c>
      <c r="B218" s="16" t="s">
        <v>515</v>
      </c>
      <c r="C218" s="16">
        <v>0</v>
      </c>
      <c r="D218" s="16">
        <f t="shared" si="6"/>
        <v>0</v>
      </c>
      <c r="E218" s="16">
        <f t="shared" si="7"/>
        <v>0</v>
      </c>
    </row>
    <row r="219" spans="1:5">
      <c r="A219" s="16" t="s">
        <v>516</v>
      </c>
      <c r="B219" s="16" t="s">
        <v>517</v>
      </c>
      <c r="C219" s="16">
        <v>0</v>
      </c>
      <c r="D219" s="16">
        <f t="shared" si="6"/>
        <v>0</v>
      </c>
      <c r="E219" s="16">
        <f t="shared" si="7"/>
        <v>0</v>
      </c>
    </row>
    <row r="220" spans="1:5">
      <c r="A220" s="16" t="s">
        <v>518</v>
      </c>
      <c r="B220" s="16" t="s">
        <v>519</v>
      </c>
      <c r="C220" s="16">
        <v>0</v>
      </c>
      <c r="D220" s="16">
        <f t="shared" si="6"/>
        <v>0</v>
      </c>
      <c r="E220" s="16">
        <f t="shared" si="7"/>
        <v>0</v>
      </c>
    </row>
    <row r="221" spans="1:5">
      <c r="A221" s="16" t="s">
        <v>521</v>
      </c>
      <c r="B221" s="16" t="s">
        <v>522</v>
      </c>
      <c r="C221" s="16">
        <v>0</v>
      </c>
      <c r="D221" s="16">
        <f t="shared" si="6"/>
        <v>0</v>
      </c>
      <c r="E221" s="16">
        <f t="shared" si="7"/>
        <v>0</v>
      </c>
    </row>
    <row r="222" spans="1:5">
      <c r="A222" s="16" t="s">
        <v>523</v>
      </c>
      <c r="B222" s="16" t="s">
        <v>524</v>
      </c>
      <c r="C222" s="16">
        <v>0</v>
      </c>
      <c r="D222" s="16">
        <f t="shared" si="6"/>
        <v>0</v>
      </c>
      <c r="E222" s="16">
        <f t="shared" si="7"/>
        <v>0</v>
      </c>
    </row>
    <row r="223" spans="1:5">
      <c r="A223" s="16" t="s">
        <v>525</v>
      </c>
      <c r="B223" s="16" t="s">
        <v>526</v>
      </c>
      <c r="C223" s="16">
        <v>0</v>
      </c>
      <c r="D223" s="16">
        <f t="shared" si="6"/>
        <v>0</v>
      </c>
      <c r="E223" s="16">
        <f t="shared" si="7"/>
        <v>0</v>
      </c>
    </row>
    <row r="224" spans="1:5">
      <c r="A224" s="16" t="s">
        <v>527</v>
      </c>
      <c r="B224" s="16" t="s">
        <v>528</v>
      </c>
      <c r="C224" s="16">
        <v>0</v>
      </c>
      <c r="D224" s="16">
        <f t="shared" si="6"/>
        <v>0</v>
      </c>
      <c r="E224" s="16">
        <f t="shared" si="7"/>
        <v>0</v>
      </c>
    </row>
    <row r="225" spans="1:5">
      <c r="A225" s="16" t="s">
        <v>529</v>
      </c>
      <c r="B225" s="16" t="s">
        <v>530</v>
      </c>
      <c r="C225" s="16">
        <v>0</v>
      </c>
      <c r="D225" s="16">
        <f t="shared" si="6"/>
        <v>0</v>
      </c>
      <c r="E225" s="16">
        <f t="shared" si="7"/>
        <v>0</v>
      </c>
    </row>
    <row r="226" spans="1:5">
      <c r="A226" s="16" t="s">
        <v>531</v>
      </c>
      <c r="B226" s="16" t="s">
        <v>532</v>
      </c>
      <c r="C226" s="16">
        <v>0</v>
      </c>
      <c r="D226" s="16">
        <f t="shared" si="6"/>
        <v>0</v>
      </c>
      <c r="E226" s="16">
        <f t="shared" si="7"/>
        <v>0</v>
      </c>
    </row>
    <row r="227" spans="1:5">
      <c r="A227" s="16" t="s">
        <v>533</v>
      </c>
      <c r="B227" s="16" t="s">
        <v>534</v>
      </c>
      <c r="C227" s="16">
        <v>0</v>
      </c>
      <c r="D227" s="16">
        <f t="shared" si="6"/>
        <v>0</v>
      </c>
      <c r="E227" s="16">
        <f t="shared" si="7"/>
        <v>0</v>
      </c>
    </row>
    <row r="228" spans="1:5">
      <c r="A228" s="16" t="s">
        <v>536</v>
      </c>
      <c r="B228" s="16" t="s">
        <v>537</v>
      </c>
      <c r="C228" s="16">
        <v>0</v>
      </c>
      <c r="D228" s="16">
        <f t="shared" si="6"/>
        <v>0</v>
      </c>
      <c r="E228" s="16">
        <f t="shared" si="7"/>
        <v>0</v>
      </c>
    </row>
    <row r="229" spans="1:5">
      <c r="A229" s="16" t="s">
        <v>538</v>
      </c>
      <c r="B229" s="16" t="s">
        <v>539</v>
      </c>
      <c r="C229" s="16">
        <v>0</v>
      </c>
      <c r="D229" s="16">
        <f t="shared" si="6"/>
        <v>0</v>
      </c>
      <c r="E229" s="16">
        <f t="shared" si="7"/>
        <v>0</v>
      </c>
    </row>
    <row r="230" spans="1:5">
      <c r="A230" s="16" t="s">
        <v>540</v>
      </c>
      <c r="B230" s="16" t="s">
        <v>541</v>
      </c>
      <c r="C230" s="16">
        <v>0</v>
      </c>
      <c r="D230" s="16">
        <f t="shared" si="6"/>
        <v>0</v>
      </c>
      <c r="E230" s="16">
        <f t="shared" si="7"/>
        <v>0</v>
      </c>
    </row>
    <row r="231" spans="1:5">
      <c r="A231" s="16" t="s">
        <v>542</v>
      </c>
      <c r="B231" s="16" t="s">
        <v>543</v>
      </c>
      <c r="C231" s="16">
        <v>0</v>
      </c>
      <c r="D231" s="16">
        <f t="shared" si="6"/>
        <v>0</v>
      </c>
      <c r="E231" s="16">
        <f t="shared" si="7"/>
        <v>0</v>
      </c>
    </row>
    <row r="232" spans="1:5">
      <c r="A232" s="16" t="s">
        <v>544</v>
      </c>
      <c r="B232" s="16" t="s">
        <v>535</v>
      </c>
      <c r="C232" s="16">
        <v>0</v>
      </c>
      <c r="D232" s="16">
        <f t="shared" si="6"/>
        <v>0</v>
      </c>
      <c r="E232" s="16">
        <f t="shared" si="7"/>
        <v>0</v>
      </c>
    </row>
    <row r="233" spans="1:5">
      <c r="A233" s="16" t="s">
        <v>545</v>
      </c>
      <c r="B233" s="16" t="s">
        <v>546</v>
      </c>
      <c r="C233" s="16">
        <v>0</v>
      </c>
      <c r="D233" s="16">
        <f t="shared" si="6"/>
        <v>0</v>
      </c>
      <c r="E233" s="16">
        <f t="shared" si="7"/>
        <v>0</v>
      </c>
    </row>
    <row r="234" spans="1:5">
      <c r="A234" s="16" t="s">
        <v>547</v>
      </c>
      <c r="B234" s="16" t="s">
        <v>548</v>
      </c>
      <c r="C234" s="16">
        <v>0</v>
      </c>
      <c r="D234" s="16">
        <f t="shared" si="6"/>
        <v>0</v>
      </c>
      <c r="E234" s="16">
        <f t="shared" si="7"/>
        <v>0</v>
      </c>
    </row>
    <row r="235" spans="1:5">
      <c r="A235" s="16" t="s">
        <v>549</v>
      </c>
      <c r="B235" s="16" t="s">
        <v>550</v>
      </c>
      <c r="C235" s="16">
        <v>0</v>
      </c>
      <c r="D235" s="16">
        <f t="shared" si="6"/>
        <v>0</v>
      </c>
      <c r="E235" s="16">
        <f t="shared" si="7"/>
        <v>0</v>
      </c>
    </row>
    <row r="236" spans="1:5">
      <c r="A236" s="16" t="s">
        <v>551</v>
      </c>
      <c r="B236" s="16" t="s">
        <v>7</v>
      </c>
      <c r="C236" s="16">
        <v>0</v>
      </c>
      <c r="D236" s="16">
        <f t="shared" si="6"/>
        <v>0</v>
      </c>
      <c r="E236" s="16">
        <f t="shared" si="7"/>
        <v>0</v>
      </c>
    </row>
    <row r="237" spans="1:5">
      <c r="A237" s="16" t="s">
        <v>552</v>
      </c>
      <c r="B237" s="16" t="s">
        <v>553</v>
      </c>
      <c r="C237" s="16">
        <v>0</v>
      </c>
      <c r="D237" s="16">
        <f t="shared" si="6"/>
        <v>0</v>
      </c>
      <c r="E237" s="16">
        <f t="shared" si="7"/>
        <v>0</v>
      </c>
    </row>
    <row r="238" spans="1:5">
      <c r="A238" s="16" t="s">
        <v>554</v>
      </c>
      <c r="B238" s="16" t="s">
        <v>555</v>
      </c>
      <c r="C238" s="16">
        <v>0</v>
      </c>
      <c r="D238" s="16">
        <f t="shared" si="6"/>
        <v>0</v>
      </c>
      <c r="E238" s="16">
        <f t="shared" si="7"/>
        <v>0</v>
      </c>
    </row>
    <row r="239" spans="1:5">
      <c r="A239" s="16" t="s">
        <v>556</v>
      </c>
      <c r="B239" s="16" t="s">
        <v>557</v>
      </c>
      <c r="C239" s="16">
        <v>0</v>
      </c>
      <c r="D239" s="16">
        <f t="shared" si="6"/>
        <v>0</v>
      </c>
      <c r="E239" s="16">
        <f t="shared" si="7"/>
        <v>0</v>
      </c>
    </row>
    <row r="240" spans="1:5">
      <c r="A240" s="16" t="s">
        <v>558</v>
      </c>
      <c r="B240" s="16" t="s">
        <v>559</v>
      </c>
      <c r="C240" s="16">
        <v>300</v>
      </c>
      <c r="D240" s="16">
        <f t="shared" si="6"/>
        <v>210</v>
      </c>
      <c r="E240" s="16">
        <f t="shared" si="7"/>
        <v>88</v>
      </c>
    </row>
    <row r="241" spans="1:5">
      <c r="A241" s="16" t="s">
        <v>560</v>
      </c>
      <c r="B241" s="16" t="s">
        <v>561</v>
      </c>
      <c r="C241" s="16">
        <v>0</v>
      </c>
      <c r="D241" s="16">
        <f t="shared" si="6"/>
        <v>0</v>
      </c>
      <c r="E241" s="16">
        <f t="shared" si="7"/>
        <v>0</v>
      </c>
    </row>
    <row r="242" spans="1:5">
      <c r="A242" s="16" t="s">
        <v>562</v>
      </c>
      <c r="B242" s="16" t="s">
        <v>563</v>
      </c>
      <c r="C242" s="16">
        <v>0</v>
      </c>
      <c r="D242" s="16">
        <f t="shared" si="6"/>
        <v>0</v>
      </c>
      <c r="E242" s="16">
        <f t="shared" si="7"/>
        <v>0</v>
      </c>
    </row>
    <row r="243" spans="1:5">
      <c r="A243" s="16" t="s">
        <v>564</v>
      </c>
      <c r="B243" s="16" t="s">
        <v>565</v>
      </c>
      <c r="C243" s="16">
        <v>340</v>
      </c>
      <c r="D243" s="16">
        <f t="shared" si="6"/>
        <v>237.99999999999997</v>
      </c>
      <c r="E243" s="16">
        <f t="shared" si="7"/>
        <v>100</v>
      </c>
    </row>
    <row r="244" spans="1:5">
      <c r="A244" s="16" t="s">
        <v>566</v>
      </c>
      <c r="B244" s="16" t="s">
        <v>567</v>
      </c>
      <c r="C244" s="16">
        <v>70</v>
      </c>
      <c r="D244" s="16">
        <f t="shared" si="6"/>
        <v>49</v>
      </c>
      <c r="E244" s="16">
        <f t="shared" si="7"/>
        <v>21</v>
      </c>
    </row>
    <row r="245" spans="1:5">
      <c r="A245" s="16" t="s">
        <v>91</v>
      </c>
      <c r="B245" s="16" t="s">
        <v>568</v>
      </c>
      <c r="C245" s="16">
        <v>15328</v>
      </c>
      <c r="D245" s="16">
        <f t="shared" si="6"/>
        <v>10729.599999999999</v>
      </c>
      <c r="E245" s="16">
        <f t="shared" si="7"/>
        <v>4491</v>
      </c>
    </row>
    <row r="246" spans="1:5">
      <c r="A246" s="16" t="s">
        <v>569</v>
      </c>
      <c r="B246" s="16" t="s">
        <v>570</v>
      </c>
      <c r="C246" s="16">
        <v>0</v>
      </c>
      <c r="D246" s="16">
        <f t="shared" si="6"/>
        <v>0</v>
      </c>
      <c r="E246" s="16">
        <f t="shared" si="7"/>
        <v>0</v>
      </c>
    </row>
    <row r="247" spans="1:5">
      <c r="A247" s="16" t="s">
        <v>571</v>
      </c>
      <c r="B247" s="16" t="s">
        <v>572</v>
      </c>
      <c r="C247" s="16">
        <v>2423.3000000000002</v>
      </c>
      <c r="D247" s="16">
        <f t="shared" si="6"/>
        <v>1696.31</v>
      </c>
      <c r="E247" s="16">
        <f t="shared" si="7"/>
        <v>710</v>
      </c>
    </row>
    <row r="248" spans="1:5">
      <c r="A248" s="16" t="s">
        <v>573</v>
      </c>
      <c r="B248" s="16" t="s">
        <v>574</v>
      </c>
      <c r="C248" s="16">
        <v>0</v>
      </c>
      <c r="D248" s="16">
        <f t="shared" si="6"/>
        <v>0</v>
      </c>
      <c r="E248" s="16">
        <f t="shared" si="7"/>
        <v>0</v>
      </c>
    </row>
    <row r="249" spans="1:5">
      <c r="A249" s="16" t="s">
        <v>575</v>
      </c>
      <c r="B249" s="16" t="s">
        <v>576</v>
      </c>
      <c r="C249" s="16">
        <v>0</v>
      </c>
      <c r="D249" s="16">
        <f t="shared" si="6"/>
        <v>0</v>
      </c>
      <c r="E249" s="16">
        <f t="shared" si="7"/>
        <v>0</v>
      </c>
    </row>
    <row r="250" spans="1:5">
      <c r="A250" s="16" t="s">
        <v>93</v>
      </c>
      <c r="B250" s="16" t="s">
        <v>577</v>
      </c>
      <c r="C250" s="16">
        <v>0</v>
      </c>
      <c r="D250" s="16">
        <f t="shared" si="6"/>
        <v>0</v>
      </c>
      <c r="E250" s="16">
        <f t="shared" si="7"/>
        <v>0</v>
      </c>
    </row>
    <row r="251" spans="1:5">
      <c r="A251" s="16" t="s">
        <v>578</v>
      </c>
      <c r="B251" s="16" t="s">
        <v>579</v>
      </c>
      <c r="C251" s="16">
        <v>0</v>
      </c>
      <c r="D251" s="16">
        <f t="shared" si="6"/>
        <v>0</v>
      </c>
      <c r="E251" s="16">
        <f t="shared" si="7"/>
        <v>0</v>
      </c>
    </row>
    <row r="252" spans="1:5">
      <c r="A252" s="16" t="s">
        <v>580</v>
      </c>
      <c r="B252" s="16" t="s">
        <v>581</v>
      </c>
      <c r="C252" s="16">
        <v>0</v>
      </c>
      <c r="D252" s="16">
        <f t="shared" si="6"/>
        <v>0</v>
      </c>
      <c r="E252" s="16">
        <f t="shared" si="7"/>
        <v>0</v>
      </c>
    </row>
    <row r="253" spans="1:5">
      <c r="A253" s="16" t="s">
        <v>582</v>
      </c>
      <c r="B253" s="16" t="s">
        <v>583</v>
      </c>
      <c r="C253" s="16">
        <v>0</v>
      </c>
      <c r="D253" s="16">
        <f t="shared" si="6"/>
        <v>0</v>
      </c>
      <c r="E253" s="16">
        <f t="shared" si="7"/>
        <v>0</v>
      </c>
    </row>
    <row r="254" spans="1:5">
      <c r="A254" s="16" t="s">
        <v>584</v>
      </c>
      <c r="B254" s="16" t="s">
        <v>585</v>
      </c>
      <c r="C254" s="16">
        <v>0.3</v>
      </c>
      <c r="D254" s="16">
        <f t="shared" si="6"/>
        <v>0.21</v>
      </c>
      <c r="E254" s="16">
        <f t="shared" si="7"/>
        <v>0</v>
      </c>
    </row>
    <row r="255" spans="1:5">
      <c r="A255" s="16" t="s">
        <v>586</v>
      </c>
      <c r="B255" s="16" t="s">
        <v>587</v>
      </c>
      <c r="C255" s="16">
        <v>0</v>
      </c>
      <c r="D255" s="16">
        <f t="shared" si="6"/>
        <v>0</v>
      </c>
      <c r="E255" s="16">
        <f t="shared" si="7"/>
        <v>0</v>
      </c>
    </row>
    <row r="256" spans="1:5">
      <c r="A256" s="16" t="s">
        <v>589</v>
      </c>
      <c r="B256" s="16" t="s">
        <v>590</v>
      </c>
      <c r="C256" s="16">
        <v>0</v>
      </c>
      <c r="D256" s="16">
        <f t="shared" si="6"/>
        <v>0</v>
      </c>
      <c r="E256" s="16">
        <f t="shared" si="7"/>
        <v>0</v>
      </c>
    </row>
    <row r="257" spans="1:5">
      <c r="A257" s="16" t="s">
        <v>591</v>
      </c>
      <c r="B257" s="16" t="s">
        <v>592</v>
      </c>
      <c r="C257" s="16">
        <v>120.1</v>
      </c>
      <c r="D257" s="16">
        <f t="shared" si="6"/>
        <v>84.07</v>
      </c>
      <c r="E257" s="16">
        <f t="shared" si="7"/>
        <v>35</v>
      </c>
    </row>
    <row r="258" spans="1:5">
      <c r="A258" s="16" t="s">
        <v>593</v>
      </c>
      <c r="B258" s="16" t="s">
        <v>594</v>
      </c>
      <c r="C258" s="16">
        <v>0</v>
      </c>
      <c r="D258" s="16">
        <f t="shared" si="6"/>
        <v>0</v>
      </c>
      <c r="E258" s="16">
        <f t="shared" si="7"/>
        <v>0</v>
      </c>
    </row>
    <row r="259" spans="1:5">
      <c r="A259" s="16" t="s">
        <v>595</v>
      </c>
      <c r="B259" s="16" t="s">
        <v>596</v>
      </c>
      <c r="C259" s="16">
        <v>0</v>
      </c>
      <c r="D259" s="16">
        <f t="shared" si="6"/>
        <v>0</v>
      </c>
      <c r="E259" s="16">
        <f t="shared" si="7"/>
        <v>0</v>
      </c>
    </row>
    <row r="260" spans="1:5">
      <c r="A260" s="16" t="s">
        <v>597</v>
      </c>
      <c r="B260" s="16" t="s">
        <v>598</v>
      </c>
      <c r="C260" s="16">
        <v>0</v>
      </c>
      <c r="D260" s="16">
        <f t="shared" si="6"/>
        <v>0</v>
      </c>
      <c r="E260" s="16">
        <f t="shared" si="7"/>
        <v>0</v>
      </c>
    </row>
    <row r="261" spans="1:5">
      <c r="A261" s="16" t="s">
        <v>599</v>
      </c>
      <c r="B261" s="16" t="s">
        <v>600</v>
      </c>
      <c r="C261" s="16">
        <v>0</v>
      </c>
      <c r="D261" s="16">
        <f t="shared" si="6"/>
        <v>0</v>
      </c>
      <c r="E261" s="16">
        <f t="shared" si="7"/>
        <v>0</v>
      </c>
    </row>
    <row r="262" spans="1:5">
      <c r="A262" s="16" t="s">
        <v>601</v>
      </c>
      <c r="B262" s="16" t="s">
        <v>602</v>
      </c>
      <c r="C262" s="16">
        <v>0</v>
      </c>
      <c r="D262" s="16">
        <f t="shared" si="6"/>
        <v>0</v>
      </c>
      <c r="E262" s="16">
        <f t="shared" si="7"/>
        <v>0</v>
      </c>
    </row>
    <row r="263" spans="1:5">
      <c r="A263" s="16" t="s">
        <v>603</v>
      </c>
      <c r="B263" s="16" t="s">
        <v>604</v>
      </c>
      <c r="C263" s="16">
        <v>0</v>
      </c>
      <c r="D263" s="16">
        <f t="shared" si="6"/>
        <v>0</v>
      </c>
      <c r="E263" s="16">
        <f t="shared" si="7"/>
        <v>0</v>
      </c>
    </row>
    <row r="264" spans="1:5">
      <c r="A264" s="16" t="s">
        <v>605</v>
      </c>
      <c r="B264" s="16" t="s">
        <v>606</v>
      </c>
      <c r="C264" s="16">
        <v>0</v>
      </c>
      <c r="D264" s="16">
        <f t="shared" si="6"/>
        <v>0</v>
      </c>
      <c r="E264" s="16">
        <f t="shared" si="7"/>
        <v>0</v>
      </c>
    </row>
    <row r="265" spans="1:5">
      <c r="A265" s="16" t="s">
        <v>607</v>
      </c>
      <c r="B265" s="16" t="s">
        <v>608</v>
      </c>
      <c r="C265" s="16">
        <v>0</v>
      </c>
      <c r="D265" s="16">
        <f t="shared" si="6"/>
        <v>0</v>
      </c>
      <c r="E265" s="16">
        <f t="shared" si="7"/>
        <v>0</v>
      </c>
    </row>
    <row r="266" spans="1:5">
      <c r="A266" s="16" t="s">
        <v>609</v>
      </c>
      <c r="B266" s="16" t="s">
        <v>610</v>
      </c>
      <c r="C266" s="16">
        <v>0</v>
      </c>
      <c r="D266" s="16">
        <f t="shared" si="6"/>
        <v>0</v>
      </c>
      <c r="E266" s="16">
        <f t="shared" si="7"/>
        <v>0</v>
      </c>
    </row>
    <row r="267" spans="1:5">
      <c r="A267" s="16" t="s">
        <v>611</v>
      </c>
      <c r="B267" s="16" t="s">
        <v>612</v>
      </c>
      <c r="C267" s="16">
        <v>0</v>
      </c>
      <c r="D267" s="16">
        <f t="shared" si="6"/>
        <v>0</v>
      </c>
      <c r="E267" s="16">
        <f t="shared" si="7"/>
        <v>0</v>
      </c>
    </row>
    <row r="268" spans="1:5">
      <c r="A268" s="16" t="s">
        <v>613</v>
      </c>
      <c r="B268" s="16" t="s">
        <v>614</v>
      </c>
      <c r="C268" s="16">
        <v>0.3</v>
      </c>
      <c r="D268" s="16">
        <f t="shared" si="6"/>
        <v>0.21</v>
      </c>
      <c r="E268" s="16">
        <f t="shared" si="7"/>
        <v>0</v>
      </c>
    </row>
    <row r="269" spans="1:5">
      <c r="A269" s="16" t="s">
        <v>615</v>
      </c>
      <c r="B269" s="16" t="s">
        <v>616</v>
      </c>
      <c r="C269" s="16">
        <v>0</v>
      </c>
      <c r="D269" s="16">
        <f t="shared" si="6"/>
        <v>0</v>
      </c>
      <c r="E269" s="16">
        <f t="shared" si="7"/>
        <v>0</v>
      </c>
    </row>
    <row r="270" spans="1:5">
      <c r="A270" s="16" t="s">
        <v>617</v>
      </c>
      <c r="B270" s="16" t="s">
        <v>618</v>
      </c>
      <c r="C270" s="16">
        <v>0</v>
      </c>
      <c r="D270" s="16">
        <f t="shared" si="6"/>
        <v>0</v>
      </c>
      <c r="E270" s="16">
        <f t="shared" si="7"/>
        <v>0</v>
      </c>
    </row>
    <row r="271" spans="1:5">
      <c r="A271" s="16" t="s">
        <v>620</v>
      </c>
      <c r="B271" s="16" t="s">
        <v>621</v>
      </c>
      <c r="C271" s="16">
        <v>0</v>
      </c>
      <c r="D271" s="16">
        <f t="shared" ref="D271:D334" si="8">$B$8*C271</f>
        <v>0</v>
      </c>
      <c r="E271" s="16">
        <f t="shared" ref="E271:E334" si="9">ROUND(D271*$B$10,0)</f>
        <v>0</v>
      </c>
    </row>
    <row r="272" spans="1:5">
      <c r="A272" s="16" t="s">
        <v>622</v>
      </c>
      <c r="B272" s="16" t="s">
        <v>623</v>
      </c>
      <c r="C272" s="16">
        <v>0</v>
      </c>
      <c r="D272" s="16">
        <f t="shared" si="8"/>
        <v>0</v>
      </c>
      <c r="E272" s="16">
        <f t="shared" si="9"/>
        <v>0</v>
      </c>
    </row>
    <row r="273" spans="1:5">
      <c r="A273" s="16" t="s">
        <v>624</v>
      </c>
      <c r="B273" s="16" t="s">
        <v>625</v>
      </c>
      <c r="C273" s="16">
        <v>0</v>
      </c>
      <c r="D273" s="16">
        <f t="shared" si="8"/>
        <v>0</v>
      </c>
      <c r="E273" s="16">
        <f t="shared" si="9"/>
        <v>0</v>
      </c>
    </row>
    <row r="274" spans="1:5">
      <c r="A274" s="16" t="s">
        <v>626</v>
      </c>
      <c r="B274" s="16" t="s">
        <v>627</v>
      </c>
      <c r="C274" s="16">
        <v>0</v>
      </c>
      <c r="D274" s="16">
        <f t="shared" si="8"/>
        <v>0</v>
      </c>
      <c r="E274" s="16">
        <f t="shared" si="9"/>
        <v>0</v>
      </c>
    </row>
    <row r="275" spans="1:5">
      <c r="A275" s="16" t="s">
        <v>628</v>
      </c>
      <c r="B275" s="16" t="s">
        <v>629</v>
      </c>
      <c r="C275" s="16">
        <v>0</v>
      </c>
      <c r="D275" s="16">
        <f t="shared" si="8"/>
        <v>0</v>
      </c>
      <c r="E275" s="16">
        <f t="shared" si="9"/>
        <v>0</v>
      </c>
    </row>
    <row r="276" spans="1:5">
      <c r="A276" s="16" t="s">
        <v>630</v>
      </c>
      <c r="B276" s="16" t="s">
        <v>631</v>
      </c>
      <c r="C276" s="16">
        <v>0</v>
      </c>
      <c r="D276" s="16">
        <f t="shared" si="8"/>
        <v>0</v>
      </c>
      <c r="E276" s="16">
        <f t="shared" si="9"/>
        <v>0</v>
      </c>
    </row>
    <row r="277" spans="1:5">
      <c r="A277" s="16" t="s">
        <v>632</v>
      </c>
      <c r="B277" s="16" t="s">
        <v>633</v>
      </c>
      <c r="C277" s="16">
        <v>0</v>
      </c>
      <c r="D277" s="16">
        <f t="shared" si="8"/>
        <v>0</v>
      </c>
      <c r="E277" s="16">
        <f t="shared" si="9"/>
        <v>0</v>
      </c>
    </row>
    <row r="278" spans="1:5">
      <c r="A278" s="16" t="s">
        <v>634</v>
      </c>
      <c r="B278" s="16" t="s">
        <v>635</v>
      </c>
      <c r="C278" s="16">
        <v>0</v>
      </c>
      <c r="D278" s="16">
        <f t="shared" si="8"/>
        <v>0</v>
      </c>
      <c r="E278" s="16">
        <f t="shared" si="9"/>
        <v>0</v>
      </c>
    </row>
    <row r="279" spans="1:5">
      <c r="A279" s="16" t="s">
        <v>636</v>
      </c>
      <c r="B279" s="16" t="s">
        <v>637</v>
      </c>
      <c r="C279" s="16">
        <v>0</v>
      </c>
      <c r="D279" s="16">
        <f t="shared" si="8"/>
        <v>0</v>
      </c>
      <c r="E279" s="16">
        <f t="shared" si="9"/>
        <v>0</v>
      </c>
    </row>
    <row r="280" spans="1:5">
      <c r="A280" s="16" t="s">
        <v>638</v>
      </c>
      <c r="B280" s="16" t="s">
        <v>639</v>
      </c>
      <c r="C280" s="16">
        <v>0</v>
      </c>
      <c r="D280" s="16">
        <f t="shared" si="8"/>
        <v>0</v>
      </c>
      <c r="E280" s="16">
        <f t="shared" si="9"/>
        <v>0</v>
      </c>
    </row>
    <row r="281" spans="1:5">
      <c r="A281" s="16" t="s">
        <v>95</v>
      </c>
      <c r="B281" s="16" t="s">
        <v>640</v>
      </c>
      <c r="C281" s="16">
        <v>0</v>
      </c>
      <c r="D281" s="16">
        <f t="shared" si="8"/>
        <v>0</v>
      </c>
      <c r="E281" s="16">
        <f t="shared" si="9"/>
        <v>0</v>
      </c>
    </row>
    <row r="282" spans="1:5">
      <c r="A282" s="16" t="s">
        <v>642</v>
      </c>
      <c r="B282" s="16" t="s">
        <v>643</v>
      </c>
      <c r="C282" s="16">
        <v>0</v>
      </c>
      <c r="D282" s="16">
        <f t="shared" si="8"/>
        <v>0</v>
      </c>
      <c r="E282" s="16">
        <f t="shared" si="9"/>
        <v>0</v>
      </c>
    </row>
    <row r="283" spans="1:5">
      <c r="A283" s="16" t="s">
        <v>644</v>
      </c>
      <c r="B283" s="16" t="s">
        <v>645</v>
      </c>
      <c r="C283" s="16">
        <v>0</v>
      </c>
      <c r="D283" s="16">
        <f t="shared" si="8"/>
        <v>0</v>
      </c>
      <c r="E283" s="16">
        <f t="shared" si="9"/>
        <v>0</v>
      </c>
    </row>
    <row r="284" spans="1:5">
      <c r="A284" s="16" t="s">
        <v>646</v>
      </c>
      <c r="B284" s="16" t="s">
        <v>647</v>
      </c>
      <c r="C284" s="16">
        <v>0</v>
      </c>
      <c r="D284" s="16">
        <f t="shared" si="8"/>
        <v>0</v>
      </c>
      <c r="E284" s="16">
        <f t="shared" si="9"/>
        <v>0</v>
      </c>
    </row>
    <row r="285" spans="1:5">
      <c r="A285" s="16" t="s">
        <v>94</v>
      </c>
      <c r="B285" s="16" t="s">
        <v>648</v>
      </c>
      <c r="C285" s="16">
        <v>0</v>
      </c>
      <c r="D285" s="16">
        <f t="shared" si="8"/>
        <v>0</v>
      </c>
      <c r="E285" s="16">
        <f t="shared" si="9"/>
        <v>0</v>
      </c>
    </row>
    <row r="286" spans="1:5">
      <c r="A286" s="16" t="s">
        <v>649</v>
      </c>
      <c r="B286" s="16" t="s">
        <v>650</v>
      </c>
      <c r="C286" s="16">
        <v>0</v>
      </c>
      <c r="D286" s="16">
        <f t="shared" si="8"/>
        <v>0</v>
      </c>
      <c r="E286" s="16">
        <f t="shared" si="9"/>
        <v>0</v>
      </c>
    </row>
    <row r="287" spans="1:5">
      <c r="A287" s="16" t="s">
        <v>651</v>
      </c>
      <c r="B287" s="16" t="s">
        <v>652</v>
      </c>
      <c r="C287" s="16">
        <v>0</v>
      </c>
      <c r="D287" s="16">
        <f t="shared" si="8"/>
        <v>0</v>
      </c>
      <c r="E287" s="16">
        <f t="shared" si="9"/>
        <v>0</v>
      </c>
    </row>
    <row r="288" spans="1:5">
      <c r="A288" s="16" t="s">
        <v>653</v>
      </c>
      <c r="B288" s="16" t="s">
        <v>654</v>
      </c>
      <c r="C288" s="16">
        <v>0</v>
      </c>
      <c r="D288" s="16">
        <f t="shared" si="8"/>
        <v>0</v>
      </c>
      <c r="E288" s="16">
        <f t="shared" si="9"/>
        <v>0</v>
      </c>
    </row>
    <row r="289" spans="1:5">
      <c r="A289" s="16" t="s">
        <v>655</v>
      </c>
      <c r="B289" s="16" t="s">
        <v>656</v>
      </c>
      <c r="C289" s="16">
        <v>0</v>
      </c>
      <c r="D289" s="16">
        <f t="shared" si="8"/>
        <v>0</v>
      </c>
      <c r="E289" s="16">
        <f t="shared" si="9"/>
        <v>0</v>
      </c>
    </row>
    <row r="290" spans="1:5">
      <c r="A290" s="16" t="s">
        <v>657</v>
      </c>
      <c r="B290" s="16" t="s">
        <v>658</v>
      </c>
      <c r="C290" s="16">
        <v>0</v>
      </c>
      <c r="D290" s="16">
        <f t="shared" si="8"/>
        <v>0</v>
      </c>
      <c r="E290" s="16">
        <f t="shared" si="9"/>
        <v>0</v>
      </c>
    </row>
    <row r="291" spans="1:5">
      <c r="A291" s="16" t="s">
        <v>659</v>
      </c>
      <c r="B291" s="16" t="s">
        <v>660</v>
      </c>
      <c r="C291" s="16">
        <v>0</v>
      </c>
      <c r="D291" s="16">
        <f t="shared" si="8"/>
        <v>0</v>
      </c>
      <c r="E291" s="16">
        <f t="shared" si="9"/>
        <v>0</v>
      </c>
    </row>
    <row r="292" spans="1:5">
      <c r="A292" s="16" t="s">
        <v>661</v>
      </c>
      <c r="B292" s="16" t="s">
        <v>662</v>
      </c>
      <c r="C292" s="16">
        <v>0</v>
      </c>
      <c r="D292" s="16">
        <f t="shared" si="8"/>
        <v>0</v>
      </c>
      <c r="E292" s="16">
        <f t="shared" si="9"/>
        <v>0</v>
      </c>
    </row>
    <row r="293" spans="1:5">
      <c r="A293" s="16" t="s">
        <v>663</v>
      </c>
      <c r="B293" s="16" t="s">
        <v>664</v>
      </c>
      <c r="C293" s="16">
        <v>0</v>
      </c>
      <c r="D293" s="16">
        <f t="shared" si="8"/>
        <v>0</v>
      </c>
      <c r="E293" s="16">
        <f t="shared" si="9"/>
        <v>0</v>
      </c>
    </row>
    <row r="294" spans="1:5">
      <c r="A294" s="16" t="s">
        <v>665</v>
      </c>
      <c r="B294" s="16" t="s">
        <v>666</v>
      </c>
      <c r="C294" s="16">
        <v>0</v>
      </c>
      <c r="D294" s="16">
        <f t="shared" si="8"/>
        <v>0</v>
      </c>
      <c r="E294" s="16">
        <f t="shared" si="9"/>
        <v>0</v>
      </c>
    </row>
    <row r="295" spans="1:5">
      <c r="A295" s="16" t="s">
        <v>667</v>
      </c>
      <c r="B295" s="16" t="s">
        <v>668</v>
      </c>
      <c r="C295" s="16">
        <v>0</v>
      </c>
      <c r="D295" s="16">
        <f t="shared" si="8"/>
        <v>0</v>
      </c>
      <c r="E295" s="16">
        <f t="shared" si="9"/>
        <v>0</v>
      </c>
    </row>
    <row r="296" spans="1:5">
      <c r="A296" s="16" t="s">
        <v>669</v>
      </c>
      <c r="B296" s="16" t="s">
        <v>670</v>
      </c>
      <c r="C296" s="16">
        <v>0</v>
      </c>
      <c r="D296" s="16">
        <f t="shared" si="8"/>
        <v>0</v>
      </c>
      <c r="E296" s="16">
        <f t="shared" si="9"/>
        <v>0</v>
      </c>
    </row>
    <row r="297" spans="1:5">
      <c r="A297" s="16" t="s">
        <v>671</v>
      </c>
      <c r="B297" s="16" t="s">
        <v>672</v>
      </c>
      <c r="C297" s="16">
        <v>0</v>
      </c>
      <c r="D297" s="16">
        <f t="shared" si="8"/>
        <v>0</v>
      </c>
      <c r="E297" s="16">
        <f t="shared" si="9"/>
        <v>0</v>
      </c>
    </row>
    <row r="298" spans="1:5">
      <c r="A298" s="16" t="s">
        <v>673</v>
      </c>
      <c r="B298" s="16" t="s">
        <v>674</v>
      </c>
      <c r="C298" s="16">
        <v>0</v>
      </c>
      <c r="D298" s="16">
        <f t="shared" si="8"/>
        <v>0</v>
      </c>
      <c r="E298" s="16">
        <f t="shared" si="9"/>
        <v>0</v>
      </c>
    </row>
    <row r="299" spans="1:5">
      <c r="A299" s="16" t="s">
        <v>675</v>
      </c>
      <c r="B299" s="16" t="s">
        <v>676</v>
      </c>
      <c r="C299" s="16">
        <v>0</v>
      </c>
      <c r="D299" s="16">
        <f t="shared" si="8"/>
        <v>0</v>
      </c>
      <c r="E299" s="16">
        <f t="shared" si="9"/>
        <v>0</v>
      </c>
    </row>
    <row r="300" spans="1:5">
      <c r="A300" s="16" t="s">
        <v>677</v>
      </c>
      <c r="B300" s="16" t="s">
        <v>678</v>
      </c>
      <c r="C300" s="16">
        <v>0</v>
      </c>
      <c r="D300" s="16">
        <f t="shared" si="8"/>
        <v>0</v>
      </c>
      <c r="E300" s="16">
        <f t="shared" si="9"/>
        <v>0</v>
      </c>
    </row>
    <row r="301" spans="1:5">
      <c r="A301" s="16" t="s">
        <v>679</v>
      </c>
      <c r="B301" s="16" t="s">
        <v>680</v>
      </c>
      <c r="C301" s="16">
        <v>0</v>
      </c>
      <c r="D301" s="16">
        <f t="shared" si="8"/>
        <v>0</v>
      </c>
      <c r="E301" s="16">
        <f t="shared" si="9"/>
        <v>0</v>
      </c>
    </row>
    <row r="302" spans="1:5">
      <c r="A302" s="16" t="s">
        <v>681</v>
      </c>
      <c r="B302" s="16" t="s">
        <v>682</v>
      </c>
      <c r="C302" s="16">
        <v>0</v>
      </c>
      <c r="D302" s="16">
        <f t="shared" si="8"/>
        <v>0</v>
      </c>
      <c r="E302" s="16">
        <f t="shared" si="9"/>
        <v>0</v>
      </c>
    </row>
    <row r="303" spans="1:5">
      <c r="A303" s="16" t="s">
        <v>683</v>
      </c>
      <c r="B303" s="16" t="s">
        <v>684</v>
      </c>
      <c r="C303" s="16">
        <v>0</v>
      </c>
      <c r="D303" s="16">
        <f t="shared" si="8"/>
        <v>0</v>
      </c>
      <c r="E303" s="16">
        <f t="shared" si="9"/>
        <v>0</v>
      </c>
    </row>
    <row r="304" spans="1:5">
      <c r="A304" s="16" t="s">
        <v>685</v>
      </c>
      <c r="B304" s="16" t="s">
        <v>686</v>
      </c>
      <c r="C304" s="16">
        <v>0</v>
      </c>
      <c r="D304" s="16">
        <f t="shared" si="8"/>
        <v>0</v>
      </c>
      <c r="E304" s="16">
        <f t="shared" si="9"/>
        <v>0</v>
      </c>
    </row>
    <row r="305" spans="1:5">
      <c r="A305" s="16" t="s">
        <v>687</v>
      </c>
      <c r="B305" s="16" t="s">
        <v>688</v>
      </c>
      <c r="C305" s="16">
        <v>0</v>
      </c>
      <c r="D305" s="16">
        <f t="shared" si="8"/>
        <v>0</v>
      </c>
      <c r="E305" s="16">
        <f t="shared" si="9"/>
        <v>0</v>
      </c>
    </row>
    <row r="306" spans="1:5">
      <c r="A306" s="16" t="s">
        <v>689</v>
      </c>
      <c r="B306" s="16" t="s">
        <v>690</v>
      </c>
      <c r="C306" s="16">
        <v>0</v>
      </c>
      <c r="D306" s="16">
        <f t="shared" si="8"/>
        <v>0</v>
      </c>
      <c r="E306" s="16">
        <f t="shared" si="9"/>
        <v>0</v>
      </c>
    </row>
    <row r="307" spans="1:5">
      <c r="A307" s="16" t="s">
        <v>691</v>
      </c>
      <c r="B307" s="16" t="s">
        <v>692</v>
      </c>
      <c r="C307" s="16">
        <v>0</v>
      </c>
      <c r="D307" s="16">
        <f t="shared" si="8"/>
        <v>0</v>
      </c>
      <c r="E307" s="16">
        <f t="shared" si="9"/>
        <v>0</v>
      </c>
    </row>
    <row r="308" spans="1:5">
      <c r="A308" s="16" t="s">
        <v>693</v>
      </c>
      <c r="B308" s="16" t="s">
        <v>694</v>
      </c>
      <c r="C308" s="16">
        <v>0</v>
      </c>
      <c r="D308" s="16">
        <f t="shared" si="8"/>
        <v>0</v>
      </c>
      <c r="E308" s="16">
        <f t="shared" si="9"/>
        <v>0</v>
      </c>
    </row>
    <row r="309" spans="1:5">
      <c r="A309" s="16" t="s">
        <v>695</v>
      </c>
      <c r="B309" s="16" t="s">
        <v>696</v>
      </c>
      <c r="C309" s="16">
        <v>0</v>
      </c>
      <c r="D309" s="16">
        <f t="shared" si="8"/>
        <v>0</v>
      </c>
      <c r="E309" s="16">
        <f t="shared" si="9"/>
        <v>0</v>
      </c>
    </row>
    <row r="310" spans="1:5">
      <c r="A310" s="16" t="s">
        <v>697</v>
      </c>
      <c r="B310" s="16" t="s">
        <v>698</v>
      </c>
      <c r="C310" s="16">
        <v>0</v>
      </c>
      <c r="D310" s="16">
        <f t="shared" si="8"/>
        <v>0</v>
      </c>
      <c r="E310" s="16">
        <f t="shared" si="9"/>
        <v>0</v>
      </c>
    </row>
    <row r="311" spans="1:5">
      <c r="A311" s="16" t="s">
        <v>699</v>
      </c>
      <c r="B311" s="16" t="s">
        <v>700</v>
      </c>
      <c r="C311" s="16">
        <v>0</v>
      </c>
      <c r="D311" s="16">
        <f t="shared" si="8"/>
        <v>0</v>
      </c>
      <c r="E311" s="16">
        <f t="shared" si="9"/>
        <v>0</v>
      </c>
    </row>
    <row r="312" spans="1:5">
      <c r="A312" s="16" t="s">
        <v>701</v>
      </c>
      <c r="B312" s="16" t="s">
        <v>702</v>
      </c>
      <c r="C312" s="16">
        <v>0</v>
      </c>
      <c r="D312" s="16">
        <f t="shared" si="8"/>
        <v>0</v>
      </c>
      <c r="E312" s="16">
        <f t="shared" si="9"/>
        <v>0</v>
      </c>
    </row>
    <row r="313" spans="1:5">
      <c r="A313" s="16" t="s">
        <v>703</v>
      </c>
      <c r="B313" s="16" t="s">
        <v>704</v>
      </c>
      <c r="C313" s="16">
        <v>0</v>
      </c>
      <c r="D313" s="16">
        <f t="shared" si="8"/>
        <v>0</v>
      </c>
      <c r="E313" s="16">
        <f t="shared" si="9"/>
        <v>0</v>
      </c>
    </row>
    <row r="314" spans="1:5">
      <c r="A314" s="16" t="s">
        <v>705</v>
      </c>
      <c r="B314" s="16" t="s">
        <v>706</v>
      </c>
      <c r="C314" s="16">
        <v>0</v>
      </c>
      <c r="D314" s="16">
        <f t="shared" si="8"/>
        <v>0</v>
      </c>
      <c r="E314" s="16">
        <f t="shared" si="9"/>
        <v>0</v>
      </c>
    </row>
    <row r="315" spans="1:5">
      <c r="A315" s="16" t="s">
        <v>707</v>
      </c>
      <c r="B315" s="16" t="s">
        <v>708</v>
      </c>
      <c r="C315" s="16">
        <v>0</v>
      </c>
      <c r="D315" s="16">
        <f t="shared" si="8"/>
        <v>0</v>
      </c>
      <c r="E315" s="16">
        <f t="shared" si="9"/>
        <v>0</v>
      </c>
    </row>
    <row r="316" spans="1:5">
      <c r="A316" s="16" t="s">
        <v>709</v>
      </c>
      <c r="B316" s="16" t="s">
        <v>710</v>
      </c>
      <c r="C316" s="16">
        <v>0</v>
      </c>
      <c r="D316" s="16">
        <f t="shared" si="8"/>
        <v>0</v>
      </c>
      <c r="E316" s="16">
        <f t="shared" si="9"/>
        <v>0</v>
      </c>
    </row>
    <row r="317" spans="1:5">
      <c r="A317" s="16" t="s">
        <v>711</v>
      </c>
      <c r="B317" s="16" t="s">
        <v>712</v>
      </c>
      <c r="C317" s="16">
        <v>0</v>
      </c>
      <c r="D317" s="16">
        <f t="shared" si="8"/>
        <v>0</v>
      </c>
      <c r="E317" s="16">
        <f t="shared" si="9"/>
        <v>0</v>
      </c>
    </row>
    <row r="318" spans="1:5">
      <c r="A318" s="16" t="s">
        <v>713</v>
      </c>
      <c r="B318" s="16" t="s">
        <v>714</v>
      </c>
      <c r="C318" s="16">
        <v>0</v>
      </c>
      <c r="D318" s="16">
        <f t="shared" si="8"/>
        <v>0</v>
      </c>
      <c r="E318" s="16">
        <f t="shared" si="9"/>
        <v>0</v>
      </c>
    </row>
    <row r="319" spans="1:5">
      <c r="A319" s="16" t="s">
        <v>715</v>
      </c>
      <c r="B319" s="16" t="s">
        <v>716</v>
      </c>
      <c r="C319" s="16">
        <v>0</v>
      </c>
      <c r="D319" s="16">
        <f t="shared" si="8"/>
        <v>0</v>
      </c>
      <c r="E319" s="16">
        <f t="shared" si="9"/>
        <v>0</v>
      </c>
    </row>
    <row r="320" spans="1:5">
      <c r="A320" s="16" t="s">
        <v>717</v>
      </c>
      <c r="B320" s="16" t="s">
        <v>718</v>
      </c>
      <c r="C320" s="16">
        <v>0</v>
      </c>
      <c r="D320" s="16">
        <f t="shared" si="8"/>
        <v>0</v>
      </c>
      <c r="E320" s="16">
        <f t="shared" si="9"/>
        <v>0</v>
      </c>
    </row>
    <row r="321" spans="1:5">
      <c r="A321" s="16" t="s">
        <v>719</v>
      </c>
      <c r="B321" s="16" t="s">
        <v>720</v>
      </c>
      <c r="C321" s="16">
        <v>0</v>
      </c>
      <c r="D321" s="16">
        <f t="shared" si="8"/>
        <v>0</v>
      </c>
      <c r="E321" s="16">
        <f t="shared" si="9"/>
        <v>0</v>
      </c>
    </row>
    <row r="322" spans="1:5">
      <c r="A322" s="16" t="s">
        <v>721</v>
      </c>
      <c r="B322" s="16" t="s">
        <v>722</v>
      </c>
      <c r="C322" s="16">
        <v>0</v>
      </c>
      <c r="D322" s="16">
        <f t="shared" si="8"/>
        <v>0</v>
      </c>
      <c r="E322" s="16">
        <f t="shared" si="9"/>
        <v>0</v>
      </c>
    </row>
    <row r="323" spans="1:5">
      <c r="A323" s="16" t="s">
        <v>723</v>
      </c>
      <c r="B323" s="16" t="s">
        <v>724</v>
      </c>
      <c r="C323" s="16">
        <v>0</v>
      </c>
      <c r="D323" s="16">
        <f t="shared" si="8"/>
        <v>0</v>
      </c>
      <c r="E323" s="16">
        <f t="shared" si="9"/>
        <v>0</v>
      </c>
    </row>
    <row r="324" spans="1:5">
      <c r="A324" s="16" t="s">
        <v>725</v>
      </c>
      <c r="B324" s="16" t="s">
        <v>726</v>
      </c>
      <c r="C324" s="16">
        <v>0</v>
      </c>
      <c r="D324" s="16">
        <f t="shared" si="8"/>
        <v>0</v>
      </c>
      <c r="E324" s="16">
        <f t="shared" si="9"/>
        <v>0</v>
      </c>
    </row>
    <row r="325" spans="1:5">
      <c r="A325" s="16" t="s">
        <v>727</v>
      </c>
      <c r="B325" s="16" t="s">
        <v>728</v>
      </c>
      <c r="C325" s="16">
        <v>0</v>
      </c>
      <c r="D325" s="16">
        <f t="shared" si="8"/>
        <v>0</v>
      </c>
      <c r="E325" s="16">
        <f t="shared" si="9"/>
        <v>0</v>
      </c>
    </row>
    <row r="326" spans="1:5">
      <c r="A326" s="16" t="s">
        <v>729</v>
      </c>
      <c r="B326" s="16" t="s">
        <v>730</v>
      </c>
      <c r="C326" s="16">
        <v>0</v>
      </c>
      <c r="D326" s="16">
        <f t="shared" si="8"/>
        <v>0</v>
      </c>
      <c r="E326" s="16">
        <f t="shared" si="9"/>
        <v>0</v>
      </c>
    </row>
    <row r="327" spans="1:5">
      <c r="A327" s="16" t="s">
        <v>731</v>
      </c>
      <c r="B327" s="16" t="s">
        <v>732</v>
      </c>
      <c r="C327" s="16">
        <v>0</v>
      </c>
      <c r="D327" s="16">
        <f t="shared" si="8"/>
        <v>0</v>
      </c>
      <c r="E327" s="16">
        <f t="shared" si="9"/>
        <v>0</v>
      </c>
    </row>
    <row r="328" spans="1:5">
      <c r="A328" s="16" t="s">
        <v>733</v>
      </c>
      <c r="B328" s="16" t="s">
        <v>734</v>
      </c>
      <c r="C328" s="16">
        <v>0</v>
      </c>
      <c r="D328" s="16">
        <f t="shared" si="8"/>
        <v>0</v>
      </c>
      <c r="E328" s="16">
        <f t="shared" si="9"/>
        <v>0</v>
      </c>
    </row>
    <row r="329" spans="1:5">
      <c r="A329" s="16" t="s">
        <v>735</v>
      </c>
      <c r="B329" s="16" t="s">
        <v>736</v>
      </c>
      <c r="C329" s="16">
        <v>6</v>
      </c>
      <c r="D329" s="16">
        <f t="shared" si="8"/>
        <v>4.1999999999999993</v>
      </c>
      <c r="E329" s="16">
        <f t="shared" si="9"/>
        <v>2</v>
      </c>
    </row>
    <row r="330" spans="1:5">
      <c r="A330" s="16" t="s">
        <v>737</v>
      </c>
      <c r="B330" s="16" t="s">
        <v>738</v>
      </c>
      <c r="C330" s="16">
        <v>0</v>
      </c>
      <c r="D330" s="16">
        <f t="shared" si="8"/>
        <v>0</v>
      </c>
      <c r="E330" s="16">
        <f t="shared" si="9"/>
        <v>0</v>
      </c>
    </row>
    <row r="331" spans="1:5">
      <c r="A331" s="16" t="s">
        <v>739</v>
      </c>
      <c r="B331" s="16" t="s">
        <v>740</v>
      </c>
      <c r="C331" s="16">
        <v>0</v>
      </c>
      <c r="D331" s="16">
        <f t="shared" si="8"/>
        <v>0</v>
      </c>
      <c r="E331" s="16">
        <f t="shared" si="9"/>
        <v>0</v>
      </c>
    </row>
    <row r="332" spans="1:5">
      <c r="A332" s="16" t="s">
        <v>741</v>
      </c>
      <c r="B332" s="16" t="s">
        <v>742</v>
      </c>
      <c r="C332" s="16">
        <v>0</v>
      </c>
      <c r="D332" s="16">
        <f t="shared" si="8"/>
        <v>0</v>
      </c>
      <c r="E332" s="16">
        <f t="shared" si="9"/>
        <v>0</v>
      </c>
    </row>
    <row r="333" spans="1:5">
      <c r="A333" s="16" t="s">
        <v>743</v>
      </c>
      <c r="B333" s="16" t="s">
        <v>744</v>
      </c>
      <c r="C333" s="16">
        <v>0</v>
      </c>
      <c r="D333" s="16">
        <f t="shared" si="8"/>
        <v>0</v>
      </c>
      <c r="E333" s="16">
        <f t="shared" si="9"/>
        <v>0</v>
      </c>
    </row>
    <row r="334" spans="1:5">
      <c r="A334" s="16" t="s">
        <v>745</v>
      </c>
      <c r="B334" s="16" t="s">
        <v>746</v>
      </c>
      <c r="C334" s="16">
        <v>0</v>
      </c>
      <c r="D334" s="16">
        <f t="shared" si="8"/>
        <v>0</v>
      </c>
      <c r="E334" s="16">
        <f t="shared" si="9"/>
        <v>0</v>
      </c>
    </row>
    <row r="335" spans="1:5">
      <c r="A335" s="16" t="s">
        <v>747</v>
      </c>
      <c r="B335" s="16" t="s">
        <v>748</v>
      </c>
      <c r="C335" s="16">
        <v>0</v>
      </c>
      <c r="D335" s="16">
        <f t="shared" ref="D335:D398" si="10">$B$8*C335</f>
        <v>0</v>
      </c>
      <c r="E335" s="16">
        <f t="shared" ref="E335:E398" si="11">ROUND(D335*$B$10,0)</f>
        <v>0</v>
      </c>
    </row>
    <row r="336" spans="1:5">
      <c r="A336" s="16" t="s">
        <v>749</v>
      </c>
      <c r="B336" s="16" t="s">
        <v>750</v>
      </c>
      <c r="C336" s="16">
        <v>0</v>
      </c>
      <c r="D336" s="16">
        <f t="shared" si="10"/>
        <v>0</v>
      </c>
      <c r="E336" s="16">
        <f t="shared" si="11"/>
        <v>0</v>
      </c>
    </row>
    <row r="337" spans="1:5">
      <c r="A337" s="16" t="s">
        <v>751</v>
      </c>
      <c r="B337" s="16" t="s">
        <v>752</v>
      </c>
      <c r="C337" s="16">
        <v>0</v>
      </c>
      <c r="D337" s="16">
        <f t="shared" si="10"/>
        <v>0</v>
      </c>
      <c r="E337" s="16">
        <f t="shared" si="11"/>
        <v>0</v>
      </c>
    </row>
    <row r="338" spans="1:5">
      <c r="A338" s="16" t="s">
        <v>753</v>
      </c>
      <c r="B338" s="16" t="s">
        <v>754</v>
      </c>
      <c r="C338" s="16">
        <v>0</v>
      </c>
      <c r="D338" s="16">
        <f t="shared" si="10"/>
        <v>0</v>
      </c>
      <c r="E338" s="16">
        <f t="shared" si="11"/>
        <v>0</v>
      </c>
    </row>
    <row r="339" spans="1:5">
      <c r="A339" s="16" t="s">
        <v>755</v>
      </c>
      <c r="B339" s="16" t="s">
        <v>756</v>
      </c>
      <c r="C339" s="16">
        <v>0</v>
      </c>
      <c r="D339" s="16">
        <f t="shared" si="10"/>
        <v>0</v>
      </c>
      <c r="E339" s="16">
        <f t="shared" si="11"/>
        <v>0</v>
      </c>
    </row>
    <row r="340" spans="1:5">
      <c r="A340" s="16" t="s">
        <v>757</v>
      </c>
      <c r="B340" s="16" t="s">
        <v>758</v>
      </c>
      <c r="C340" s="16">
        <v>0</v>
      </c>
      <c r="D340" s="16">
        <f t="shared" si="10"/>
        <v>0</v>
      </c>
      <c r="E340" s="16">
        <f t="shared" si="11"/>
        <v>0</v>
      </c>
    </row>
    <row r="341" spans="1:5">
      <c r="A341" s="16" t="s">
        <v>759</v>
      </c>
      <c r="B341" s="16" t="s">
        <v>760</v>
      </c>
      <c r="C341" s="16">
        <v>0</v>
      </c>
      <c r="D341" s="16">
        <f t="shared" si="10"/>
        <v>0</v>
      </c>
      <c r="E341" s="16">
        <f t="shared" si="11"/>
        <v>0</v>
      </c>
    </row>
    <row r="342" spans="1:5">
      <c r="A342" s="16" t="s">
        <v>761</v>
      </c>
      <c r="B342" s="16" t="s">
        <v>762</v>
      </c>
      <c r="C342" s="16">
        <v>0</v>
      </c>
      <c r="D342" s="16">
        <f t="shared" si="10"/>
        <v>0</v>
      </c>
      <c r="E342" s="16">
        <f t="shared" si="11"/>
        <v>0</v>
      </c>
    </row>
    <row r="343" spans="1:5">
      <c r="A343" s="16" t="s">
        <v>763</v>
      </c>
      <c r="B343" s="16" t="s">
        <v>764</v>
      </c>
      <c r="C343" s="16">
        <v>0</v>
      </c>
      <c r="D343" s="16">
        <f t="shared" si="10"/>
        <v>0</v>
      </c>
      <c r="E343" s="16">
        <f t="shared" si="11"/>
        <v>0</v>
      </c>
    </row>
    <row r="344" spans="1:5">
      <c r="A344" s="16" t="s">
        <v>765</v>
      </c>
      <c r="B344" s="16" t="s">
        <v>766</v>
      </c>
      <c r="C344" s="16">
        <v>0</v>
      </c>
      <c r="D344" s="16">
        <f t="shared" si="10"/>
        <v>0</v>
      </c>
      <c r="E344" s="16">
        <f t="shared" si="11"/>
        <v>0</v>
      </c>
    </row>
    <row r="345" spans="1:5">
      <c r="A345" s="16" t="s">
        <v>767</v>
      </c>
      <c r="B345" s="16" t="s">
        <v>768</v>
      </c>
      <c r="C345" s="16">
        <v>0</v>
      </c>
      <c r="D345" s="16">
        <f t="shared" si="10"/>
        <v>0</v>
      </c>
      <c r="E345" s="16">
        <f t="shared" si="11"/>
        <v>0</v>
      </c>
    </row>
    <row r="346" spans="1:5">
      <c r="A346" s="16" t="s">
        <v>102</v>
      </c>
      <c r="B346" s="16" t="s">
        <v>769</v>
      </c>
      <c r="C346" s="16">
        <v>0</v>
      </c>
      <c r="D346" s="16">
        <f t="shared" si="10"/>
        <v>0</v>
      </c>
      <c r="E346" s="16">
        <f t="shared" si="11"/>
        <v>0</v>
      </c>
    </row>
    <row r="347" spans="1:5">
      <c r="A347" s="16" t="s">
        <v>770</v>
      </c>
      <c r="B347" s="16" t="s">
        <v>771</v>
      </c>
      <c r="C347" s="16">
        <v>0</v>
      </c>
      <c r="D347" s="16">
        <f t="shared" si="10"/>
        <v>0</v>
      </c>
      <c r="E347" s="16">
        <f t="shared" si="11"/>
        <v>0</v>
      </c>
    </row>
    <row r="348" spans="1:5">
      <c r="A348" s="16" t="s">
        <v>772</v>
      </c>
      <c r="B348" s="16" t="s">
        <v>773</v>
      </c>
      <c r="C348" s="16">
        <v>0</v>
      </c>
      <c r="D348" s="16">
        <f t="shared" si="10"/>
        <v>0</v>
      </c>
      <c r="E348" s="16">
        <f t="shared" si="11"/>
        <v>0</v>
      </c>
    </row>
    <row r="349" spans="1:5">
      <c r="A349" s="16" t="s">
        <v>100</v>
      </c>
      <c r="B349" s="16" t="s">
        <v>774</v>
      </c>
      <c r="C349" s="16">
        <v>0</v>
      </c>
      <c r="D349" s="16">
        <f t="shared" si="10"/>
        <v>0</v>
      </c>
      <c r="E349" s="16">
        <f t="shared" si="11"/>
        <v>0</v>
      </c>
    </row>
    <row r="350" spans="1:5">
      <c r="A350" s="16" t="s">
        <v>775</v>
      </c>
      <c r="B350" s="16" t="s">
        <v>776</v>
      </c>
      <c r="C350" s="16">
        <v>0</v>
      </c>
      <c r="D350" s="16">
        <f t="shared" si="10"/>
        <v>0</v>
      </c>
      <c r="E350" s="16">
        <f t="shared" si="11"/>
        <v>0</v>
      </c>
    </row>
    <row r="351" spans="1:5">
      <c r="A351" s="16" t="s">
        <v>778</v>
      </c>
      <c r="B351" s="16" t="s">
        <v>779</v>
      </c>
      <c r="C351" s="16">
        <v>0</v>
      </c>
      <c r="D351" s="16">
        <f t="shared" si="10"/>
        <v>0</v>
      </c>
      <c r="E351" s="16">
        <f t="shared" si="11"/>
        <v>0</v>
      </c>
    </row>
    <row r="352" spans="1:5">
      <c r="A352" s="16" t="s">
        <v>780</v>
      </c>
      <c r="B352" s="16" t="s">
        <v>781</v>
      </c>
      <c r="C352" s="16">
        <v>0</v>
      </c>
      <c r="D352" s="16">
        <f t="shared" si="10"/>
        <v>0</v>
      </c>
      <c r="E352" s="16">
        <f t="shared" si="11"/>
        <v>0</v>
      </c>
    </row>
    <row r="353" spans="1:5">
      <c r="A353" s="16" t="s">
        <v>782</v>
      </c>
      <c r="B353" s="16" t="s">
        <v>783</v>
      </c>
      <c r="C353" s="16">
        <v>0</v>
      </c>
      <c r="D353" s="16">
        <f t="shared" si="10"/>
        <v>0</v>
      </c>
      <c r="E353" s="16">
        <f t="shared" si="11"/>
        <v>0</v>
      </c>
    </row>
    <row r="354" spans="1:5">
      <c r="A354" s="16" t="s">
        <v>784</v>
      </c>
      <c r="B354" s="16" t="s">
        <v>785</v>
      </c>
      <c r="C354" s="16">
        <v>0</v>
      </c>
      <c r="D354" s="16">
        <f t="shared" si="10"/>
        <v>0</v>
      </c>
      <c r="E354" s="16">
        <f t="shared" si="11"/>
        <v>0</v>
      </c>
    </row>
    <row r="355" spans="1:5">
      <c r="A355" s="16" t="s">
        <v>786</v>
      </c>
      <c r="B355" s="16" t="s">
        <v>787</v>
      </c>
      <c r="C355" s="16">
        <v>0</v>
      </c>
      <c r="D355" s="16">
        <f t="shared" si="10"/>
        <v>0</v>
      </c>
      <c r="E355" s="16">
        <f t="shared" si="11"/>
        <v>0</v>
      </c>
    </row>
    <row r="356" spans="1:5">
      <c r="A356" s="16" t="s">
        <v>789</v>
      </c>
      <c r="B356" s="16" t="s">
        <v>790</v>
      </c>
      <c r="C356" s="16">
        <v>0</v>
      </c>
      <c r="D356" s="16">
        <f t="shared" si="10"/>
        <v>0</v>
      </c>
      <c r="E356" s="16">
        <f t="shared" si="11"/>
        <v>0</v>
      </c>
    </row>
    <row r="357" spans="1:5">
      <c r="A357" s="16" t="s">
        <v>90</v>
      </c>
      <c r="B357" s="16" t="s">
        <v>791</v>
      </c>
      <c r="C357" s="16">
        <v>0</v>
      </c>
      <c r="D357" s="16">
        <f t="shared" si="10"/>
        <v>0</v>
      </c>
      <c r="E357" s="16">
        <f t="shared" si="11"/>
        <v>0</v>
      </c>
    </row>
    <row r="358" spans="1:5">
      <c r="A358" s="16" t="s">
        <v>792</v>
      </c>
      <c r="B358" s="16" t="s">
        <v>793</v>
      </c>
      <c r="C358" s="16">
        <v>0</v>
      </c>
      <c r="D358" s="16">
        <f t="shared" si="10"/>
        <v>0</v>
      </c>
      <c r="E358" s="16">
        <f t="shared" si="11"/>
        <v>0</v>
      </c>
    </row>
    <row r="359" spans="1:5">
      <c r="A359" s="16" t="s">
        <v>794</v>
      </c>
      <c r="B359" s="16" t="s">
        <v>795</v>
      </c>
      <c r="C359" s="16">
        <v>0</v>
      </c>
      <c r="D359" s="16">
        <f t="shared" si="10"/>
        <v>0</v>
      </c>
      <c r="E359" s="16">
        <f t="shared" si="11"/>
        <v>0</v>
      </c>
    </row>
    <row r="360" spans="1:5">
      <c r="A360" s="16" t="s">
        <v>796</v>
      </c>
      <c r="B360" s="16" t="s">
        <v>797</v>
      </c>
      <c r="C360" s="16">
        <v>0</v>
      </c>
      <c r="D360" s="16">
        <f t="shared" si="10"/>
        <v>0</v>
      </c>
      <c r="E360" s="16">
        <f t="shared" si="11"/>
        <v>0</v>
      </c>
    </row>
    <row r="361" spans="1:5">
      <c r="A361" s="16" t="s">
        <v>799</v>
      </c>
      <c r="B361" s="16" t="s">
        <v>800</v>
      </c>
      <c r="C361" s="16">
        <v>86.5</v>
      </c>
      <c r="D361" s="16">
        <f t="shared" si="10"/>
        <v>60.55</v>
      </c>
      <c r="E361" s="16">
        <f t="shared" si="11"/>
        <v>25</v>
      </c>
    </row>
    <row r="362" spans="1:5">
      <c r="A362" s="16" t="s">
        <v>801</v>
      </c>
      <c r="B362" s="16" t="s">
        <v>798</v>
      </c>
      <c r="C362" s="16">
        <v>0</v>
      </c>
      <c r="D362" s="16">
        <f t="shared" si="10"/>
        <v>0</v>
      </c>
      <c r="E362" s="16">
        <f t="shared" si="11"/>
        <v>0</v>
      </c>
    </row>
    <row r="363" spans="1:5">
      <c r="A363" s="16" t="s">
        <v>802</v>
      </c>
      <c r="B363" s="16" t="s">
        <v>803</v>
      </c>
      <c r="C363" s="16">
        <v>0</v>
      </c>
      <c r="D363" s="16">
        <f t="shared" si="10"/>
        <v>0</v>
      </c>
      <c r="E363" s="16">
        <f t="shared" si="11"/>
        <v>0</v>
      </c>
    </row>
    <row r="364" spans="1:5">
      <c r="A364" s="16" t="s">
        <v>804</v>
      </c>
      <c r="B364" s="16" t="s">
        <v>805</v>
      </c>
      <c r="C364" s="16">
        <v>0</v>
      </c>
      <c r="D364" s="16">
        <f t="shared" si="10"/>
        <v>0</v>
      </c>
      <c r="E364" s="16">
        <f t="shared" si="11"/>
        <v>0</v>
      </c>
    </row>
    <row r="365" spans="1:5">
      <c r="A365" s="16" t="s">
        <v>806</v>
      </c>
      <c r="B365" s="16" t="s">
        <v>807</v>
      </c>
      <c r="C365" s="16">
        <v>0</v>
      </c>
      <c r="D365" s="16">
        <f t="shared" si="10"/>
        <v>0</v>
      </c>
      <c r="E365" s="16">
        <f t="shared" si="11"/>
        <v>0</v>
      </c>
    </row>
    <row r="366" spans="1:5">
      <c r="A366" s="16" t="s">
        <v>808</v>
      </c>
      <c r="B366" s="16" t="s">
        <v>809</v>
      </c>
      <c r="C366" s="16">
        <v>0</v>
      </c>
      <c r="D366" s="16">
        <f t="shared" si="10"/>
        <v>0</v>
      </c>
      <c r="E366" s="16">
        <f t="shared" si="11"/>
        <v>0</v>
      </c>
    </row>
    <row r="367" spans="1:5">
      <c r="A367" s="16" t="s">
        <v>810</v>
      </c>
      <c r="B367" s="16" t="s">
        <v>811</v>
      </c>
      <c r="C367" s="16">
        <v>0</v>
      </c>
      <c r="D367" s="16">
        <f t="shared" si="10"/>
        <v>0</v>
      </c>
      <c r="E367" s="16">
        <f t="shared" si="11"/>
        <v>0</v>
      </c>
    </row>
    <row r="368" spans="1:5">
      <c r="A368" s="16" t="s">
        <v>812</v>
      </c>
      <c r="B368" s="16" t="s">
        <v>813</v>
      </c>
      <c r="C368" s="16">
        <v>0</v>
      </c>
      <c r="D368" s="16">
        <f t="shared" si="10"/>
        <v>0</v>
      </c>
      <c r="E368" s="16">
        <f t="shared" si="11"/>
        <v>0</v>
      </c>
    </row>
    <row r="369" spans="1:5">
      <c r="A369" s="16" t="s">
        <v>814</v>
      </c>
      <c r="B369" s="16" t="s">
        <v>815</v>
      </c>
      <c r="C369" s="16">
        <v>0</v>
      </c>
      <c r="D369" s="16">
        <f t="shared" si="10"/>
        <v>0</v>
      </c>
      <c r="E369" s="16">
        <f t="shared" si="11"/>
        <v>0</v>
      </c>
    </row>
    <row r="370" spans="1:5">
      <c r="A370" s="16" t="s">
        <v>816</v>
      </c>
      <c r="B370" s="16" t="s">
        <v>817</v>
      </c>
      <c r="C370" s="16">
        <v>0</v>
      </c>
      <c r="D370" s="16">
        <f t="shared" si="10"/>
        <v>0</v>
      </c>
      <c r="E370" s="16">
        <f t="shared" si="11"/>
        <v>0</v>
      </c>
    </row>
    <row r="371" spans="1:5">
      <c r="A371" s="16" t="s">
        <v>818</v>
      </c>
      <c r="B371" s="16" t="s">
        <v>819</v>
      </c>
      <c r="C371" s="16">
        <v>0</v>
      </c>
      <c r="D371" s="16">
        <f t="shared" si="10"/>
        <v>0</v>
      </c>
      <c r="E371" s="16">
        <f t="shared" si="11"/>
        <v>0</v>
      </c>
    </row>
    <row r="372" spans="1:5">
      <c r="A372" s="16" t="s">
        <v>820</v>
      </c>
      <c r="B372" s="16" t="s">
        <v>821</v>
      </c>
      <c r="C372" s="16">
        <v>0</v>
      </c>
      <c r="D372" s="16">
        <f t="shared" si="10"/>
        <v>0</v>
      </c>
      <c r="E372" s="16">
        <f t="shared" si="11"/>
        <v>0</v>
      </c>
    </row>
    <row r="373" spans="1:5">
      <c r="A373" s="16" t="s">
        <v>822</v>
      </c>
      <c r="B373" s="16" t="s">
        <v>823</v>
      </c>
      <c r="C373" s="16">
        <v>0</v>
      </c>
      <c r="D373" s="16">
        <f t="shared" si="10"/>
        <v>0</v>
      </c>
      <c r="E373" s="16">
        <f t="shared" si="11"/>
        <v>0</v>
      </c>
    </row>
    <row r="374" spans="1:5">
      <c r="A374" s="16" t="s">
        <v>824</v>
      </c>
      <c r="B374" s="16" t="s">
        <v>825</v>
      </c>
      <c r="C374" s="16">
        <v>254.7</v>
      </c>
      <c r="D374" s="16">
        <f t="shared" si="10"/>
        <v>178.29</v>
      </c>
      <c r="E374" s="16">
        <f t="shared" si="11"/>
        <v>75</v>
      </c>
    </row>
    <row r="375" spans="1:5">
      <c r="A375" s="16" t="s">
        <v>826</v>
      </c>
      <c r="B375" s="16" t="s">
        <v>827</v>
      </c>
      <c r="C375" s="16">
        <v>0</v>
      </c>
      <c r="D375" s="16">
        <f t="shared" si="10"/>
        <v>0</v>
      </c>
      <c r="E375" s="16">
        <f t="shared" si="11"/>
        <v>0</v>
      </c>
    </row>
    <row r="376" spans="1:5">
      <c r="A376" s="16" t="s">
        <v>828</v>
      </c>
      <c r="B376" s="16" t="s">
        <v>829</v>
      </c>
      <c r="C376" s="16">
        <v>0</v>
      </c>
      <c r="D376" s="16">
        <f t="shared" si="10"/>
        <v>0</v>
      </c>
      <c r="E376" s="16">
        <f t="shared" si="11"/>
        <v>0</v>
      </c>
    </row>
    <row r="377" spans="1:5">
      <c r="A377" s="16" t="s">
        <v>830</v>
      </c>
      <c r="B377" s="16" t="s">
        <v>831</v>
      </c>
      <c r="C377" s="16">
        <v>0</v>
      </c>
      <c r="D377" s="16">
        <f t="shared" si="10"/>
        <v>0</v>
      </c>
      <c r="E377" s="16">
        <f t="shared" si="11"/>
        <v>0</v>
      </c>
    </row>
    <row r="378" spans="1:5">
      <c r="A378" s="16" t="s">
        <v>832</v>
      </c>
      <c r="B378" s="16" t="s">
        <v>833</v>
      </c>
      <c r="C378" s="16">
        <v>0</v>
      </c>
      <c r="D378" s="16">
        <f t="shared" si="10"/>
        <v>0</v>
      </c>
      <c r="E378" s="16">
        <f t="shared" si="11"/>
        <v>0</v>
      </c>
    </row>
    <row r="379" spans="1:5">
      <c r="A379" s="16" t="s">
        <v>834</v>
      </c>
      <c r="B379" s="16" t="s">
        <v>835</v>
      </c>
      <c r="C379" s="16">
        <v>0</v>
      </c>
      <c r="D379" s="16">
        <f t="shared" si="10"/>
        <v>0</v>
      </c>
      <c r="E379" s="16">
        <f t="shared" si="11"/>
        <v>0</v>
      </c>
    </row>
    <row r="380" spans="1:5">
      <c r="A380" s="16" t="s">
        <v>836</v>
      </c>
      <c r="B380" s="16" t="s">
        <v>837</v>
      </c>
      <c r="C380" s="16">
        <v>0</v>
      </c>
      <c r="D380" s="16">
        <f t="shared" si="10"/>
        <v>0</v>
      </c>
      <c r="E380" s="16">
        <f t="shared" si="11"/>
        <v>0</v>
      </c>
    </row>
    <row r="381" spans="1:5">
      <c r="A381" s="16" t="s">
        <v>838</v>
      </c>
      <c r="B381" s="16" t="s">
        <v>839</v>
      </c>
      <c r="C381" s="16">
        <v>0</v>
      </c>
      <c r="D381" s="16">
        <f t="shared" si="10"/>
        <v>0</v>
      </c>
      <c r="E381" s="16">
        <f t="shared" si="11"/>
        <v>0</v>
      </c>
    </row>
    <row r="382" spans="1:5">
      <c r="A382" s="16" t="s">
        <v>840</v>
      </c>
      <c r="B382" s="16" t="s">
        <v>841</v>
      </c>
      <c r="C382" s="16">
        <v>140</v>
      </c>
      <c r="D382" s="16">
        <f t="shared" si="10"/>
        <v>98</v>
      </c>
      <c r="E382" s="16">
        <f t="shared" si="11"/>
        <v>41</v>
      </c>
    </row>
    <row r="383" spans="1:5">
      <c r="A383" s="16" t="s">
        <v>842</v>
      </c>
      <c r="B383" s="16" t="s">
        <v>843</v>
      </c>
      <c r="C383" s="16">
        <v>0</v>
      </c>
      <c r="D383" s="16">
        <f t="shared" si="10"/>
        <v>0</v>
      </c>
      <c r="E383" s="16">
        <f t="shared" si="11"/>
        <v>0</v>
      </c>
    </row>
    <row r="384" spans="1:5">
      <c r="A384" s="16" t="s">
        <v>844</v>
      </c>
      <c r="B384" s="16" t="s">
        <v>845</v>
      </c>
      <c r="C384" s="16">
        <v>0.4</v>
      </c>
      <c r="D384" s="16">
        <f t="shared" si="10"/>
        <v>0.27999999999999997</v>
      </c>
      <c r="E384" s="16">
        <f t="shared" si="11"/>
        <v>0</v>
      </c>
    </row>
    <row r="385" spans="1:5">
      <c r="A385" s="16" t="s">
        <v>846</v>
      </c>
      <c r="B385" s="16" t="s">
        <v>847</v>
      </c>
      <c r="C385" s="16">
        <v>0</v>
      </c>
      <c r="D385" s="16">
        <f t="shared" si="10"/>
        <v>0</v>
      </c>
      <c r="E385" s="16">
        <f t="shared" si="11"/>
        <v>0</v>
      </c>
    </row>
    <row r="386" spans="1:5">
      <c r="A386" s="16" t="s">
        <v>848</v>
      </c>
      <c r="B386" s="16" t="s">
        <v>849</v>
      </c>
      <c r="C386" s="16">
        <v>0</v>
      </c>
      <c r="D386" s="16">
        <f t="shared" si="10"/>
        <v>0</v>
      </c>
      <c r="E386" s="16">
        <f t="shared" si="11"/>
        <v>0</v>
      </c>
    </row>
    <row r="387" spans="1:5">
      <c r="A387" s="16" t="s">
        <v>850</v>
      </c>
      <c r="B387" s="16" t="s">
        <v>851</v>
      </c>
      <c r="C387" s="16">
        <v>0</v>
      </c>
      <c r="D387" s="16">
        <f t="shared" si="10"/>
        <v>0</v>
      </c>
      <c r="E387" s="16">
        <f t="shared" si="11"/>
        <v>0</v>
      </c>
    </row>
    <row r="388" spans="1:5">
      <c r="A388" s="16" t="s">
        <v>852</v>
      </c>
      <c r="B388" s="16" t="s">
        <v>853</v>
      </c>
      <c r="C388" s="16">
        <v>0</v>
      </c>
      <c r="D388" s="16">
        <f t="shared" si="10"/>
        <v>0</v>
      </c>
      <c r="E388" s="16">
        <f t="shared" si="11"/>
        <v>0</v>
      </c>
    </row>
    <row r="389" spans="1:5">
      <c r="A389" s="16" t="s">
        <v>92</v>
      </c>
      <c r="B389" s="16" t="s">
        <v>854</v>
      </c>
      <c r="C389" s="16">
        <v>1</v>
      </c>
      <c r="D389" s="16">
        <f t="shared" si="10"/>
        <v>0.7</v>
      </c>
      <c r="E389" s="16">
        <f t="shared" si="11"/>
        <v>0</v>
      </c>
    </row>
    <row r="390" spans="1:5">
      <c r="A390" s="16" t="s">
        <v>855</v>
      </c>
      <c r="B390" s="16" t="s">
        <v>856</v>
      </c>
      <c r="C390" s="16">
        <v>0</v>
      </c>
      <c r="D390" s="16">
        <f t="shared" si="10"/>
        <v>0</v>
      </c>
      <c r="E390" s="16">
        <f t="shared" si="11"/>
        <v>0</v>
      </c>
    </row>
    <row r="391" spans="1:5">
      <c r="A391" s="16" t="s">
        <v>857</v>
      </c>
      <c r="B391" s="16" t="s">
        <v>858</v>
      </c>
      <c r="C391" s="16">
        <v>500</v>
      </c>
      <c r="D391" s="16">
        <f t="shared" si="10"/>
        <v>350</v>
      </c>
      <c r="E391" s="16">
        <f t="shared" si="11"/>
        <v>147</v>
      </c>
    </row>
    <row r="392" spans="1:5">
      <c r="A392" s="16" t="s">
        <v>859</v>
      </c>
      <c r="B392" s="16" t="s">
        <v>860</v>
      </c>
      <c r="C392" s="16">
        <v>0</v>
      </c>
      <c r="D392" s="16">
        <f t="shared" si="10"/>
        <v>0</v>
      </c>
      <c r="E392" s="16">
        <f t="shared" si="11"/>
        <v>0</v>
      </c>
    </row>
    <row r="393" spans="1:5">
      <c r="A393" s="16" t="s">
        <v>861</v>
      </c>
      <c r="B393" s="16" t="s">
        <v>862</v>
      </c>
      <c r="C393" s="16">
        <v>0</v>
      </c>
      <c r="D393" s="16">
        <f t="shared" si="10"/>
        <v>0</v>
      </c>
      <c r="E393" s="16">
        <f t="shared" si="11"/>
        <v>0</v>
      </c>
    </row>
    <row r="394" spans="1:5">
      <c r="A394" s="16" t="s">
        <v>863</v>
      </c>
      <c r="B394" s="16" t="s">
        <v>864</v>
      </c>
      <c r="C394" s="16">
        <v>0</v>
      </c>
      <c r="D394" s="16">
        <f t="shared" si="10"/>
        <v>0</v>
      </c>
      <c r="E394" s="16">
        <f t="shared" si="11"/>
        <v>0</v>
      </c>
    </row>
    <row r="395" spans="1:5">
      <c r="A395" s="16" t="s">
        <v>865</v>
      </c>
      <c r="B395" s="16" t="s">
        <v>866</v>
      </c>
      <c r="C395" s="16">
        <v>0</v>
      </c>
      <c r="D395" s="16">
        <f t="shared" si="10"/>
        <v>0</v>
      </c>
      <c r="E395" s="16">
        <f t="shared" si="11"/>
        <v>0</v>
      </c>
    </row>
    <row r="396" spans="1:5">
      <c r="A396" s="16" t="s">
        <v>867</v>
      </c>
      <c r="B396" s="16" t="s">
        <v>868</v>
      </c>
      <c r="C396" s="16">
        <v>0</v>
      </c>
      <c r="D396" s="16">
        <f t="shared" si="10"/>
        <v>0</v>
      </c>
      <c r="E396" s="16">
        <f t="shared" si="11"/>
        <v>0</v>
      </c>
    </row>
    <row r="397" spans="1:5">
      <c r="A397" s="16" t="s">
        <v>869</v>
      </c>
      <c r="B397" s="16" t="s">
        <v>870</v>
      </c>
      <c r="C397" s="16">
        <v>0</v>
      </c>
      <c r="D397" s="16">
        <f t="shared" si="10"/>
        <v>0</v>
      </c>
      <c r="E397" s="16">
        <f t="shared" si="11"/>
        <v>0</v>
      </c>
    </row>
    <row r="398" spans="1:5">
      <c r="A398" s="16" t="s">
        <v>871</v>
      </c>
      <c r="B398" s="16" t="s">
        <v>872</v>
      </c>
      <c r="C398" s="16">
        <v>0</v>
      </c>
      <c r="D398" s="16">
        <f t="shared" si="10"/>
        <v>0</v>
      </c>
      <c r="E398" s="16">
        <f t="shared" si="11"/>
        <v>0</v>
      </c>
    </row>
    <row r="399" spans="1:5">
      <c r="A399" s="16" t="s">
        <v>873</v>
      </c>
      <c r="B399" s="16" t="s">
        <v>874</v>
      </c>
      <c r="C399" s="16">
        <v>0</v>
      </c>
      <c r="D399" s="16">
        <f t="shared" ref="D399:D416" si="12">$B$8*C399</f>
        <v>0</v>
      </c>
      <c r="E399" s="16">
        <f t="shared" ref="E399:E416" si="13">ROUND(D399*$B$10,0)</f>
        <v>0</v>
      </c>
    </row>
    <row r="400" spans="1:5">
      <c r="A400" s="16" t="s">
        <v>875</v>
      </c>
      <c r="B400" s="16" t="s">
        <v>876</v>
      </c>
      <c r="C400" s="16">
        <v>0</v>
      </c>
      <c r="D400" s="16">
        <f t="shared" si="12"/>
        <v>0</v>
      </c>
      <c r="E400" s="16">
        <f t="shared" si="13"/>
        <v>0</v>
      </c>
    </row>
    <row r="401" spans="1:5">
      <c r="A401" s="16" t="s">
        <v>877</v>
      </c>
      <c r="B401" s="16" t="s">
        <v>878</v>
      </c>
      <c r="C401" s="16">
        <v>0</v>
      </c>
      <c r="D401" s="16">
        <f t="shared" si="12"/>
        <v>0</v>
      </c>
      <c r="E401" s="16">
        <f t="shared" si="13"/>
        <v>0</v>
      </c>
    </row>
    <row r="402" spans="1:5">
      <c r="A402" s="16" t="s">
        <v>879</v>
      </c>
      <c r="B402" s="16" t="s">
        <v>880</v>
      </c>
      <c r="C402" s="16">
        <v>0</v>
      </c>
      <c r="D402" s="16">
        <f t="shared" si="12"/>
        <v>0</v>
      </c>
      <c r="E402" s="16">
        <f t="shared" si="13"/>
        <v>0</v>
      </c>
    </row>
    <row r="403" spans="1:5">
      <c r="A403" s="16" t="s">
        <v>881</v>
      </c>
      <c r="B403" s="16" t="s">
        <v>882</v>
      </c>
      <c r="C403" s="16">
        <v>0</v>
      </c>
      <c r="D403" s="16">
        <f t="shared" si="12"/>
        <v>0</v>
      </c>
      <c r="E403" s="16">
        <f t="shared" si="13"/>
        <v>0</v>
      </c>
    </row>
    <row r="404" spans="1:5">
      <c r="A404" s="16" t="s">
        <v>883</v>
      </c>
      <c r="B404" s="16" t="s">
        <v>884</v>
      </c>
      <c r="C404" s="16">
        <v>0</v>
      </c>
      <c r="D404" s="16">
        <f t="shared" si="12"/>
        <v>0</v>
      </c>
      <c r="E404" s="16">
        <f t="shared" si="13"/>
        <v>0</v>
      </c>
    </row>
    <row r="405" spans="1:5">
      <c r="A405" s="16" t="s">
        <v>885</v>
      </c>
      <c r="B405" s="16" t="s">
        <v>886</v>
      </c>
      <c r="C405" s="16">
        <v>0</v>
      </c>
      <c r="D405" s="16">
        <f t="shared" si="12"/>
        <v>0</v>
      </c>
      <c r="E405" s="16">
        <f t="shared" si="13"/>
        <v>0</v>
      </c>
    </row>
    <row r="406" spans="1:5">
      <c r="A406" s="16" t="s">
        <v>887</v>
      </c>
      <c r="B406" s="16" t="s">
        <v>888</v>
      </c>
      <c r="C406" s="16">
        <v>0</v>
      </c>
      <c r="D406" s="16">
        <f t="shared" si="12"/>
        <v>0</v>
      </c>
      <c r="E406" s="16">
        <f t="shared" si="13"/>
        <v>0</v>
      </c>
    </row>
    <row r="407" spans="1:5">
      <c r="A407" s="16" t="s">
        <v>889</v>
      </c>
      <c r="B407" s="16" t="s">
        <v>890</v>
      </c>
      <c r="C407" s="16">
        <v>0</v>
      </c>
      <c r="D407" s="16">
        <f t="shared" si="12"/>
        <v>0</v>
      </c>
      <c r="E407" s="16">
        <f t="shared" si="13"/>
        <v>0</v>
      </c>
    </row>
    <row r="408" spans="1:5">
      <c r="A408" s="16" t="s">
        <v>891</v>
      </c>
      <c r="B408" s="16" t="s">
        <v>892</v>
      </c>
      <c r="C408" s="16">
        <v>0.30000000000000004</v>
      </c>
      <c r="D408" s="16">
        <f t="shared" si="12"/>
        <v>0.21000000000000002</v>
      </c>
      <c r="E408" s="16">
        <f t="shared" si="13"/>
        <v>0</v>
      </c>
    </row>
    <row r="409" spans="1:5">
      <c r="A409" s="16" t="s">
        <v>893</v>
      </c>
      <c r="B409" s="16" t="s">
        <v>894</v>
      </c>
      <c r="C409" s="16">
        <v>0</v>
      </c>
      <c r="D409" s="16">
        <f t="shared" si="12"/>
        <v>0</v>
      </c>
      <c r="E409" s="16">
        <f t="shared" si="13"/>
        <v>0</v>
      </c>
    </row>
    <row r="410" spans="1:5">
      <c r="A410" s="16" t="s">
        <v>895</v>
      </c>
      <c r="B410" s="16" t="s">
        <v>896</v>
      </c>
      <c r="C410" s="16">
        <v>0</v>
      </c>
      <c r="D410" s="16">
        <f t="shared" si="12"/>
        <v>0</v>
      </c>
      <c r="E410" s="16">
        <f t="shared" si="13"/>
        <v>0</v>
      </c>
    </row>
    <row r="411" spans="1:5">
      <c r="A411" s="16" t="s">
        <v>897</v>
      </c>
      <c r="B411" s="16" t="s">
        <v>898</v>
      </c>
      <c r="C411" s="16">
        <v>0</v>
      </c>
      <c r="D411" s="16">
        <f t="shared" si="12"/>
        <v>0</v>
      </c>
      <c r="E411" s="16">
        <f t="shared" si="13"/>
        <v>0</v>
      </c>
    </row>
    <row r="412" spans="1:5">
      <c r="A412" s="16" t="s">
        <v>899</v>
      </c>
      <c r="B412" s="16" t="s">
        <v>900</v>
      </c>
      <c r="C412" s="16">
        <v>0</v>
      </c>
      <c r="D412" s="16">
        <f t="shared" si="12"/>
        <v>0</v>
      </c>
      <c r="E412" s="16">
        <f t="shared" si="13"/>
        <v>0</v>
      </c>
    </row>
    <row r="413" spans="1:5">
      <c r="A413" s="16" t="s">
        <v>901</v>
      </c>
      <c r="B413" s="16" t="s">
        <v>902</v>
      </c>
      <c r="C413" s="16">
        <v>0</v>
      </c>
      <c r="D413" s="16">
        <f t="shared" si="12"/>
        <v>0</v>
      </c>
      <c r="E413" s="16">
        <f t="shared" si="13"/>
        <v>0</v>
      </c>
    </row>
    <row r="414" spans="1:5">
      <c r="A414" s="16" t="s">
        <v>903</v>
      </c>
      <c r="B414" s="16" t="s">
        <v>904</v>
      </c>
      <c r="C414" s="16">
        <v>0</v>
      </c>
      <c r="D414" s="16">
        <f t="shared" si="12"/>
        <v>0</v>
      </c>
      <c r="E414" s="16">
        <f t="shared" si="13"/>
        <v>0</v>
      </c>
    </row>
    <row r="415" spans="1:5">
      <c r="A415" s="16" t="s">
        <v>905</v>
      </c>
      <c r="B415" s="16" t="s">
        <v>906</v>
      </c>
      <c r="C415" s="16">
        <v>0</v>
      </c>
      <c r="D415" s="16">
        <f t="shared" si="12"/>
        <v>0</v>
      </c>
      <c r="E415" s="16">
        <f t="shared" si="13"/>
        <v>0</v>
      </c>
    </row>
    <row r="416" spans="1:5">
      <c r="A416" s="16" t="s">
        <v>907</v>
      </c>
      <c r="B416" s="16" t="s">
        <v>908</v>
      </c>
      <c r="C416" s="16">
        <v>0</v>
      </c>
      <c r="D416" s="16">
        <f t="shared" si="12"/>
        <v>0</v>
      </c>
      <c r="E416" s="16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K22" sqref="K2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31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91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88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100</v>
      </c>
    </row>
    <row r="231" spans="1:2">
      <c r="A231" t="str">
        <v>DE946</v>
      </c>
      <c r="B231">
        <v>21</v>
      </c>
    </row>
    <row r="232" spans="1:2">
      <c r="A232" t="str">
        <v>DE947</v>
      </c>
      <c r="B232">
        <v>4491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710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35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75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41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147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379"/>
  <sheetViews>
    <sheetView zoomScaleNormal="100" workbookViewId="0">
      <selection activeCell="D17" sqref="D17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20725</v>
      </c>
      <c r="B3" s="75">
        <f>Electrolyser_Wasserstoffatlas!B3-Electrolyser_Wasserstoffatlas!B5</f>
        <v>1488579.9477124214</v>
      </c>
      <c r="C3" t="s">
        <v>19193</v>
      </c>
    </row>
    <row r="4" spans="1:7">
      <c r="A4" s="1" t="s">
        <v>19340</v>
      </c>
      <c r="B4">
        <v>3667</v>
      </c>
      <c r="C4" s="13" t="s">
        <v>19341</v>
      </c>
      <c r="F4" s="10" t="s">
        <v>1225</v>
      </c>
      <c r="G4" s="11" t="s">
        <v>1226</v>
      </c>
    </row>
    <row r="5" spans="1:7">
      <c r="A5" s="1" t="s">
        <v>1223</v>
      </c>
      <c r="B5" s="75">
        <f>B4/(365*24)</f>
        <v>0.41860730593607304</v>
      </c>
      <c r="C5" t="s">
        <v>19181</v>
      </c>
      <c r="F5" s="9" t="s">
        <v>1225</v>
      </c>
      <c r="G5" s="11" t="s">
        <v>1227</v>
      </c>
    </row>
    <row r="6" spans="1:7">
      <c r="A6" s="1" t="s">
        <v>20726</v>
      </c>
      <c r="B6" s="150">
        <f>B3/B4</f>
        <v>405.93944579013402</v>
      </c>
      <c r="C6" t="s">
        <v>19153</v>
      </c>
      <c r="F6" s="12" t="s">
        <v>1225</v>
      </c>
      <c r="G6" s="11" t="s">
        <v>1228</v>
      </c>
    </row>
    <row r="7" spans="1:7">
      <c r="A7" s="1"/>
      <c r="F7" s="13" t="s">
        <v>1225</v>
      </c>
      <c r="G7" s="11" t="s">
        <v>1229</v>
      </c>
    </row>
    <row r="8" spans="1:7">
      <c r="A8" s="1"/>
    </row>
    <row r="9" spans="1:7">
      <c r="A9" s="1" t="s">
        <v>1222</v>
      </c>
      <c r="B9" s="150">
        <f>SUM(K23:K379)*B4</f>
        <v>2383550</v>
      </c>
      <c r="C9" t="s">
        <v>19170</v>
      </c>
    </row>
    <row r="10" spans="1:7">
      <c r="A10" s="1" t="s">
        <v>20727</v>
      </c>
      <c r="B10" s="75">
        <v>50</v>
      </c>
      <c r="C10" t="s">
        <v>19153</v>
      </c>
    </row>
    <row r="11" spans="1:7">
      <c r="A11" s="1" t="s">
        <v>20728</v>
      </c>
      <c r="B11" s="75">
        <v>500</v>
      </c>
      <c r="C11" t="s">
        <v>19153</v>
      </c>
    </row>
    <row r="12" spans="1:7">
      <c r="A12" s="1" t="s">
        <v>20750</v>
      </c>
      <c r="B12" s="165">
        <f>SUM(Table1012148[Electrolyser Potential MW])</f>
        <v>650</v>
      </c>
      <c r="C12" t="s">
        <v>19153</v>
      </c>
    </row>
    <row r="13" spans="1:7">
      <c r="A13" s="1" t="s">
        <v>113</v>
      </c>
      <c r="B13" s="75">
        <f>B5</f>
        <v>0.41860730593607304</v>
      </c>
      <c r="C13" t="s">
        <v>19181</v>
      </c>
    </row>
    <row r="14" spans="1:7">
      <c r="A14" s="1" t="s">
        <v>20729</v>
      </c>
      <c r="B14" s="75">
        <f>SUM(Table1012148[Potential Peak hour production MWh])</f>
        <v>650</v>
      </c>
      <c r="C14" t="s">
        <v>19192</v>
      </c>
    </row>
    <row r="15" spans="1:7">
      <c r="A15" s="1" t="s">
        <v>20712</v>
      </c>
      <c r="B15" s="75">
        <f>SUM(Table1012148[Peak Load '[MWh/h']])</f>
        <v>273</v>
      </c>
      <c r="C15" t="s">
        <v>19192</v>
      </c>
    </row>
    <row r="22" spans="1:13">
      <c r="A22" s="7" t="s">
        <v>911</v>
      </c>
      <c r="B22" s="7" t="s">
        <v>912</v>
      </c>
      <c r="C22" s="7" t="s">
        <v>1207</v>
      </c>
      <c r="D22" s="7" t="s">
        <v>1218</v>
      </c>
      <c r="E22" s="7" t="s">
        <v>1</v>
      </c>
      <c r="F22" s="7" t="s">
        <v>1216</v>
      </c>
      <c r="G22" s="7" t="s">
        <v>1217</v>
      </c>
      <c r="H22" s="7" t="s">
        <v>1220</v>
      </c>
      <c r="I22" s="7" t="s">
        <v>19171</v>
      </c>
      <c r="J22" s="7" t="s">
        <v>1224</v>
      </c>
      <c r="K22" s="7" t="s">
        <v>19165</v>
      </c>
      <c r="L22" s="7" t="s">
        <v>19172</v>
      </c>
      <c r="M22" s="7" t="s">
        <v>19166</v>
      </c>
    </row>
    <row r="23" spans="1:13">
      <c r="A23">
        <v>16</v>
      </c>
      <c r="B23" t="s">
        <v>928</v>
      </c>
      <c r="C23" t="s">
        <v>1209</v>
      </c>
      <c r="E23">
        <v>51.368130000000001</v>
      </c>
      <c r="F23">
        <v>6.66235</v>
      </c>
      <c r="G23" t="s">
        <v>595</v>
      </c>
      <c r="H23">
        <v>5.4399999999999997E-2</v>
      </c>
      <c r="I23">
        <f>ROUND(Table1012148[[#This Row],[H2-Potential in TWh/a]]*1000000/(365*24),0)</f>
        <v>6</v>
      </c>
      <c r="J23">
        <f>Table1012148[[#This Row],[Potential demand MWh/h]]/SUM($I$23:$I$379)</f>
        <v>2.0510716849553892E-4</v>
      </c>
      <c r="K23">
        <f>MIN(IF(Table1012148[[#This Row],[Potential demand MWh/h]]&gt;=$B$11,ROUND(Table1012148[[#This Row],[Potential demand MWh/h]],0),0),$B$10)</f>
        <v>0</v>
      </c>
      <c r="L23">
        <f>Table1012148[[#This Row],[Electrolyser Potential MW]]</f>
        <v>0</v>
      </c>
      <c r="M23">
        <f>ROUND(Table1012148[[#This Row],[Potential Peak hour production MWh]]*$B$13,0)</f>
        <v>0</v>
      </c>
    </row>
    <row r="24" spans="1:13">
      <c r="A24">
        <v>17</v>
      </c>
      <c r="B24" t="s">
        <v>928</v>
      </c>
      <c r="C24" t="s">
        <v>1209</v>
      </c>
      <c r="E24">
        <v>51.085189999999997</v>
      </c>
      <c r="F24">
        <v>6.8446899999999999</v>
      </c>
      <c r="G24" t="s">
        <v>613</v>
      </c>
      <c r="H24">
        <v>0.10050000000000001</v>
      </c>
      <c r="I24">
        <f>ROUND(Table1012148[[#This Row],[H2-Potential in TWh/a]]*1000000/(365*24),0)</f>
        <v>11</v>
      </c>
      <c r="J24">
        <f>Table1012148[[#This Row],[Potential demand MWh/h]]/SUM($I$23:$I$379)</f>
        <v>3.7602980890848804E-4</v>
      </c>
      <c r="K24">
        <f>MIN(IF(Table1012148[[#This Row],[Potential demand MWh/h]]&gt;=$B$11,ROUND(Table1012148[[#This Row],[Potential demand MWh/h]],0),0),$B$10)</f>
        <v>0</v>
      </c>
      <c r="L24">
        <f>Table1012148[[#This Row],[Electrolyser Potential MW]]</f>
        <v>0</v>
      </c>
      <c r="M24">
        <f>ROUND(Table1012148[[#This Row],[Potential Peak hour production MWh]]*$B$13,0)</f>
        <v>0</v>
      </c>
    </row>
    <row r="25" spans="1:13">
      <c r="A25">
        <v>18</v>
      </c>
      <c r="B25" t="s">
        <v>929</v>
      </c>
      <c r="C25" t="s">
        <v>1209</v>
      </c>
      <c r="E25">
        <v>51.56165</v>
      </c>
      <c r="F25">
        <v>6.5792799999999998</v>
      </c>
      <c r="G25" t="s">
        <v>617</v>
      </c>
      <c r="H25">
        <v>9.4400000000000012E-2</v>
      </c>
      <c r="I25">
        <f>ROUND(Table1012148[[#This Row],[H2-Potential in TWh/a]]*1000000/(365*24),0)</f>
        <v>11</v>
      </c>
      <c r="J25">
        <f>Table1012148[[#This Row],[Potential demand MWh/h]]/SUM($I$23:$I$379)</f>
        <v>3.7602980890848804E-4</v>
      </c>
      <c r="K25">
        <f>MIN(IF(Table1012148[[#This Row],[Potential demand MWh/h]]&gt;=$B$11,ROUND(Table1012148[[#This Row],[Potential demand MWh/h]],0),0),$B$10)</f>
        <v>0</v>
      </c>
      <c r="L25">
        <f>Table1012148[[#This Row],[Electrolyser Potential MW]]</f>
        <v>0</v>
      </c>
      <c r="M25">
        <f>ROUND(Table1012148[[#This Row],[Potential Peak hour production MWh]]*$B$13,0)</f>
        <v>0</v>
      </c>
    </row>
    <row r="26" spans="1:13">
      <c r="A26">
        <v>19</v>
      </c>
      <c r="B26" t="s">
        <v>930</v>
      </c>
      <c r="C26" t="s">
        <v>1209</v>
      </c>
      <c r="E26">
        <v>51.067636020000002</v>
      </c>
      <c r="F26">
        <v>6.8467425029999998</v>
      </c>
      <c r="G26" t="s">
        <v>622</v>
      </c>
      <c r="H26">
        <v>24.828900000000001</v>
      </c>
      <c r="I26">
        <f>ROUND(Table1012148[[#This Row],[H2-Potential in TWh/a]]*1000000/(365*24),0)</f>
        <v>2834</v>
      </c>
      <c r="J26">
        <f>Table1012148[[#This Row],[Potential demand MWh/h]]/SUM($I$23:$I$379)</f>
        <v>9.6878952586059552E-2</v>
      </c>
      <c r="K26">
        <f>MIN(IF(Table1012148[[#This Row],[Potential demand MWh/h]]&gt;=$B$11,ROUND(Table1012148[[#This Row],[Potential demand MWh/h]],0),0),$B$10)</f>
        <v>50</v>
      </c>
      <c r="L26">
        <f>Table1012148[[#This Row],[Electrolyser Potential MW]]</f>
        <v>50</v>
      </c>
      <c r="M26">
        <f>ROUND(Table1012148[[#This Row],[Potential Peak hour production MWh]]*$B$13,0)</f>
        <v>21</v>
      </c>
    </row>
    <row r="27" spans="1:13">
      <c r="A27">
        <v>20</v>
      </c>
      <c r="B27" t="s">
        <v>928</v>
      </c>
      <c r="C27" t="s">
        <v>1209</v>
      </c>
      <c r="E27">
        <v>51.025080000000003</v>
      </c>
      <c r="F27">
        <v>6.9891500000000004</v>
      </c>
      <c r="G27" t="s">
        <v>624</v>
      </c>
      <c r="H27">
        <v>8.1600000000000006E-2</v>
      </c>
      <c r="I27">
        <f>ROUND(Table1012148[[#This Row],[H2-Potential in TWh/a]]*1000000/(365*24),0)</f>
        <v>9</v>
      </c>
      <c r="J27">
        <f>Table1012148[[#This Row],[Potential demand MWh/h]]/SUM($I$23:$I$379)</f>
        <v>3.0766075274330841E-4</v>
      </c>
      <c r="K27">
        <f>MIN(IF(Table1012148[[#This Row],[Potential demand MWh/h]]&gt;=$B$11,ROUND(Table1012148[[#This Row],[Potential demand MWh/h]],0),0),$B$10)</f>
        <v>0</v>
      </c>
      <c r="L27">
        <f>Table1012148[[#This Row],[Electrolyser Potential MW]]</f>
        <v>0</v>
      </c>
      <c r="M27">
        <f>ROUND(Table1012148[[#This Row],[Potential Peak hour production MWh]]*$B$13,0)</f>
        <v>0</v>
      </c>
    </row>
    <row r="28" spans="1:13">
      <c r="A28">
        <v>21</v>
      </c>
      <c r="B28" t="s">
        <v>931</v>
      </c>
      <c r="C28" t="s">
        <v>1209</v>
      </c>
      <c r="E28">
        <v>49.529099840000001</v>
      </c>
      <c r="F28">
        <v>8.4247174919999992</v>
      </c>
      <c r="G28" t="s">
        <v>733</v>
      </c>
      <c r="H28">
        <v>21.652200000000001</v>
      </c>
      <c r="I28">
        <f>ROUND(Table1012148[[#This Row],[H2-Potential in TWh/a]]*1000000/(365*24),0)</f>
        <v>2472</v>
      </c>
      <c r="J28">
        <f>Table1012148[[#This Row],[Potential demand MWh/h]]/SUM($I$23:$I$379)</f>
        <v>8.4504153420162029E-2</v>
      </c>
      <c r="K28">
        <f>MIN(IF(Table1012148[[#This Row],[Potential demand MWh/h]]&gt;=$B$11,ROUND(Table1012148[[#This Row],[Potential demand MWh/h]],0),0),$B$10)</f>
        <v>50</v>
      </c>
      <c r="L28">
        <f>Table1012148[[#This Row],[Electrolyser Potential MW]]</f>
        <v>50</v>
      </c>
      <c r="M28">
        <f>ROUND(Table1012148[[#This Row],[Potential Peak hour production MWh]]*$B$13,0)</f>
        <v>21</v>
      </c>
    </row>
    <row r="29" spans="1:13">
      <c r="A29">
        <v>22</v>
      </c>
      <c r="B29" t="s">
        <v>932</v>
      </c>
      <c r="C29" t="s">
        <v>1209</v>
      </c>
      <c r="E29">
        <v>50.832682040000002</v>
      </c>
      <c r="F29">
        <v>6.9440666799999997</v>
      </c>
      <c r="G29" t="s">
        <v>628</v>
      </c>
      <c r="H29">
        <v>25.851099999999999</v>
      </c>
      <c r="I29">
        <f>ROUND(Table1012148[[#This Row],[H2-Potential in TWh/a]]*1000000/(365*24),0)</f>
        <v>2951</v>
      </c>
      <c r="J29">
        <f>Table1012148[[#This Row],[Potential demand MWh/h]]/SUM($I$23:$I$379)</f>
        <v>0.10087854237172256</v>
      </c>
      <c r="K29">
        <f>MIN(IF(Table1012148[[#This Row],[Potential demand MWh/h]]&gt;=$B$11,ROUND(Table1012148[[#This Row],[Potential demand MWh/h]],0),0),$B$10)</f>
        <v>50</v>
      </c>
      <c r="L29">
        <f>Table1012148[[#This Row],[Electrolyser Potential MW]]</f>
        <v>50</v>
      </c>
      <c r="M29">
        <f>ROUND(Table1012148[[#This Row],[Potential Peak hour production MWh]]*$B$13,0)</f>
        <v>21</v>
      </c>
    </row>
    <row r="30" spans="1:13">
      <c r="A30">
        <v>23</v>
      </c>
      <c r="B30" t="s">
        <v>933</v>
      </c>
      <c r="C30" t="s">
        <v>1209</v>
      </c>
      <c r="E30">
        <v>50.830620000000003</v>
      </c>
      <c r="F30">
        <v>7.0240200000000002</v>
      </c>
      <c r="G30" t="s">
        <v>638</v>
      </c>
      <c r="H30">
        <v>1.61E-2</v>
      </c>
      <c r="I30">
        <f>ROUND(Table1012148[[#This Row],[H2-Potential in TWh/a]]*1000000/(365*24),0)</f>
        <v>2</v>
      </c>
      <c r="J30">
        <f>Table1012148[[#This Row],[Potential demand MWh/h]]/SUM($I$23:$I$379)</f>
        <v>6.836905616517964E-5</v>
      </c>
      <c r="K30">
        <f>MIN(IF(Table1012148[[#This Row],[Potential demand MWh/h]]&gt;=$B$11,ROUND(Table1012148[[#This Row],[Potential demand MWh/h]],0),0),$B$10)</f>
        <v>0</v>
      </c>
      <c r="L30">
        <f>Table1012148[[#This Row],[Electrolyser Potential MW]]</f>
        <v>0</v>
      </c>
      <c r="M30">
        <f>ROUND(Table1012148[[#This Row],[Potential Peak hour production MWh]]*$B$13,0)</f>
        <v>0</v>
      </c>
    </row>
    <row r="31" spans="1:13">
      <c r="A31">
        <v>24</v>
      </c>
      <c r="B31" t="s">
        <v>934</v>
      </c>
      <c r="C31" t="s">
        <v>1209</v>
      </c>
      <c r="E31">
        <v>51.68027</v>
      </c>
      <c r="F31">
        <v>7.1018600000000003</v>
      </c>
      <c r="G31" t="s">
        <v>651</v>
      </c>
      <c r="H31">
        <v>5.4399999999999997E-2</v>
      </c>
      <c r="I31">
        <f>ROUND(Table1012148[[#This Row],[H2-Potential in TWh/a]]*1000000/(365*24),0)</f>
        <v>6</v>
      </c>
      <c r="J31">
        <f>Table1012148[[#This Row],[Potential demand MWh/h]]/SUM($I$23:$I$379)</f>
        <v>2.0510716849553892E-4</v>
      </c>
      <c r="K31">
        <f>MIN(IF(Table1012148[[#This Row],[Potential demand MWh/h]]&gt;=$B$11,ROUND(Table1012148[[#This Row],[Potential demand MWh/h]],0),0),$B$10)</f>
        <v>0</v>
      </c>
      <c r="L31">
        <f>Table1012148[[#This Row],[Electrolyser Potential MW]]</f>
        <v>0</v>
      </c>
      <c r="M31">
        <f>ROUND(Table1012148[[#This Row],[Potential Peak hour production MWh]]*$B$13,0)</f>
        <v>0</v>
      </c>
    </row>
    <row r="32" spans="1:13">
      <c r="A32">
        <v>25</v>
      </c>
      <c r="B32" t="s">
        <v>935</v>
      </c>
      <c r="C32" t="s">
        <v>1209</v>
      </c>
      <c r="E32">
        <v>51.878593369999997</v>
      </c>
      <c r="F32">
        <v>12.575128550000001</v>
      </c>
      <c r="G32" t="s">
        <v>830</v>
      </c>
      <c r="H32">
        <v>7.0204000000000004</v>
      </c>
      <c r="I32">
        <f>ROUND(Table1012148[[#This Row],[H2-Potential in TWh/a]]*1000000/(365*24),0)</f>
        <v>801</v>
      </c>
      <c r="J32">
        <f>Table1012148[[#This Row],[Potential demand MWh/h]]/SUM($I$23:$I$379)</f>
        <v>2.7381806994154444E-2</v>
      </c>
      <c r="K32">
        <f>MIN(IF(Table1012148[[#This Row],[Potential demand MWh/h]]&gt;=$B$11,ROUND(Table1012148[[#This Row],[Potential demand MWh/h]],0),0),$B$10)</f>
        <v>50</v>
      </c>
      <c r="L32">
        <f>Table1012148[[#This Row],[Electrolyser Potential MW]]</f>
        <v>50</v>
      </c>
      <c r="M32">
        <f>ROUND(Table1012148[[#This Row],[Potential Peak hour production MWh]]*$B$13,0)</f>
        <v>21</v>
      </c>
    </row>
    <row r="33" spans="1:13">
      <c r="A33">
        <v>26</v>
      </c>
      <c r="B33" t="s">
        <v>936</v>
      </c>
      <c r="C33" t="s">
        <v>1209</v>
      </c>
      <c r="E33">
        <v>51.41207</v>
      </c>
      <c r="F33">
        <v>12.027609999999999</v>
      </c>
      <c r="G33" t="s">
        <v>824</v>
      </c>
      <c r="H33">
        <v>5.2299999999999999E-2</v>
      </c>
      <c r="I33">
        <f>ROUND(Table1012148[[#This Row],[H2-Potential in TWh/a]]*1000000/(365*24),0)</f>
        <v>6</v>
      </c>
      <c r="J33">
        <f>Table1012148[[#This Row],[Potential demand MWh/h]]/SUM($I$23:$I$379)</f>
        <v>2.0510716849553892E-4</v>
      </c>
      <c r="K33">
        <f>MIN(IF(Table1012148[[#This Row],[Potential demand MWh/h]]&gt;=$B$11,ROUND(Table1012148[[#This Row],[Potential demand MWh/h]],0),0),$B$10)</f>
        <v>0</v>
      </c>
      <c r="L33">
        <f>Table1012148[[#This Row],[Electrolyser Potential MW]]</f>
        <v>0</v>
      </c>
      <c r="M33">
        <f>ROUND(Table1012148[[#This Row],[Potential Peak hour production MWh]]*$B$13,0)</f>
        <v>0</v>
      </c>
    </row>
    <row r="34" spans="1:13">
      <c r="A34">
        <v>27</v>
      </c>
      <c r="B34" t="s">
        <v>937</v>
      </c>
      <c r="C34" t="s">
        <v>1209</v>
      </c>
      <c r="E34">
        <v>51.63635</v>
      </c>
      <c r="F34">
        <v>12.29834</v>
      </c>
      <c r="G34" t="s">
        <v>812</v>
      </c>
      <c r="H34">
        <v>2.07E-2</v>
      </c>
      <c r="I34">
        <f>ROUND(Table1012148[[#This Row],[H2-Potential in TWh/a]]*1000000/(365*24),0)</f>
        <v>2</v>
      </c>
      <c r="J34">
        <f>Table1012148[[#This Row],[Potential demand MWh/h]]/SUM($I$23:$I$379)</f>
        <v>6.836905616517964E-5</v>
      </c>
      <c r="K34">
        <f>MIN(IF(Table1012148[[#This Row],[Potential demand MWh/h]]&gt;=$B$11,ROUND(Table1012148[[#This Row],[Potential demand MWh/h]],0),0),$B$10)</f>
        <v>0</v>
      </c>
      <c r="L34">
        <f>Table1012148[[#This Row],[Electrolyser Potential MW]]</f>
        <v>0</v>
      </c>
      <c r="M34">
        <f>ROUND(Table1012148[[#This Row],[Potential Peak hour production MWh]]*$B$13,0)</f>
        <v>0</v>
      </c>
    </row>
    <row r="35" spans="1:13">
      <c r="A35">
        <v>28</v>
      </c>
      <c r="B35" t="s">
        <v>938</v>
      </c>
      <c r="C35" t="s">
        <v>1209</v>
      </c>
      <c r="E35">
        <v>51.297550000000001</v>
      </c>
      <c r="F35">
        <v>12.018549999999999</v>
      </c>
      <c r="G35" t="s">
        <v>824</v>
      </c>
      <c r="H35">
        <v>3.0999999999999999E-3</v>
      </c>
      <c r="I35">
        <f>ROUND(Table1012148[[#This Row],[H2-Potential in TWh/a]]*1000000/(365*24),0)</f>
        <v>0</v>
      </c>
      <c r="J35">
        <f>Table1012148[[#This Row],[Potential demand MWh/h]]/SUM($I$23:$I$379)</f>
        <v>0</v>
      </c>
      <c r="K35">
        <f>MIN(IF(Table1012148[[#This Row],[Potential demand MWh/h]]&gt;=$B$11,ROUND(Table1012148[[#This Row],[Potential demand MWh/h]],0),0),$B$10)</f>
        <v>0</v>
      </c>
      <c r="L35">
        <f>Table1012148[[#This Row],[Electrolyser Potential MW]]</f>
        <v>0</v>
      </c>
      <c r="M35">
        <f>ROUND(Table1012148[[#This Row],[Potential Peak hour production MWh]]*$B$13,0)</f>
        <v>0</v>
      </c>
    </row>
    <row r="36" spans="1:13">
      <c r="A36">
        <v>29</v>
      </c>
      <c r="B36" t="s">
        <v>939</v>
      </c>
      <c r="C36" t="s">
        <v>1209</v>
      </c>
      <c r="E36">
        <v>51.191413470000001</v>
      </c>
      <c r="F36">
        <v>12.356130759999999</v>
      </c>
      <c r="G36" t="s">
        <v>801</v>
      </c>
      <c r="H36">
        <v>14.0441</v>
      </c>
      <c r="I36">
        <f>ROUND(Table1012148[[#This Row],[H2-Potential in TWh/a]]*1000000/(365*24),0)</f>
        <v>1603</v>
      </c>
      <c r="J36">
        <f>Table1012148[[#This Row],[Potential demand MWh/h]]/SUM($I$23:$I$379)</f>
        <v>5.479779851639148E-2</v>
      </c>
      <c r="K36">
        <f>MIN(IF(Table1012148[[#This Row],[Potential demand MWh/h]]&gt;=$B$11,ROUND(Table1012148[[#This Row],[Potential demand MWh/h]],0),0),$B$10)</f>
        <v>50</v>
      </c>
      <c r="L36">
        <f>Table1012148[[#This Row],[Electrolyser Potential MW]]</f>
        <v>50</v>
      </c>
      <c r="M36">
        <f>ROUND(Table1012148[[#This Row],[Potential Peak hour production MWh]]*$B$13,0)</f>
        <v>21</v>
      </c>
    </row>
    <row r="37" spans="1:13">
      <c r="A37">
        <v>30</v>
      </c>
      <c r="B37" t="s">
        <v>936</v>
      </c>
      <c r="C37" t="s">
        <v>1209</v>
      </c>
      <c r="E37">
        <v>53.635219999999997</v>
      </c>
      <c r="F37">
        <v>9.4846500000000002</v>
      </c>
      <c r="G37" t="s">
        <v>551</v>
      </c>
      <c r="H37">
        <v>0.75350000000000006</v>
      </c>
      <c r="I37">
        <f>ROUND(Table1012148[[#This Row],[H2-Potential in TWh/a]]*1000000/(365*24),0)</f>
        <v>86</v>
      </c>
      <c r="J37">
        <f>Table1012148[[#This Row],[Potential demand MWh/h]]/SUM($I$23:$I$379)</f>
        <v>2.9398694151027247E-3</v>
      </c>
      <c r="K37">
        <f>MIN(IF(Table1012148[[#This Row],[Potential demand MWh/h]]&gt;=$B$11,ROUND(Table1012148[[#This Row],[Potential demand MWh/h]],0),0),$B$10)</f>
        <v>0</v>
      </c>
      <c r="L37">
        <f>Table1012148[[#This Row],[Electrolyser Potential MW]]</f>
        <v>0</v>
      </c>
      <c r="M37">
        <f>ROUND(Table1012148[[#This Row],[Potential Peak hour production MWh]]*$B$13,0)</f>
        <v>0</v>
      </c>
    </row>
    <row r="38" spans="1:13">
      <c r="A38">
        <v>31</v>
      </c>
      <c r="B38" t="s">
        <v>940</v>
      </c>
      <c r="C38" t="s">
        <v>1209</v>
      </c>
      <c r="E38">
        <v>52.312840000000001</v>
      </c>
      <c r="F38">
        <v>7.6304499999999997</v>
      </c>
      <c r="G38" t="s">
        <v>653</v>
      </c>
      <c r="H38">
        <v>1.5699999999999999E-2</v>
      </c>
      <c r="I38">
        <f>ROUND(Table1012148[[#This Row],[H2-Potential in TWh/a]]*1000000/(365*24),0)</f>
        <v>2</v>
      </c>
      <c r="J38">
        <f>Table1012148[[#This Row],[Potential demand MWh/h]]/SUM($I$23:$I$379)</f>
        <v>6.836905616517964E-5</v>
      </c>
      <c r="K38">
        <f>MIN(IF(Table1012148[[#This Row],[Potential demand MWh/h]]&gt;=$B$11,ROUND(Table1012148[[#This Row],[Potential demand MWh/h]],0),0),$B$10)</f>
        <v>0</v>
      </c>
      <c r="L38">
        <f>Table1012148[[#This Row],[Electrolyser Potential MW]]</f>
        <v>0</v>
      </c>
      <c r="M38">
        <f>ROUND(Table1012148[[#This Row],[Potential Peak hour production MWh]]*$B$13,0)</f>
        <v>0</v>
      </c>
    </row>
    <row r="39" spans="1:13">
      <c r="A39">
        <v>32</v>
      </c>
      <c r="B39" t="s">
        <v>937</v>
      </c>
      <c r="C39" t="s">
        <v>1209</v>
      </c>
      <c r="E39">
        <v>50.082349999999998</v>
      </c>
      <c r="F39">
        <v>8.5430299999999999</v>
      </c>
      <c r="G39" t="s">
        <v>434</v>
      </c>
      <c r="H39">
        <v>5.2299999999999999E-2</v>
      </c>
      <c r="I39">
        <f>ROUND(Table1012148[[#This Row],[H2-Potential in TWh/a]]*1000000/(365*24),0)</f>
        <v>6</v>
      </c>
      <c r="J39">
        <f>Table1012148[[#This Row],[Potential demand MWh/h]]/SUM($I$23:$I$379)</f>
        <v>2.0510716849553892E-4</v>
      </c>
      <c r="K39">
        <f>MIN(IF(Table1012148[[#This Row],[Potential demand MWh/h]]&gt;=$B$11,ROUND(Table1012148[[#This Row],[Potential demand MWh/h]],0),0),$B$10)</f>
        <v>0</v>
      </c>
      <c r="L39">
        <f>Table1012148[[#This Row],[Electrolyser Potential MW]]</f>
        <v>0</v>
      </c>
      <c r="M39">
        <f>ROUND(Table1012148[[#This Row],[Potential Peak hour production MWh]]*$B$13,0)</f>
        <v>0</v>
      </c>
    </row>
    <row r="40" spans="1:13">
      <c r="A40">
        <v>33</v>
      </c>
      <c r="B40" t="s">
        <v>941</v>
      </c>
      <c r="C40" t="s">
        <v>1209</v>
      </c>
      <c r="E40">
        <v>48.177680000000002</v>
      </c>
      <c r="F40">
        <v>12.72044</v>
      </c>
      <c r="G40" t="s">
        <v>101</v>
      </c>
      <c r="H40">
        <v>3.7699999999999997E-2</v>
      </c>
      <c r="I40">
        <f>ROUND(Table1012148[[#This Row],[H2-Potential in TWh/a]]*1000000/(365*24),0)</f>
        <v>4</v>
      </c>
      <c r="J40">
        <f>Table1012148[[#This Row],[Potential demand MWh/h]]/SUM($I$23:$I$379)</f>
        <v>1.3673811233035928E-4</v>
      </c>
      <c r="K40">
        <f>MIN(IF(Table1012148[[#This Row],[Potential demand MWh/h]]&gt;=$B$11,ROUND(Table1012148[[#This Row],[Potential demand MWh/h]],0),0),$B$10)</f>
        <v>0</v>
      </c>
      <c r="L40">
        <f>Table1012148[[#This Row],[Electrolyser Potential MW]]</f>
        <v>0</v>
      </c>
      <c r="M40">
        <f>ROUND(Table1012148[[#This Row],[Potential Peak hour production MWh]]*$B$13,0)</f>
        <v>0</v>
      </c>
    </row>
    <row r="41" spans="1:13">
      <c r="A41">
        <v>34</v>
      </c>
      <c r="B41" t="s">
        <v>941</v>
      </c>
      <c r="C41" t="s">
        <v>1209</v>
      </c>
      <c r="E41">
        <v>50.86421</v>
      </c>
      <c r="F41">
        <v>6.8622300000000003</v>
      </c>
      <c r="G41" t="s">
        <v>628</v>
      </c>
      <c r="H41">
        <v>5.2299999999999999E-2</v>
      </c>
      <c r="I41">
        <f>ROUND(Table1012148[[#This Row],[H2-Potential in TWh/a]]*1000000/(365*24),0)</f>
        <v>6</v>
      </c>
      <c r="J41">
        <f>Table1012148[[#This Row],[Potential demand MWh/h]]/SUM($I$23:$I$379)</f>
        <v>2.0510716849553892E-4</v>
      </c>
      <c r="K41">
        <f>MIN(IF(Table1012148[[#This Row],[Potential demand MWh/h]]&gt;=$B$11,ROUND(Table1012148[[#This Row],[Potential demand MWh/h]],0),0),$B$10)</f>
        <v>0</v>
      </c>
      <c r="L41">
        <f>Table1012148[[#This Row],[Electrolyser Potential MW]]</f>
        <v>0</v>
      </c>
      <c r="M41">
        <f>ROUND(Table1012148[[#This Row],[Potential Peak hour production MWh]]*$B$13,0)</f>
        <v>0</v>
      </c>
    </row>
    <row r="42" spans="1:13">
      <c r="A42">
        <v>35</v>
      </c>
      <c r="B42" t="s">
        <v>942</v>
      </c>
      <c r="C42" t="s">
        <v>1209</v>
      </c>
      <c r="E42">
        <v>53.910644339999997</v>
      </c>
      <c r="F42">
        <v>9.2078709439999997</v>
      </c>
      <c r="G42" t="s">
        <v>857</v>
      </c>
      <c r="H42">
        <v>4.26</v>
      </c>
      <c r="I42">
        <f>ROUND(Table1012148[[#This Row],[H2-Potential in TWh/a]]*1000000/(365*24),0)</f>
        <v>486</v>
      </c>
      <c r="J42">
        <f>Table1012148[[#This Row],[Potential demand MWh/h]]/SUM($I$23:$I$379)</f>
        <v>1.6613680648138653E-2</v>
      </c>
      <c r="K42">
        <f>MIN(IF(Table1012148[[#This Row],[Potential demand MWh/h]]&gt;=$B$11,ROUND(Table1012148[[#This Row],[Potential demand MWh/h]],0),0),$B$10)</f>
        <v>0</v>
      </c>
      <c r="L42">
        <f>Table1012148[[#This Row],[Electrolyser Potential MW]]</f>
        <v>0</v>
      </c>
      <c r="M42">
        <f>ROUND(Table1012148[[#This Row],[Potential Peak hour production MWh]]*$B$13,0)</f>
        <v>0</v>
      </c>
    </row>
    <row r="43" spans="1:13">
      <c r="A43">
        <v>36</v>
      </c>
      <c r="B43" t="s">
        <v>928</v>
      </c>
      <c r="C43" t="s">
        <v>1209</v>
      </c>
      <c r="E43">
        <v>53.896920000000001</v>
      </c>
      <c r="F43">
        <v>9.1381700000000006</v>
      </c>
      <c r="G43" t="s">
        <v>840</v>
      </c>
      <c r="H43">
        <v>4.3999999999999997E-2</v>
      </c>
      <c r="I43">
        <f>ROUND(Table1012148[[#This Row],[H2-Potential in TWh/a]]*1000000/(365*24),0)</f>
        <v>5</v>
      </c>
      <c r="J43">
        <f>Table1012148[[#This Row],[Potential demand MWh/h]]/SUM($I$23:$I$379)</f>
        <v>1.709226404129491E-4</v>
      </c>
      <c r="K43">
        <f>MIN(IF(Table1012148[[#This Row],[Potential demand MWh/h]]&gt;=$B$11,ROUND(Table1012148[[#This Row],[Potential demand MWh/h]],0),0),$B$10)</f>
        <v>0</v>
      </c>
      <c r="L43">
        <f>Table1012148[[#This Row],[Electrolyser Potential MW]]</f>
        <v>0</v>
      </c>
      <c r="M43">
        <f>ROUND(Table1012148[[#This Row],[Potential Peak hour production MWh]]*$B$13,0)</f>
        <v>0</v>
      </c>
    </row>
    <row r="44" spans="1:13">
      <c r="A44">
        <v>37</v>
      </c>
      <c r="B44" t="s">
        <v>943</v>
      </c>
      <c r="C44" t="s">
        <v>1209</v>
      </c>
      <c r="E44">
        <v>48.444989999999997</v>
      </c>
      <c r="F44">
        <v>10.880039999999999</v>
      </c>
      <c r="G44" t="s">
        <v>371</v>
      </c>
      <c r="H44">
        <v>1.09E-2</v>
      </c>
      <c r="I44">
        <f>ROUND(Table1012148[[#This Row],[H2-Potential in TWh/a]]*1000000/(365*24),0)</f>
        <v>1</v>
      </c>
      <c r="J44">
        <f>Table1012148[[#This Row],[Potential demand MWh/h]]/SUM($I$23:$I$379)</f>
        <v>3.418452808258982E-5</v>
      </c>
      <c r="K44">
        <f>MIN(IF(Table1012148[[#This Row],[Potential demand MWh/h]]&gt;=$B$11,ROUND(Table1012148[[#This Row],[Potential demand MWh/h]],0),0),$B$10)</f>
        <v>0</v>
      </c>
      <c r="L44">
        <f>Table1012148[[#This Row],[Electrolyser Potential MW]]</f>
        <v>0</v>
      </c>
      <c r="M44">
        <f>ROUND(Table1012148[[#This Row],[Potential Peak hour production MWh]]*$B$13,0)</f>
        <v>0</v>
      </c>
    </row>
    <row r="45" spans="1:13">
      <c r="A45">
        <v>38</v>
      </c>
      <c r="B45" t="s">
        <v>944</v>
      </c>
      <c r="C45" t="s">
        <v>1209</v>
      </c>
      <c r="E45">
        <v>48.18027</v>
      </c>
      <c r="F45">
        <v>12.84437</v>
      </c>
      <c r="G45" t="s">
        <v>101</v>
      </c>
      <c r="H45">
        <v>1.15E-2</v>
      </c>
      <c r="I45">
        <f>ROUND(Table1012148[[#This Row],[H2-Potential in TWh/a]]*1000000/(365*24),0)</f>
        <v>1</v>
      </c>
      <c r="J45">
        <f>Table1012148[[#This Row],[Potential demand MWh/h]]/SUM($I$23:$I$379)</f>
        <v>3.418452808258982E-5</v>
      </c>
      <c r="K45">
        <f>MIN(IF(Table1012148[[#This Row],[Potential demand MWh/h]]&gt;=$B$11,ROUND(Table1012148[[#This Row],[Potential demand MWh/h]],0),0),$B$10)</f>
        <v>0</v>
      </c>
      <c r="L45">
        <f>Table1012148[[#This Row],[Electrolyser Potential MW]]</f>
        <v>0</v>
      </c>
      <c r="M45">
        <f>ROUND(Table1012148[[#This Row],[Potential Peak hour production MWh]]*$B$13,0)</f>
        <v>0</v>
      </c>
    </row>
    <row r="46" spans="1:13">
      <c r="A46">
        <v>39</v>
      </c>
      <c r="B46" t="s">
        <v>945</v>
      </c>
      <c r="C46" t="s">
        <v>1209</v>
      </c>
      <c r="E46">
        <v>48.758551730000001</v>
      </c>
      <c r="F46">
        <v>11.708626430000001</v>
      </c>
      <c r="G46" t="s">
        <v>235</v>
      </c>
      <c r="H46">
        <v>9.9427000000000003</v>
      </c>
      <c r="I46">
        <f>ROUND(Table1012148[[#This Row],[H2-Potential in TWh/a]]*1000000/(365*24),0)</f>
        <v>1135</v>
      </c>
      <c r="J46">
        <f>Table1012148[[#This Row],[Potential demand MWh/h]]/SUM($I$23:$I$379)</f>
        <v>3.8799439373739447E-2</v>
      </c>
      <c r="K46">
        <f>MIN(IF(Table1012148[[#This Row],[Potential demand MWh/h]]&gt;=$B$11,ROUND(Table1012148[[#This Row],[Potential demand MWh/h]],0),0),$B$10)</f>
        <v>50</v>
      </c>
      <c r="L46">
        <f>Table1012148[[#This Row],[Electrolyser Potential MW]]</f>
        <v>50</v>
      </c>
      <c r="M46">
        <f>ROUND(Table1012148[[#This Row],[Potential Peak hour production MWh]]*$B$13,0)</f>
        <v>21</v>
      </c>
    </row>
    <row r="47" spans="1:13">
      <c r="A47">
        <v>40</v>
      </c>
      <c r="B47" t="s">
        <v>946</v>
      </c>
      <c r="C47" t="s">
        <v>1210</v>
      </c>
      <c r="E47">
        <v>51.530037100000001</v>
      </c>
      <c r="F47">
        <v>6.995643748</v>
      </c>
      <c r="G47" t="s">
        <v>593</v>
      </c>
      <c r="H47">
        <v>4.2099999999999999E-2</v>
      </c>
      <c r="I47">
        <f>ROUND(Table1012148[[#This Row],[H2-Potential in TWh/a]]*1000000/(365*24),0)</f>
        <v>5</v>
      </c>
      <c r="J47">
        <f>Table1012148[[#This Row],[Potential demand MWh/h]]/SUM($I$23:$I$379)</f>
        <v>1.709226404129491E-4</v>
      </c>
      <c r="K47">
        <f>MIN(IF(Table1012148[[#This Row],[Potential demand MWh/h]]&gt;=$B$11,ROUND(Table1012148[[#This Row],[Potential demand MWh/h]],0),0),$B$10)</f>
        <v>0</v>
      </c>
      <c r="L47">
        <f>Table1012148[[#This Row],[Electrolyser Potential MW]]</f>
        <v>0</v>
      </c>
      <c r="M47">
        <f>ROUND(Table1012148[[#This Row],[Potential Peak hour production MWh]]*$B$13,0)</f>
        <v>0</v>
      </c>
    </row>
    <row r="48" spans="1:13">
      <c r="A48">
        <v>41</v>
      </c>
      <c r="B48" t="s">
        <v>947</v>
      </c>
      <c r="C48" t="s">
        <v>1210</v>
      </c>
      <c r="E48">
        <v>51.441175999999999</v>
      </c>
      <c r="F48">
        <v>7.0870959999999998</v>
      </c>
      <c r="G48" t="s">
        <v>593</v>
      </c>
      <c r="H48">
        <v>8.0399999999999999E-2</v>
      </c>
      <c r="I48">
        <f>ROUND(Table1012148[[#This Row],[H2-Potential in TWh/a]]*1000000/(365*24),0)</f>
        <v>9</v>
      </c>
      <c r="J48">
        <f>Table1012148[[#This Row],[Potential demand MWh/h]]/SUM($I$23:$I$379)</f>
        <v>3.0766075274330841E-4</v>
      </c>
      <c r="K48">
        <f>MIN(IF(Table1012148[[#This Row],[Potential demand MWh/h]]&gt;=$B$11,ROUND(Table1012148[[#This Row],[Potential demand MWh/h]],0),0),$B$10)</f>
        <v>0</v>
      </c>
      <c r="L48">
        <f>Table1012148[[#This Row],[Electrolyser Potential MW]]</f>
        <v>0</v>
      </c>
      <c r="M48">
        <f>ROUND(Table1012148[[#This Row],[Potential Peak hour production MWh]]*$B$13,0)</f>
        <v>0</v>
      </c>
    </row>
    <row r="49" spans="1:13">
      <c r="A49">
        <v>42</v>
      </c>
      <c r="B49" t="s">
        <v>948</v>
      </c>
      <c r="C49" t="s">
        <v>1210</v>
      </c>
      <c r="E49">
        <v>52.193970999999998</v>
      </c>
      <c r="F49">
        <v>8.6085700000000003</v>
      </c>
      <c r="G49" t="s">
        <v>661</v>
      </c>
      <c r="H49">
        <v>6.0299999999999999E-2</v>
      </c>
      <c r="I49">
        <f>ROUND(Table1012148[[#This Row],[H2-Potential in TWh/a]]*1000000/(365*24),0)</f>
        <v>7</v>
      </c>
      <c r="J49">
        <f>Table1012148[[#This Row],[Potential demand MWh/h]]/SUM($I$23:$I$379)</f>
        <v>2.3929169657812874E-4</v>
      </c>
      <c r="K49">
        <f>MIN(IF(Table1012148[[#This Row],[Potential demand MWh/h]]&gt;=$B$11,ROUND(Table1012148[[#This Row],[Potential demand MWh/h]],0),0),$B$10)</f>
        <v>0</v>
      </c>
      <c r="L49">
        <f>Table1012148[[#This Row],[Electrolyser Potential MW]]</f>
        <v>0</v>
      </c>
      <c r="M49">
        <f>ROUND(Table1012148[[#This Row],[Potential Peak hour production MWh]]*$B$13,0)</f>
        <v>0</v>
      </c>
    </row>
    <row r="50" spans="1:13">
      <c r="A50">
        <v>43</v>
      </c>
      <c r="B50" t="s">
        <v>949</v>
      </c>
      <c r="C50" t="s">
        <v>1210</v>
      </c>
      <c r="E50">
        <v>51.006366999999997</v>
      </c>
      <c r="F50">
        <v>13.657259</v>
      </c>
      <c r="G50" t="s">
        <v>786</v>
      </c>
      <c r="H50">
        <v>4.02E-2</v>
      </c>
      <c r="I50">
        <f>ROUND(Table1012148[[#This Row],[H2-Potential in TWh/a]]*1000000/(365*24),0)</f>
        <v>5</v>
      </c>
      <c r="J50">
        <f>Table1012148[[#This Row],[Potential demand MWh/h]]/SUM($I$23:$I$379)</f>
        <v>1.709226404129491E-4</v>
      </c>
      <c r="K50">
        <f>MIN(IF(Table1012148[[#This Row],[Potential demand MWh/h]]&gt;=$B$11,ROUND(Table1012148[[#This Row],[Potential demand MWh/h]],0),0),$B$10)</f>
        <v>0</v>
      </c>
      <c r="L50">
        <f>Table1012148[[#This Row],[Electrolyser Potential MW]]</f>
        <v>0</v>
      </c>
      <c r="M50">
        <f>ROUND(Table1012148[[#This Row],[Potential Peak hour production MWh]]*$B$13,0)</f>
        <v>0</v>
      </c>
    </row>
    <row r="51" spans="1:13">
      <c r="A51">
        <v>44</v>
      </c>
      <c r="B51" t="s">
        <v>950</v>
      </c>
      <c r="C51" t="s">
        <v>1210</v>
      </c>
      <c r="E51">
        <v>51.621611000000001</v>
      </c>
      <c r="F51">
        <v>7.5219820000000004</v>
      </c>
      <c r="G51" t="s">
        <v>693</v>
      </c>
      <c r="H51">
        <v>0.14069999999999999</v>
      </c>
      <c r="I51">
        <f>ROUND(Table1012148[[#This Row],[H2-Potential in TWh/a]]*1000000/(365*24),0)</f>
        <v>16</v>
      </c>
      <c r="J51">
        <f>Table1012148[[#This Row],[Potential demand MWh/h]]/SUM($I$23:$I$379)</f>
        <v>5.4695244932143712E-4</v>
      </c>
      <c r="K51">
        <f>MIN(IF(Table1012148[[#This Row],[Potential demand MWh/h]]&gt;=$B$11,ROUND(Table1012148[[#This Row],[Potential demand MWh/h]],0),0),$B$10)</f>
        <v>0</v>
      </c>
      <c r="L51">
        <f>Table1012148[[#This Row],[Electrolyser Potential MW]]</f>
        <v>0</v>
      </c>
      <c r="M51">
        <f>ROUND(Table1012148[[#This Row],[Potential Peak hour production MWh]]*$B$13,0)</f>
        <v>0</v>
      </c>
    </row>
    <row r="52" spans="1:13">
      <c r="A52">
        <v>45</v>
      </c>
      <c r="B52" t="s">
        <v>951</v>
      </c>
      <c r="C52" t="s">
        <v>1210</v>
      </c>
      <c r="E52">
        <v>52.526555999999999</v>
      </c>
      <c r="F52">
        <v>11.392977999999999</v>
      </c>
      <c r="G52" t="s">
        <v>810</v>
      </c>
      <c r="H52">
        <v>0.13059999999999999</v>
      </c>
      <c r="I52">
        <f>ROUND(Table1012148[[#This Row],[H2-Potential in TWh/a]]*1000000/(365*24),0)</f>
        <v>15</v>
      </c>
      <c r="J52">
        <f>Table1012148[[#This Row],[Potential demand MWh/h]]/SUM($I$23:$I$379)</f>
        <v>5.1276792123884727E-4</v>
      </c>
      <c r="K52">
        <f>MIN(IF(Table1012148[[#This Row],[Potential demand MWh/h]]&gt;=$B$11,ROUND(Table1012148[[#This Row],[Potential demand MWh/h]],0),0),$B$10)</f>
        <v>0</v>
      </c>
      <c r="L52">
        <f>Table1012148[[#This Row],[Electrolyser Potential MW]]</f>
        <v>0</v>
      </c>
      <c r="M52">
        <f>ROUND(Table1012148[[#This Row],[Potential Peak hour production MWh]]*$B$13,0)</f>
        <v>0</v>
      </c>
    </row>
    <row r="53" spans="1:13">
      <c r="A53">
        <v>46</v>
      </c>
      <c r="B53" t="s">
        <v>950</v>
      </c>
      <c r="C53" t="s">
        <v>1210</v>
      </c>
      <c r="E53">
        <v>51.837156</v>
      </c>
      <c r="F53">
        <v>11.767552999999999</v>
      </c>
      <c r="G53" t="s">
        <v>826</v>
      </c>
      <c r="H53">
        <v>0.1507</v>
      </c>
      <c r="I53">
        <f>ROUND(Table1012148[[#This Row],[H2-Potential in TWh/a]]*1000000/(365*24),0)</f>
        <v>17</v>
      </c>
      <c r="J53">
        <f>Table1012148[[#This Row],[Potential demand MWh/h]]/SUM($I$23:$I$379)</f>
        <v>5.8113697740402696E-4</v>
      </c>
      <c r="K53">
        <f>MIN(IF(Table1012148[[#This Row],[Potential demand MWh/h]]&gt;=$B$11,ROUND(Table1012148[[#This Row],[Potential demand MWh/h]],0),0),$B$10)</f>
        <v>0</v>
      </c>
      <c r="L53">
        <f>Table1012148[[#This Row],[Electrolyser Potential MW]]</f>
        <v>0</v>
      </c>
      <c r="M53">
        <f>ROUND(Table1012148[[#This Row],[Potential Peak hour production MWh]]*$B$13,0)</f>
        <v>0</v>
      </c>
    </row>
    <row r="54" spans="1:13">
      <c r="A54">
        <v>47</v>
      </c>
      <c r="B54" t="s">
        <v>952</v>
      </c>
      <c r="C54" t="s">
        <v>1210</v>
      </c>
      <c r="E54">
        <v>51.370685999999999</v>
      </c>
      <c r="F54">
        <v>14.067964999999999</v>
      </c>
      <c r="G54" t="s">
        <v>780</v>
      </c>
      <c r="H54">
        <v>9.0399999999999994E-2</v>
      </c>
      <c r="I54">
        <f>ROUND(Table1012148[[#This Row],[H2-Potential in TWh/a]]*1000000/(365*24),0)</f>
        <v>10</v>
      </c>
      <c r="J54">
        <f>Table1012148[[#This Row],[Potential demand MWh/h]]/SUM($I$23:$I$379)</f>
        <v>3.418452808258982E-4</v>
      </c>
      <c r="K54">
        <f>MIN(IF(Table1012148[[#This Row],[Potential demand MWh/h]]&gt;=$B$11,ROUND(Table1012148[[#This Row],[Potential demand MWh/h]],0),0),$B$10)</f>
        <v>0</v>
      </c>
      <c r="L54">
        <f>Table1012148[[#This Row],[Electrolyser Potential MW]]</f>
        <v>0</v>
      </c>
      <c r="M54">
        <f>ROUND(Table1012148[[#This Row],[Potential Peak hour production MWh]]*$B$13,0)</f>
        <v>0</v>
      </c>
    </row>
    <row r="55" spans="1:13">
      <c r="A55">
        <v>48</v>
      </c>
      <c r="B55" t="s">
        <v>953</v>
      </c>
      <c r="C55" t="s">
        <v>1210</v>
      </c>
      <c r="E55">
        <v>50.583345610000002</v>
      </c>
      <c r="F55">
        <v>10.9922719</v>
      </c>
      <c r="G55" t="s">
        <v>887</v>
      </c>
      <c r="H55">
        <v>0.1206</v>
      </c>
      <c r="I55">
        <f>ROUND(Table1012148[[#This Row],[H2-Potential in TWh/a]]*1000000/(365*24),0)</f>
        <v>14</v>
      </c>
      <c r="J55">
        <f>Table1012148[[#This Row],[Potential demand MWh/h]]/SUM($I$23:$I$379)</f>
        <v>4.7858339315625748E-4</v>
      </c>
      <c r="K55">
        <f>MIN(IF(Table1012148[[#This Row],[Potential demand MWh/h]]&gt;=$B$11,ROUND(Table1012148[[#This Row],[Potential demand MWh/h]],0),0),$B$10)</f>
        <v>0</v>
      </c>
      <c r="L55">
        <f>Table1012148[[#This Row],[Electrolyser Potential MW]]</f>
        <v>0</v>
      </c>
      <c r="M55">
        <f>ROUND(Table1012148[[#This Row],[Potential Peak hour production MWh]]*$B$13,0)</f>
        <v>0</v>
      </c>
    </row>
    <row r="56" spans="1:13">
      <c r="A56">
        <v>49</v>
      </c>
      <c r="B56" t="s">
        <v>954</v>
      </c>
      <c r="C56" t="s">
        <v>1210</v>
      </c>
      <c r="E56">
        <v>50.698461999999999</v>
      </c>
      <c r="F56">
        <v>10.938711</v>
      </c>
      <c r="G56" t="s">
        <v>887</v>
      </c>
      <c r="H56">
        <v>0.01</v>
      </c>
      <c r="I56">
        <f>ROUND(Table1012148[[#This Row],[H2-Potential in TWh/a]]*1000000/(365*24),0)</f>
        <v>1</v>
      </c>
      <c r="J56">
        <f>Table1012148[[#This Row],[Potential demand MWh/h]]/SUM($I$23:$I$379)</f>
        <v>3.418452808258982E-5</v>
      </c>
      <c r="K56">
        <f>MIN(IF(Table1012148[[#This Row],[Potential demand MWh/h]]&gt;=$B$11,ROUND(Table1012148[[#This Row],[Potential demand MWh/h]],0),0),$B$10)</f>
        <v>0</v>
      </c>
      <c r="L56">
        <f>Table1012148[[#This Row],[Electrolyser Potential MW]]</f>
        <v>0</v>
      </c>
      <c r="M56">
        <f>ROUND(Table1012148[[#This Row],[Potential Peak hour production MWh]]*$B$13,0)</f>
        <v>0</v>
      </c>
    </row>
    <row r="57" spans="1:13">
      <c r="A57">
        <v>50</v>
      </c>
      <c r="B57" t="s">
        <v>955</v>
      </c>
      <c r="C57" t="s">
        <v>1210</v>
      </c>
      <c r="E57">
        <v>50.490719800000001</v>
      </c>
      <c r="F57">
        <v>11.171840599999999</v>
      </c>
      <c r="G57" t="s">
        <v>891</v>
      </c>
      <c r="H57">
        <v>0.12559999999999999</v>
      </c>
      <c r="I57">
        <f>ROUND(Table1012148[[#This Row],[H2-Potential in TWh/a]]*1000000/(365*24),0)</f>
        <v>14</v>
      </c>
      <c r="J57">
        <f>Table1012148[[#This Row],[Potential demand MWh/h]]/SUM($I$23:$I$379)</f>
        <v>4.7858339315625748E-4</v>
      </c>
      <c r="K57">
        <f>MIN(IF(Table1012148[[#This Row],[Potential demand MWh/h]]&gt;=$B$11,ROUND(Table1012148[[#This Row],[Potential demand MWh/h]],0),0),$B$10)</f>
        <v>0</v>
      </c>
      <c r="L57">
        <f>Table1012148[[#This Row],[Electrolyser Potential MW]]</f>
        <v>0</v>
      </c>
      <c r="M57">
        <f>ROUND(Table1012148[[#This Row],[Potential Peak hour production MWh]]*$B$13,0)</f>
        <v>0</v>
      </c>
    </row>
    <row r="58" spans="1:13">
      <c r="A58">
        <v>51</v>
      </c>
      <c r="B58" t="s">
        <v>956</v>
      </c>
      <c r="C58" t="s">
        <v>1210</v>
      </c>
      <c r="E58">
        <v>50.511445000000002</v>
      </c>
      <c r="F58">
        <v>11.214213000000001</v>
      </c>
      <c r="G58" t="s">
        <v>893</v>
      </c>
      <c r="H58">
        <v>6.0299999999999999E-2</v>
      </c>
      <c r="I58">
        <f>ROUND(Table1012148[[#This Row],[H2-Potential in TWh/a]]*1000000/(365*24),0)</f>
        <v>7</v>
      </c>
      <c r="J58">
        <f>Table1012148[[#This Row],[Potential demand MWh/h]]/SUM($I$23:$I$379)</f>
        <v>2.3929169657812874E-4</v>
      </c>
      <c r="K58">
        <f>MIN(IF(Table1012148[[#This Row],[Potential demand MWh/h]]&gt;=$B$11,ROUND(Table1012148[[#This Row],[Potential demand MWh/h]],0),0),$B$10)</f>
        <v>0</v>
      </c>
      <c r="L58">
        <f>Table1012148[[#This Row],[Electrolyser Potential MW]]</f>
        <v>0</v>
      </c>
      <c r="M58">
        <f>ROUND(Table1012148[[#This Row],[Potential Peak hour production MWh]]*$B$13,0)</f>
        <v>0</v>
      </c>
    </row>
    <row r="59" spans="1:13">
      <c r="A59">
        <v>52</v>
      </c>
      <c r="B59" t="s">
        <v>950</v>
      </c>
      <c r="C59" t="s">
        <v>1210</v>
      </c>
      <c r="E59">
        <v>49.23310953</v>
      </c>
      <c r="F59">
        <v>8.3749069790000004</v>
      </c>
      <c r="G59" t="s">
        <v>753</v>
      </c>
      <c r="H59">
        <v>0.11559999999999999</v>
      </c>
      <c r="I59">
        <f>ROUND(Table1012148[[#This Row],[H2-Potential in TWh/a]]*1000000/(365*24),0)</f>
        <v>13</v>
      </c>
      <c r="J59">
        <f>Table1012148[[#This Row],[Potential demand MWh/h]]/SUM($I$23:$I$379)</f>
        <v>4.4439886507366768E-4</v>
      </c>
      <c r="K59">
        <f>MIN(IF(Table1012148[[#This Row],[Potential demand MWh/h]]&gt;=$B$11,ROUND(Table1012148[[#This Row],[Potential demand MWh/h]],0),0),$B$10)</f>
        <v>0</v>
      </c>
      <c r="L59">
        <f>Table1012148[[#This Row],[Electrolyser Potential MW]]</f>
        <v>0</v>
      </c>
      <c r="M59">
        <f>ROUND(Table1012148[[#This Row],[Potential Peak hour production MWh]]*$B$13,0)</f>
        <v>0</v>
      </c>
    </row>
    <row r="60" spans="1:13">
      <c r="A60">
        <v>53</v>
      </c>
      <c r="B60" t="s">
        <v>957</v>
      </c>
      <c r="C60" t="s">
        <v>1210</v>
      </c>
      <c r="E60">
        <v>50.471730000000001</v>
      </c>
      <c r="F60">
        <v>7.7865000000000002</v>
      </c>
      <c r="G60" t="s">
        <v>711</v>
      </c>
      <c r="H60">
        <v>0.11559999999999999</v>
      </c>
      <c r="I60">
        <f>ROUND(Table1012148[[#This Row],[H2-Potential in TWh/a]]*1000000/(365*24),0)</f>
        <v>13</v>
      </c>
      <c r="J60">
        <f>Table1012148[[#This Row],[Potential demand MWh/h]]/SUM($I$23:$I$379)</f>
        <v>4.4439886507366768E-4</v>
      </c>
      <c r="K60">
        <f>MIN(IF(Table1012148[[#This Row],[Potential demand MWh/h]]&gt;=$B$11,ROUND(Table1012148[[#This Row],[Potential demand MWh/h]],0),0),$B$10)</f>
        <v>0</v>
      </c>
      <c r="L60">
        <f>Table1012148[[#This Row],[Electrolyser Potential MW]]</f>
        <v>0</v>
      </c>
      <c r="M60">
        <f>ROUND(Table1012148[[#This Row],[Potential Peak hour production MWh]]*$B$13,0)</f>
        <v>0</v>
      </c>
    </row>
    <row r="61" spans="1:13">
      <c r="A61">
        <v>54</v>
      </c>
      <c r="B61" t="s">
        <v>950</v>
      </c>
      <c r="C61" t="s">
        <v>1210</v>
      </c>
      <c r="E61">
        <v>52.264368320000003</v>
      </c>
      <c r="F61">
        <v>9.1407274550000004</v>
      </c>
      <c r="G61" t="s">
        <v>531</v>
      </c>
      <c r="H61">
        <v>0.13059999999999999</v>
      </c>
      <c r="I61">
        <f>ROUND(Table1012148[[#This Row],[H2-Potential in TWh/a]]*1000000/(365*24),0)</f>
        <v>15</v>
      </c>
      <c r="J61">
        <f>Table1012148[[#This Row],[Potential demand MWh/h]]/SUM($I$23:$I$379)</f>
        <v>5.1276792123884727E-4</v>
      </c>
      <c r="K61">
        <f>MIN(IF(Table1012148[[#This Row],[Potential demand MWh/h]]&gt;=$B$11,ROUND(Table1012148[[#This Row],[Potential demand MWh/h]],0),0),$B$10)</f>
        <v>0</v>
      </c>
      <c r="L61">
        <f>Table1012148[[#This Row],[Electrolyser Potential MW]]</f>
        <v>0</v>
      </c>
      <c r="M61">
        <f>ROUND(Table1012148[[#This Row],[Potential Peak hour production MWh]]*$B$13,0)</f>
        <v>0</v>
      </c>
    </row>
    <row r="62" spans="1:13">
      <c r="A62">
        <v>55</v>
      </c>
      <c r="B62" t="s">
        <v>958</v>
      </c>
      <c r="C62" t="s">
        <v>1210</v>
      </c>
      <c r="E62">
        <v>51.807093000000002</v>
      </c>
      <c r="F62">
        <v>9.4427470000000007</v>
      </c>
      <c r="G62" t="s">
        <v>527</v>
      </c>
      <c r="H62">
        <v>0.10050000000000001</v>
      </c>
      <c r="I62">
        <f>ROUND(Table1012148[[#This Row],[H2-Potential in TWh/a]]*1000000/(365*24),0)</f>
        <v>11</v>
      </c>
      <c r="J62">
        <f>Table1012148[[#This Row],[Potential demand MWh/h]]/SUM($I$23:$I$379)</f>
        <v>3.7602980890848804E-4</v>
      </c>
      <c r="K62">
        <f>MIN(IF(Table1012148[[#This Row],[Potential demand MWh/h]]&gt;=$B$11,ROUND(Table1012148[[#This Row],[Potential demand MWh/h]],0),0),$B$10)</f>
        <v>0</v>
      </c>
      <c r="L62">
        <f>Table1012148[[#This Row],[Electrolyser Potential MW]]</f>
        <v>0</v>
      </c>
      <c r="M62">
        <f>ROUND(Table1012148[[#This Row],[Potential Peak hour production MWh]]*$B$13,0)</f>
        <v>0</v>
      </c>
    </row>
    <row r="63" spans="1:13">
      <c r="A63">
        <v>56</v>
      </c>
      <c r="B63" t="s">
        <v>959</v>
      </c>
      <c r="C63" t="s">
        <v>1210</v>
      </c>
      <c r="E63">
        <v>51.750830000000001</v>
      </c>
      <c r="F63">
        <v>9.3963169999999998</v>
      </c>
      <c r="G63" t="s">
        <v>527</v>
      </c>
      <c r="H63">
        <v>0.12559999999999999</v>
      </c>
      <c r="I63">
        <f>ROUND(Table1012148[[#This Row],[H2-Potential in TWh/a]]*1000000/(365*24),0)</f>
        <v>14</v>
      </c>
      <c r="J63">
        <f>Table1012148[[#This Row],[Potential demand MWh/h]]/SUM($I$23:$I$379)</f>
        <v>4.7858339315625748E-4</v>
      </c>
      <c r="K63">
        <f>MIN(IF(Table1012148[[#This Row],[Potential demand MWh/h]]&gt;=$B$11,ROUND(Table1012148[[#This Row],[Potential demand MWh/h]],0),0),$B$10)</f>
        <v>0</v>
      </c>
      <c r="L63">
        <f>Table1012148[[#This Row],[Electrolyser Potential MW]]</f>
        <v>0</v>
      </c>
      <c r="M63">
        <f>ROUND(Table1012148[[#This Row],[Potential Peak hour production MWh]]*$B$13,0)</f>
        <v>0</v>
      </c>
    </row>
    <row r="64" spans="1:13">
      <c r="A64">
        <v>57</v>
      </c>
      <c r="B64" t="s">
        <v>960</v>
      </c>
      <c r="C64" t="s">
        <v>1210</v>
      </c>
      <c r="E64">
        <v>52.197012999999998</v>
      </c>
      <c r="F64">
        <v>9.0708830000000003</v>
      </c>
      <c r="G64" t="s">
        <v>531</v>
      </c>
      <c r="H64">
        <v>0.12559999999999999</v>
      </c>
      <c r="I64">
        <f>ROUND(Table1012148[[#This Row],[H2-Potential in TWh/a]]*1000000/(365*24),0)</f>
        <v>14</v>
      </c>
      <c r="J64">
        <f>Table1012148[[#This Row],[Potential demand MWh/h]]/SUM($I$23:$I$379)</f>
        <v>4.7858339315625748E-4</v>
      </c>
      <c r="K64">
        <f>MIN(IF(Table1012148[[#This Row],[Potential demand MWh/h]]&gt;=$B$11,ROUND(Table1012148[[#This Row],[Potential demand MWh/h]],0),0),$B$10)</f>
        <v>0</v>
      </c>
      <c r="L64">
        <f>Table1012148[[#This Row],[Electrolyser Potential MW]]</f>
        <v>0</v>
      </c>
      <c r="M64">
        <f>ROUND(Table1012148[[#This Row],[Potential Peak hour production MWh]]*$B$13,0)</f>
        <v>0</v>
      </c>
    </row>
    <row r="65" spans="1:13">
      <c r="A65">
        <v>58</v>
      </c>
      <c r="B65" t="s">
        <v>950</v>
      </c>
      <c r="C65" t="s">
        <v>1210</v>
      </c>
      <c r="E65">
        <v>52.193398999999999</v>
      </c>
      <c r="F65">
        <v>9.4648389999999996</v>
      </c>
      <c r="G65" t="s">
        <v>523</v>
      </c>
      <c r="H65">
        <v>0.11559999999999999</v>
      </c>
      <c r="I65">
        <f>ROUND(Table1012148[[#This Row],[H2-Potential in TWh/a]]*1000000/(365*24),0)</f>
        <v>13</v>
      </c>
      <c r="J65">
        <f>Table1012148[[#This Row],[Potential demand MWh/h]]/SUM($I$23:$I$379)</f>
        <v>4.4439886507366768E-4</v>
      </c>
      <c r="K65">
        <f>MIN(IF(Table1012148[[#This Row],[Potential demand MWh/h]]&gt;=$B$11,ROUND(Table1012148[[#This Row],[Potential demand MWh/h]],0),0),$B$10)</f>
        <v>0</v>
      </c>
      <c r="L65">
        <f>Table1012148[[#This Row],[Electrolyser Potential MW]]</f>
        <v>0</v>
      </c>
      <c r="M65">
        <f>ROUND(Table1012148[[#This Row],[Potential Peak hour production MWh]]*$B$13,0)</f>
        <v>0</v>
      </c>
    </row>
    <row r="66" spans="1:13">
      <c r="A66">
        <v>59</v>
      </c>
      <c r="B66" t="s">
        <v>950</v>
      </c>
      <c r="C66" t="s">
        <v>1210</v>
      </c>
      <c r="E66">
        <v>52.537657000000003</v>
      </c>
      <c r="F66">
        <v>13.710979999999999</v>
      </c>
      <c r="G66" t="s">
        <v>96</v>
      </c>
      <c r="H66">
        <v>0.18590000000000001</v>
      </c>
      <c r="I66">
        <f>ROUND(Table1012148[[#This Row],[H2-Potential in TWh/a]]*1000000/(365*24),0)</f>
        <v>21</v>
      </c>
      <c r="J66">
        <f>Table1012148[[#This Row],[Potential demand MWh/h]]/SUM($I$23:$I$379)</f>
        <v>7.1787508973438624E-4</v>
      </c>
      <c r="K66">
        <f>MIN(IF(Table1012148[[#This Row],[Potential demand MWh/h]]&gt;=$B$11,ROUND(Table1012148[[#This Row],[Potential demand MWh/h]],0),0),$B$10)</f>
        <v>0</v>
      </c>
      <c r="L66">
        <f>Table1012148[[#This Row],[Electrolyser Potential MW]]</f>
        <v>0</v>
      </c>
      <c r="M66">
        <f>ROUND(Table1012148[[#This Row],[Potential Peak hour production MWh]]*$B$13,0)</f>
        <v>0</v>
      </c>
    </row>
    <row r="67" spans="1:13">
      <c r="A67">
        <v>60</v>
      </c>
      <c r="B67" t="s">
        <v>950</v>
      </c>
      <c r="C67" t="s">
        <v>1210</v>
      </c>
      <c r="E67">
        <v>53.948273999999998</v>
      </c>
      <c r="F67">
        <v>10.198677</v>
      </c>
      <c r="G67" t="s">
        <v>855</v>
      </c>
      <c r="H67">
        <v>0.11559999999999999</v>
      </c>
      <c r="I67">
        <f>ROUND(Table1012148[[#This Row],[H2-Potential in TWh/a]]*1000000/(365*24),0)</f>
        <v>13</v>
      </c>
      <c r="J67">
        <f>Table1012148[[#This Row],[Potential demand MWh/h]]/SUM($I$23:$I$379)</f>
        <v>4.4439886507366768E-4</v>
      </c>
      <c r="K67">
        <f>MIN(IF(Table1012148[[#This Row],[Potential demand MWh/h]]&gt;=$B$11,ROUND(Table1012148[[#This Row],[Potential demand MWh/h]],0),0),$B$10)</f>
        <v>0</v>
      </c>
      <c r="L67">
        <f>Table1012148[[#This Row],[Electrolyser Potential MW]]</f>
        <v>0</v>
      </c>
      <c r="M67">
        <f>ROUND(Table1012148[[#This Row],[Potential Peak hour production MWh]]*$B$13,0)</f>
        <v>0</v>
      </c>
    </row>
    <row r="68" spans="1:13">
      <c r="A68">
        <v>61</v>
      </c>
      <c r="B68" t="s">
        <v>961</v>
      </c>
      <c r="C68" t="s">
        <v>1210</v>
      </c>
      <c r="E68">
        <v>47.90606777</v>
      </c>
      <c r="F68">
        <v>9.8754120319999998</v>
      </c>
      <c r="G68" t="s">
        <v>196</v>
      </c>
      <c r="H68">
        <v>0.4572</v>
      </c>
      <c r="I68">
        <f>ROUND(Table1012148[[#This Row],[H2-Potential in TWh/a]]*1000000/(365*24),0)</f>
        <v>52</v>
      </c>
      <c r="J68">
        <f>Table1012148[[#This Row],[Potential demand MWh/h]]/SUM($I$23:$I$379)</f>
        <v>1.7775954602946707E-3</v>
      </c>
      <c r="K68">
        <f>MIN(IF(Table1012148[[#This Row],[Potential demand MWh/h]]&gt;=$B$11,ROUND(Table1012148[[#This Row],[Potential demand MWh/h]],0),0),$B$10)</f>
        <v>0</v>
      </c>
      <c r="L68">
        <f>Table1012148[[#This Row],[Electrolyser Potential MW]]</f>
        <v>0</v>
      </c>
      <c r="M68">
        <f>ROUND(Table1012148[[#This Row],[Potential Peak hour production MWh]]*$B$13,0)</f>
        <v>0</v>
      </c>
    </row>
    <row r="69" spans="1:13">
      <c r="A69">
        <v>62</v>
      </c>
      <c r="B69" t="s">
        <v>962</v>
      </c>
      <c r="C69" t="s">
        <v>1210</v>
      </c>
      <c r="E69">
        <v>50.438827289999999</v>
      </c>
      <c r="F69">
        <v>11.3812546</v>
      </c>
      <c r="G69" t="s">
        <v>305</v>
      </c>
      <c r="H69">
        <v>0.11559999999999999</v>
      </c>
      <c r="I69">
        <f>ROUND(Table1012148[[#This Row],[H2-Potential in TWh/a]]*1000000/(365*24),0)</f>
        <v>13</v>
      </c>
      <c r="J69">
        <f>Table1012148[[#This Row],[Potential demand MWh/h]]/SUM($I$23:$I$379)</f>
        <v>4.4439886507366768E-4</v>
      </c>
      <c r="K69">
        <f>MIN(IF(Table1012148[[#This Row],[Potential demand MWh/h]]&gt;=$B$11,ROUND(Table1012148[[#This Row],[Potential demand MWh/h]],0),0),$B$10)</f>
        <v>0</v>
      </c>
      <c r="L69">
        <f>Table1012148[[#This Row],[Electrolyser Potential MW]]</f>
        <v>0</v>
      </c>
      <c r="M69">
        <f>ROUND(Table1012148[[#This Row],[Potential Peak hour production MWh]]*$B$13,0)</f>
        <v>0</v>
      </c>
    </row>
    <row r="70" spans="1:13">
      <c r="A70">
        <v>63</v>
      </c>
      <c r="B70" t="s">
        <v>963</v>
      </c>
      <c r="C70" t="s">
        <v>1210</v>
      </c>
      <c r="E70">
        <v>48.956135000000003</v>
      </c>
      <c r="F70">
        <v>11.398277</v>
      </c>
      <c r="G70" t="s">
        <v>215</v>
      </c>
      <c r="H70">
        <v>0.10050000000000001</v>
      </c>
      <c r="I70">
        <f>ROUND(Table1012148[[#This Row],[H2-Potential in TWh/a]]*1000000/(365*24),0)</f>
        <v>11</v>
      </c>
      <c r="J70">
        <f>Table1012148[[#This Row],[Potential demand MWh/h]]/SUM($I$23:$I$379)</f>
        <v>3.7602980890848804E-4</v>
      </c>
      <c r="K70">
        <f>MIN(IF(Table1012148[[#This Row],[Potential demand MWh/h]]&gt;=$B$11,ROUND(Table1012148[[#This Row],[Potential demand MWh/h]],0),0),$B$10)</f>
        <v>0</v>
      </c>
      <c r="L70">
        <f>Table1012148[[#This Row],[Electrolyser Potential MW]]</f>
        <v>0</v>
      </c>
      <c r="M70">
        <f>ROUND(Table1012148[[#This Row],[Potential Peak hour production MWh]]*$B$13,0)</f>
        <v>0</v>
      </c>
    </row>
    <row r="71" spans="1:13">
      <c r="A71">
        <v>64</v>
      </c>
      <c r="B71" t="s">
        <v>964</v>
      </c>
      <c r="C71" t="s">
        <v>1210</v>
      </c>
      <c r="E71">
        <v>50.471435</v>
      </c>
      <c r="F71">
        <v>11.282619</v>
      </c>
      <c r="G71" t="s">
        <v>305</v>
      </c>
      <c r="H71">
        <v>2.01E-2</v>
      </c>
      <c r="I71">
        <f>ROUND(Table1012148[[#This Row],[H2-Potential in TWh/a]]*1000000/(365*24),0)</f>
        <v>2</v>
      </c>
      <c r="J71">
        <f>Table1012148[[#This Row],[Potential demand MWh/h]]/SUM($I$23:$I$379)</f>
        <v>6.836905616517964E-5</v>
      </c>
      <c r="K71">
        <f>MIN(IF(Table1012148[[#This Row],[Potential demand MWh/h]]&gt;=$B$11,ROUND(Table1012148[[#This Row],[Potential demand MWh/h]],0),0),$B$10)</f>
        <v>0</v>
      </c>
      <c r="L71">
        <f>Table1012148[[#This Row],[Electrolyser Potential MW]]</f>
        <v>0</v>
      </c>
      <c r="M71">
        <f>ROUND(Table1012148[[#This Row],[Potential Peak hour production MWh]]*$B$13,0)</f>
        <v>0</v>
      </c>
    </row>
    <row r="72" spans="1:13">
      <c r="A72">
        <v>65</v>
      </c>
      <c r="B72" t="s">
        <v>965</v>
      </c>
      <c r="C72" t="s">
        <v>1210</v>
      </c>
      <c r="E72">
        <v>49.980055999999998</v>
      </c>
      <c r="F72">
        <v>9.5831809999999997</v>
      </c>
      <c r="G72" t="s">
        <v>355</v>
      </c>
      <c r="H72">
        <v>0.113</v>
      </c>
      <c r="I72">
        <f>ROUND(Table1012148[[#This Row],[H2-Potential in TWh/a]]*1000000/(365*24),0)</f>
        <v>13</v>
      </c>
      <c r="J72">
        <f>Table1012148[[#This Row],[Potential demand MWh/h]]/SUM($I$23:$I$379)</f>
        <v>4.4439886507366768E-4</v>
      </c>
      <c r="K72">
        <f>MIN(IF(Table1012148[[#This Row],[Potential demand MWh/h]]&gt;=$B$11,ROUND(Table1012148[[#This Row],[Potential demand MWh/h]],0),0),$B$10)</f>
        <v>0</v>
      </c>
      <c r="L72">
        <f>Table1012148[[#This Row],[Electrolyser Potential MW]]</f>
        <v>0</v>
      </c>
      <c r="M72">
        <f>ROUND(Table1012148[[#This Row],[Potential Peak hour production MWh]]*$B$13,0)</f>
        <v>0</v>
      </c>
    </row>
    <row r="73" spans="1:13">
      <c r="A73">
        <v>66</v>
      </c>
      <c r="B73" t="s">
        <v>966</v>
      </c>
      <c r="C73" t="s">
        <v>1210</v>
      </c>
      <c r="E73">
        <v>48.741115000000001</v>
      </c>
      <c r="F73">
        <v>11.236568999999999</v>
      </c>
      <c r="G73" t="s">
        <v>233</v>
      </c>
      <c r="H73">
        <v>0.11559999999999999</v>
      </c>
      <c r="I73">
        <f>ROUND(Table1012148[[#This Row],[H2-Potential in TWh/a]]*1000000/(365*24),0)</f>
        <v>13</v>
      </c>
      <c r="J73">
        <f>Table1012148[[#This Row],[Potential demand MWh/h]]/SUM($I$23:$I$379)</f>
        <v>4.4439886507366768E-4</v>
      </c>
      <c r="K73">
        <f>MIN(IF(Table1012148[[#This Row],[Potential demand MWh/h]]&gt;=$B$11,ROUND(Table1012148[[#This Row],[Potential demand MWh/h]],0),0),$B$10)</f>
        <v>0</v>
      </c>
      <c r="L73">
        <f>Table1012148[[#This Row],[Electrolyser Potential MW]]</f>
        <v>0</v>
      </c>
      <c r="M73">
        <f>ROUND(Table1012148[[#This Row],[Potential Peak hour production MWh]]*$B$13,0)</f>
        <v>0</v>
      </c>
    </row>
    <row r="74" spans="1:13">
      <c r="A74">
        <v>67</v>
      </c>
      <c r="B74" t="s">
        <v>967</v>
      </c>
      <c r="C74" t="s">
        <v>1210</v>
      </c>
      <c r="E74">
        <v>50.459333000000001</v>
      </c>
      <c r="F74">
        <v>11.26413</v>
      </c>
      <c r="G74" t="s">
        <v>305</v>
      </c>
      <c r="H74">
        <v>0.1492</v>
      </c>
      <c r="I74">
        <f>ROUND(Table1012148[[#This Row],[H2-Potential in TWh/a]]*1000000/(365*24),0)</f>
        <v>17</v>
      </c>
      <c r="J74">
        <f>Table1012148[[#This Row],[Potential demand MWh/h]]/SUM($I$23:$I$379)</f>
        <v>5.8113697740402696E-4</v>
      </c>
      <c r="K74">
        <f>MIN(IF(Table1012148[[#This Row],[Potential demand MWh/h]]&gt;=$B$11,ROUND(Table1012148[[#This Row],[Potential demand MWh/h]],0),0),$B$10)</f>
        <v>0</v>
      </c>
      <c r="L74">
        <f>Table1012148[[#This Row],[Electrolyser Potential MW]]</f>
        <v>0</v>
      </c>
      <c r="M74">
        <f>ROUND(Table1012148[[#This Row],[Potential Peak hour production MWh]]*$B$13,0)</f>
        <v>0</v>
      </c>
    </row>
    <row r="75" spans="1:13">
      <c r="A75">
        <v>68</v>
      </c>
      <c r="B75" t="s">
        <v>950</v>
      </c>
      <c r="C75" t="s">
        <v>1210</v>
      </c>
      <c r="E75">
        <v>51.649469000000003</v>
      </c>
      <c r="F75">
        <v>14.231009</v>
      </c>
      <c r="G75" t="s">
        <v>419</v>
      </c>
      <c r="H75">
        <v>0.11559999999999999</v>
      </c>
      <c r="I75">
        <f>ROUND(Table1012148[[#This Row],[H2-Potential in TWh/a]]*1000000/(365*24),0)</f>
        <v>13</v>
      </c>
      <c r="J75">
        <f>Table1012148[[#This Row],[Potential demand MWh/h]]/SUM($I$23:$I$379)</f>
        <v>4.4439886507366768E-4</v>
      </c>
      <c r="K75">
        <f>MIN(IF(Table1012148[[#This Row],[Potential demand MWh/h]]&gt;=$B$11,ROUND(Table1012148[[#This Row],[Potential demand MWh/h]],0),0),$B$10)</f>
        <v>0</v>
      </c>
      <c r="L75">
        <f>Table1012148[[#This Row],[Electrolyser Potential MW]]</f>
        <v>0</v>
      </c>
      <c r="M75">
        <f>ROUND(Table1012148[[#This Row],[Potential Peak hour production MWh]]*$B$13,0)</f>
        <v>0</v>
      </c>
    </row>
    <row r="76" spans="1:13">
      <c r="A76">
        <v>69</v>
      </c>
      <c r="B76" t="s">
        <v>968</v>
      </c>
      <c r="C76" t="s">
        <v>1210</v>
      </c>
      <c r="E76">
        <v>50.509984000000003</v>
      </c>
      <c r="F76">
        <v>10.749162</v>
      </c>
      <c r="G76" t="s">
        <v>885</v>
      </c>
      <c r="H76">
        <v>7.0300000000000001E-2</v>
      </c>
      <c r="I76">
        <f>ROUND(Table1012148[[#This Row],[H2-Potential in TWh/a]]*1000000/(365*24),0)</f>
        <v>8</v>
      </c>
      <c r="J76">
        <f>Table1012148[[#This Row],[Potential demand MWh/h]]/SUM($I$23:$I$379)</f>
        <v>2.7347622466071856E-4</v>
      </c>
      <c r="K76">
        <f>MIN(IF(Table1012148[[#This Row],[Potential demand MWh/h]]&gt;=$B$11,ROUND(Table1012148[[#This Row],[Potential demand MWh/h]],0),0),$B$10)</f>
        <v>0</v>
      </c>
      <c r="L76">
        <f>Table1012148[[#This Row],[Electrolyser Potential MW]]</f>
        <v>0</v>
      </c>
      <c r="M76">
        <f>ROUND(Table1012148[[#This Row],[Potential Peak hour production MWh]]*$B$13,0)</f>
        <v>0</v>
      </c>
    </row>
    <row r="77" spans="1:13">
      <c r="A77">
        <v>70</v>
      </c>
      <c r="B77" t="s">
        <v>969</v>
      </c>
      <c r="C77" t="s">
        <v>1210</v>
      </c>
      <c r="E77">
        <v>47.603845</v>
      </c>
      <c r="F77">
        <v>7.9151069999999999</v>
      </c>
      <c r="G77" t="s">
        <v>180</v>
      </c>
      <c r="H77">
        <v>9.0399999999999994E-2</v>
      </c>
      <c r="I77">
        <f>ROUND(Table1012148[[#This Row],[H2-Potential in TWh/a]]*1000000/(365*24),0)</f>
        <v>10</v>
      </c>
      <c r="J77">
        <f>Table1012148[[#This Row],[Potential demand MWh/h]]/SUM($I$23:$I$379)</f>
        <v>3.418452808258982E-4</v>
      </c>
      <c r="K77">
        <f>MIN(IF(Table1012148[[#This Row],[Potential demand MWh/h]]&gt;=$B$11,ROUND(Table1012148[[#This Row],[Potential demand MWh/h]],0),0),$B$10)</f>
        <v>0</v>
      </c>
      <c r="L77">
        <f>Table1012148[[#This Row],[Electrolyser Potential MW]]</f>
        <v>0</v>
      </c>
      <c r="M77">
        <f>ROUND(Table1012148[[#This Row],[Potential Peak hour production MWh]]*$B$13,0)</f>
        <v>0</v>
      </c>
    </row>
    <row r="78" spans="1:13">
      <c r="A78">
        <v>71</v>
      </c>
      <c r="B78" t="s">
        <v>970</v>
      </c>
      <c r="C78" t="s">
        <v>1210</v>
      </c>
      <c r="E78">
        <v>49.773600000000002</v>
      </c>
      <c r="F78">
        <v>9.5700950000000002</v>
      </c>
      <c r="G78" t="s">
        <v>132</v>
      </c>
      <c r="H78">
        <v>3.0099999999999998E-2</v>
      </c>
      <c r="I78">
        <f>ROUND(Table1012148[[#This Row],[H2-Potential in TWh/a]]*1000000/(365*24),0)</f>
        <v>3</v>
      </c>
      <c r="J78">
        <f>Table1012148[[#This Row],[Potential demand MWh/h]]/SUM($I$23:$I$379)</f>
        <v>1.0255358424776946E-4</v>
      </c>
      <c r="K78">
        <f>MIN(IF(Table1012148[[#This Row],[Potential demand MWh/h]]&gt;=$B$11,ROUND(Table1012148[[#This Row],[Potential demand MWh/h]],0),0),$B$10)</f>
        <v>0</v>
      </c>
      <c r="L78">
        <f>Table1012148[[#This Row],[Electrolyser Potential MW]]</f>
        <v>0</v>
      </c>
      <c r="M78">
        <f>ROUND(Table1012148[[#This Row],[Potential Peak hour production MWh]]*$B$13,0)</f>
        <v>0</v>
      </c>
    </row>
    <row r="79" spans="1:13">
      <c r="A79">
        <v>72</v>
      </c>
      <c r="B79" t="s">
        <v>971</v>
      </c>
      <c r="C79" t="s">
        <v>1210</v>
      </c>
      <c r="E79">
        <v>50.869332999999997</v>
      </c>
      <c r="F79">
        <v>6.0929209999999996</v>
      </c>
      <c r="G79" t="s">
        <v>95</v>
      </c>
      <c r="H79">
        <v>0.39850000000000002</v>
      </c>
      <c r="I79">
        <f>ROUND(Table1012148[[#This Row],[H2-Potential in TWh/a]]*1000000/(365*24),0)</f>
        <v>45</v>
      </c>
      <c r="J79">
        <f>Table1012148[[#This Row],[Potential demand MWh/h]]/SUM($I$23:$I$379)</f>
        <v>1.5383037637165418E-3</v>
      </c>
      <c r="K79">
        <f>MIN(IF(Table1012148[[#This Row],[Potential demand MWh/h]]&gt;=$B$11,ROUND(Table1012148[[#This Row],[Potential demand MWh/h]],0),0),$B$10)</f>
        <v>0</v>
      </c>
      <c r="L79">
        <f>Table1012148[[#This Row],[Electrolyser Potential MW]]</f>
        <v>0</v>
      </c>
      <c r="M79">
        <f>ROUND(Table1012148[[#This Row],[Potential Peak hour production MWh]]*$B$13,0)</f>
        <v>0</v>
      </c>
    </row>
    <row r="80" spans="1:13">
      <c r="A80">
        <v>73</v>
      </c>
      <c r="B80" t="s">
        <v>972</v>
      </c>
      <c r="C80" t="s">
        <v>1210</v>
      </c>
      <c r="E80">
        <v>51.566233019999999</v>
      </c>
      <c r="F80">
        <v>6.9334189679999998</v>
      </c>
      <c r="G80" t="s">
        <v>651</v>
      </c>
      <c r="H80">
        <v>0.59770000000000001</v>
      </c>
      <c r="I80">
        <f>ROUND(Table1012148[[#This Row],[H2-Potential in TWh/a]]*1000000/(365*24),0)</f>
        <v>68</v>
      </c>
      <c r="J80">
        <f>Table1012148[[#This Row],[Potential demand MWh/h]]/SUM($I$23:$I$379)</f>
        <v>2.3245479096161079E-3</v>
      </c>
      <c r="K80">
        <f>MIN(IF(Table1012148[[#This Row],[Potential demand MWh/h]]&gt;=$B$11,ROUND(Table1012148[[#This Row],[Potential demand MWh/h]],0),0),$B$10)</f>
        <v>0</v>
      </c>
      <c r="L80">
        <f>Table1012148[[#This Row],[Electrolyser Potential MW]]</f>
        <v>0</v>
      </c>
      <c r="M80">
        <f>ROUND(Table1012148[[#This Row],[Potential Peak hour production MWh]]*$B$13,0)</f>
        <v>0</v>
      </c>
    </row>
    <row r="81" spans="1:13">
      <c r="A81">
        <v>74</v>
      </c>
      <c r="B81" t="s">
        <v>973</v>
      </c>
      <c r="C81" t="s">
        <v>1210</v>
      </c>
      <c r="E81">
        <v>52.274424660000001</v>
      </c>
      <c r="F81">
        <v>11.44018309</v>
      </c>
      <c r="G81" t="s">
        <v>816</v>
      </c>
      <c r="H81">
        <v>0.83679999999999999</v>
      </c>
      <c r="I81">
        <f>ROUND(Table1012148[[#This Row],[H2-Potential in TWh/a]]*1000000/(365*24),0)</f>
        <v>96</v>
      </c>
      <c r="J81">
        <f>Table1012148[[#This Row],[Potential demand MWh/h]]/SUM($I$23:$I$379)</f>
        <v>3.2817146959286227E-3</v>
      </c>
      <c r="K81">
        <f>MIN(IF(Table1012148[[#This Row],[Potential demand MWh/h]]&gt;=$B$11,ROUND(Table1012148[[#This Row],[Potential demand MWh/h]],0),0),$B$10)</f>
        <v>0</v>
      </c>
      <c r="L81">
        <f>Table1012148[[#This Row],[Electrolyser Potential MW]]</f>
        <v>0</v>
      </c>
      <c r="M81">
        <f>ROUND(Table1012148[[#This Row],[Potential Peak hour production MWh]]*$B$13,0)</f>
        <v>0</v>
      </c>
    </row>
    <row r="82" spans="1:13">
      <c r="A82">
        <v>75</v>
      </c>
      <c r="B82" t="s">
        <v>974</v>
      </c>
      <c r="C82" t="s">
        <v>1210</v>
      </c>
      <c r="E82">
        <v>51.65123268</v>
      </c>
      <c r="F82">
        <v>12.243387589999999</v>
      </c>
      <c r="G82" t="s">
        <v>812</v>
      </c>
      <c r="H82">
        <v>0.39850000000000002</v>
      </c>
      <c r="I82">
        <f>ROUND(Table1012148[[#This Row],[H2-Potential in TWh/a]]*1000000/(365*24),0)</f>
        <v>45</v>
      </c>
      <c r="J82">
        <f>Table1012148[[#This Row],[Potential demand MWh/h]]/SUM($I$23:$I$379)</f>
        <v>1.5383037637165418E-3</v>
      </c>
      <c r="K82">
        <f>MIN(IF(Table1012148[[#This Row],[Potential demand MWh/h]]&gt;=$B$11,ROUND(Table1012148[[#This Row],[Potential demand MWh/h]],0),0),$B$10)</f>
        <v>0</v>
      </c>
      <c r="L82">
        <f>Table1012148[[#This Row],[Electrolyser Potential MW]]</f>
        <v>0</v>
      </c>
      <c r="M82">
        <f>ROUND(Table1012148[[#This Row],[Potential Peak hour production MWh]]*$B$13,0)</f>
        <v>0</v>
      </c>
    </row>
    <row r="83" spans="1:13">
      <c r="A83">
        <v>76</v>
      </c>
      <c r="B83" t="s">
        <v>975</v>
      </c>
      <c r="C83" t="s">
        <v>1210</v>
      </c>
      <c r="E83">
        <v>52.057572159999999</v>
      </c>
      <c r="F83">
        <v>11.58077961</v>
      </c>
      <c r="G83" t="s">
        <v>816</v>
      </c>
      <c r="H83">
        <v>0.45829999999999999</v>
      </c>
      <c r="I83">
        <f>ROUND(Table1012148[[#This Row],[H2-Potential in TWh/a]]*1000000/(365*24),0)</f>
        <v>52</v>
      </c>
      <c r="J83">
        <f>Table1012148[[#This Row],[Potential demand MWh/h]]/SUM($I$23:$I$379)</f>
        <v>1.7775954602946707E-3</v>
      </c>
      <c r="K83">
        <f>MIN(IF(Table1012148[[#This Row],[Potential demand MWh/h]]&gt;=$B$11,ROUND(Table1012148[[#This Row],[Potential demand MWh/h]],0),0),$B$10)</f>
        <v>0</v>
      </c>
      <c r="L83">
        <f>Table1012148[[#This Row],[Electrolyser Potential MW]]</f>
        <v>0</v>
      </c>
      <c r="M83">
        <f>ROUND(Table1012148[[#This Row],[Potential Peak hour production MWh]]*$B$13,0)</f>
        <v>0</v>
      </c>
    </row>
    <row r="84" spans="1:13">
      <c r="A84">
        <v>77</v>
      </c>
      <c r="B84" t="s">
        <v>976</v>
      </c>
      <c r="C84" t="s">
        <v>1210</v>
      </c>
      <c r="E84">
        <v>52.062818999999998</v>
      </c>
      <c r="F84">
        <v>11.570379000000001</v>
      </c>
      <c r="G84" t="s">
        <v>816</v>
      </c>
      <c r="H84">
        <v>0.47820000000000001</v>
      </c>
      <c r="I84">
        <f>ROUND(Table1012148[[#This Row],[H2-Potential in TWh/a]]*1000000/(365*24),0)</f>
        <v>55</v>
      </c>
      <c r="J84">
        <f>Table1012148[[#This Row],[Potential demand MWh/h]]/SUM($I$23:$I$379)</f>
        <v>1.8801490445424401E-3</v>
      </c>
      <c r="K84">
        <f>MIN(IF(Table1012148[[#This Row],[Potential demand MWh/h]]&gt;=$B$11,ROUND(Table1012148[[#This Row],[Potential demand MWh/h]],0),0),$B$10)</f>
        <v>0</v>
      </c>
      <c r="L84">
        <f>Table1012148[[#This Row],[Electrolyser Potential MW]]</f>
        <v>0</v>
      </c>
      <c r="M84">
        <f>ROUND(Table1012148[[#This Row],[Potential Peak hour production MWh]]*$B$13,0)</f>
        <v>0</v>
      </c>
    </row>
    <row r="85" spans="1:13">
      <c r="A85">
        <v>78</v>
      </c>
      <c r="B85" t="s">
        <v>977</v>
      </c>
      <c r="C85" t="s">
        <v>1210</v>
      </c>
      <c r="E85">
        <v>51.579650770000001</v>
      </c>
      <c r="F85">
        <v>13.003550280000001</v>
      </c>
      <c r="G85" t="s">
        <v>802</v>
      </c>
      <c r="H85">
        <v>0.55789999999999995</v>
      </c>
      <c r="I85">
        <f>ROUND(Table1012148[[#This Row],[H2-Potential in TWh/a]]*1000000/(365*24),0)</f>
        <v>64</v>
      </c>
      <c r="J85">
        <f>Table1012148[[#This Row],[Potential demand MWh/h]]/SUM($I$23:$I$379)</f>
        <v>2.1878097972857485E-3</v>
      </c>
      <c r="K85">
        <f>MIN(IF(Table1012148[[#This Row],[Potential demand MWh/h]]&gt;=$B$11,ROUND(Table1012148[[#This Row],[Potential demand MWh/h]],0),0),$B$10)</f>
        <v>0</v>
      </c>
      <c r="L85">
        <f>Table1012148[[#This Row],[Electrolyser Potential MW]]</f>
        <v>0</v>
      </c>
      <c r="M85">
        <f>ROUND(Table1012148[[#This Row],[Potential Peak hour production MWh]]*$B$13,0)</f>
        <v>0</v>
      </c>
    </row>
    <row r="86" spans="1:13">
      <c r="A86">
        <v>79</v>
      </c>
      <c r="B86" t="s">
        <v>978</v>
      </c>
      <c r="C86" t="s">
        <v>1210</v>
      </c>
      <c r="E86">
        <v>50.784838569999998</v>
      </c>
      <c r="F86">
        <v>6.2200416880000002</v>
      </c>
      <c r="G86" t="s">
        <v>95</v>
      </c>
      <c r="H86">
        <v>2.0000000000000001E-4</v>
      </c>
      <c r="I86">
        <f>ROUND(Table1012148[[#This Row],[H2-Potential in TWh/a]]*1000000/(365*24),0)</f>
        <v>0</v>
      </c>
      <c r="J86">
        <f>Table1012148[[#This Row],[Potential demand MWh/h]]/SUM($I$23:$I$379)</f>
        <v>0</v>
      </c>
      <c r="K86">
        <f>MIN(IF(Table1012148[[#This Row],[Potential demand MWh/h]]&gt;=$B$11,ROUND(Table1012148[[#This Row],[Potential demand MWh/h]],0),0),$B$10)</f>
        <v>0</v>
      </c>
      <c r="L86">
        <f>Table1012148[[#This Row],[Electrolyser Potential MW]]</f>
        <v>0</v>
      </c>
      <c r="M86">
        <f>ROUND(Table1012148[[#This Row],[Potential Peak hour production MWh]]*$B$13,0)</f>
        <v>0</v>
      </c>
    </row>
    <row r="87" spans="1:13">
      <c r="A87">
        <v>80</v>
      </c>
      <c r="B87" t="s">
        <v>979</v>
      </c>
      <c r="C87" t="s">
        <v>1210</v>
      </c>
      <c r="E87">
        <v>49.620086989999997</v>
      </c>
      <c r="F87">
        <v>12.07645089</v>
      </c>
      <c r="G87" t="s">
        <v>103</v>
      </c>
      <c r="H87">
        <v>0.64549999999999996</v>
      </c>
      <c r="I87">
        <f>ROUND(Table1012148[[#This Row],[H2-Potential in TWh/a]]*1000000/(365*24),0)</f>
        <v>74</v>
      </c>
      <c r="J87">
        <f>Table1012148[[#This Row],[Potential demand MWh/h]]/SUM($I$23:$I$379)</f>
        <v>2.5296550781116465E-3</v>
      </c>
      <c r="K87">
        <f>MIN(IF(Table1012148[[#This Row],[Potential demand MWh/h]]&gt;=$B$11,ROUND(Table1012148[[#This Row],[Potential demand MWh/h]],0),0),$B$10)</f>
        <v>0</v>
      </c>
      <c r="L87">
        <f>Table1012148[[#This Row],[Electrolyser Potential MW]]</f>
        <v>0</v>
      </c>
      <c r="M87">
        <f>ROUND(Table1012148[[#This Row],[Potential Peak hour production MWh]]*$B$13,0)</f>
        <v>0</v>
      </c>
    </row>
    <row r="88" spans="1:13">
      <c r="A88">
        <v>81</v>
      </c>
      <c r="B88" t="s">
        <v>978</v>
      </c>
      <c r="C88" t="s">
        <v>1210</v>
      </c>
      <c r="E88">
        <v>49.523539999999997</v>
      </c>
      <c r="F88">
        <v>8.4730910000000002</v>
      </c>
      <c r="G88" t="s">
        <v>149</v>
      </c>
      <c r="H88">
        <v>0.15939999999999999</v>
      </c>
      <c r="I88">
        <f>ROUND(Table1012148[[#This Row],[H2-Potential in TWh/a]]*1000000/(365*24),0)</f>
        <v>18</v>
      </c>
      <c r="J88">
        <f>Table1012148[[#This Row],[Potential demand MWh/h]]/SUM($I$23:$I$379)</f>
        <v>6.1532150548661681E-4</v>
      </c>
      <c r="K88">
        <f>MIN(IF(Table1012148[[#This Row],[Potential demand MWh/h]]&gt;=$B$11,ROUND(Table1012148[[#This Row],[Potential demand MWh/h]],0),0),$B$10)</f>
        <v>0</v>
      </c>
      <c r="L88">
        <f>Table1012148[[#This Row],[Electrolyser Potential MW]]</f>
        <v>0</v>
      </c>
      <c r="M88">
        <f>ROUND(Table1012148[[#This Row],[Potential Peak hour production MWh]]*$B$13,0)</f>
        <v>0</v>
      </c>
    </row>
    <row r="89" spans="1:13">
      <c r="A89">
        <v>82</v>
      </c>
      <c r="B89" t="s">
        <v>980</v>
      </c>
      <c r="C89" t="s">
        <v>1210</v>
      </c>
      <c r="E89">
        <v>50.049413999999999</v>
      </c>
      <c r="F89">
        <v>12.037088000000001</v>
      </c>
      <c r="G89" t="s">
        <v>311</v>
      </c>
      <c r="H89">
        <v>7.6399999999999996E-2</v>
      </c>
      <c r="I89">
        <f>ROUND(Table1012148[[#This Row],[H2-Potential in TWh/a]]*1000000/(365*24),0)</f>
        <v>9</v>
      </c>
      <c r="J89">
        <f>Table1012148[[#This Row],[Potential demand MWh/h]]/SUM($I$23:$I$379)</f>
        <v>3.0766075274330841E-4</v>
      </c>
      <c r="K89">
        <f>MIN(IF(Table1012148[[#This Row],[Potential demand MWh/h]]&gt;=$B$11,ROUND(Table1012148[[#This Row],[Potential demand MWh/h]],0),0),$B$10)</f>
        <v>0</v>
      </c>
      <c r="L89">
        <f>Table1012148[[#This Row],[Electrolyser Potential MW]]</f>
        <v>0</v>
      </c>
      <c r="M89">
        <f>ROUND(Table1012148[[#This Row],[Potential Peak hour production MWh]]*$B$13,0)</f>
        <v>0</v>
      </c>
    </row>
    <row r="90" spans="1:13">
      <c r="A90">
        <v>83</v>
      </c>
      <c r="B90" t="s">
        <v>981</v>
      </c>
      <c r="C90" t="s">
        <v>1210</v>
      </c>
      <c r="E90">
        <v>51.574494999999999</v>
      </c>
      <c r="F90">
        <v>14.607143000000001</v>
      </c>
      <c r="G90" t="s">
        <v>419</v>
      </c>
      <c r="H90">
        <v>0.15010000000000001</v>
      </c>
      <c r="I90">
        <f>ROUND(Table1012148[[#This Row],[H2-Potential in TWh/a]]*1000000/(365*24),0)</f>
        <v>17</v>
      </c>
      <c r="J90">
        <f>Table1012148[[#This Row],[Potential demand MWh/h]]/SUM($I$23:$I$379)</f>
        <v>5.8113697740402696E-4</v>
      </c>
      <c r="K90">
        <f>MIN(IF(Table1012148[[#This Row],[Potential demand MWh/h]]&gt;=$B$11,ROUND(Table1012148[[#This Row],[Potential demand MWh/h]],0),0),$B$10)</f>
        <v>0</v>
      </c>
      <c r="L90">
        <f>Table1012148[[#This Row],[Electrolyser Potential MW]]</f>
        <v>0</v>
      </c>
      <c r="M90">
        <f>ROUND(Table1012148[[#This Row],[Potential Peak hour production MWh]]*$B$13,0)</f>
        <v>0</v>
      </c>
    </row>
    <row r="91" spans="1:13">
      <c r="A91">
        <v>84</v>
      </c>
      <c r="B91" t="s">
        <v>982</v>
      </c>
      <c r="C91" t="s">
        <v>1211</v>
      </c>
      <c r="E91">
        <v>50.031909560000003</v>
      </c>
      <c r="F91">
        <v>8.2570017539999991</v>
      </c>
      <c r="G91" t="s">
        <v>438</v>
      </c>
      <c r="H91">
        <v>0.1593</v>
      </c>
      <c r="I91">
        <f>ROUND(Table1012148[[#This Row],[H2-Potential in TWh/a]]*1000000/(365*24),0)</f>
        <v>18</v>
      </c>
      <c r="J91">
        <f>Table1012148[[#This Row],[Potential demand MWh/h]]/SUM($I$23:$I$379)</f>
        <v>6.1532150548661681E-4</v>
      </c>
      <c r="K91">
        <f>MIN(IF(Table1012148[[#This Row],[Potential demand MWh/h]]&gt;=$B$11,ROUND(Table1012148[[#This Row],[Potential demand MWh/h]],0),0),$B$10)</f>
        <v>0</v>
      </c>
      <c r="L91">
        <f>Table1012148[[#This Row],[Electrolyser Potential MW]]</f>
        <v>0</v>
      </c>
      <c r="M91">
        <f>ROUND(Table1012148[[#This Row],[Potential Peak hour production MWh]]*$B$13,0)</f>
        <v>0</v>
      </c>
    </row>
    <row r="92" spans="1:13">
      <c r="A92">
        <v>85</v>
      </c>
      <c r="B92" t="s">
        <v>982</v>
      </c>
      <c r="C92" t="s">
        <v>1211</v>
      </c>
      <c r="E92">
        <v>52.174985890000002</v>
      </c>
      <c r="F92">
        <v>7.8878276410000003</v>
      </c>
      <c r="G92" t="s">
        <v>653</v>
      </c>
      <c r="H92">
        <v>1.4100999999999999</v>
      </c>
      <c r="I92">
        <f>ROUND(Table1012148[[#This Row],[H2-Potential in TWh/a]]*1000000/(365*24),0)</f>
        <v>161</v>
      </c>
      <c r="J92">
        <f>Table1012148[[#This Row],[Potential demand MWh/h]]/SUM($I$23:$I$379)</f>
        <v>5.5037090212969606E-3</v>
      </c>
      <c r="K92">
        <f>MIN(IF(Table1012148[[#This Row],[Potential demand MWh/h]]&gt;=$B$11,ROUND(Table1012148[[#This Row],[Potential demand MWh/h]],0),0),$B$10)</f>
        <v>0</v>
      </c>
      <c r="L92">
        <f>Table1012148[[#This Row],[Electrolyser Potential MW]]</f>
        <v>0</v>
      </c>
      <c r="M92">
        <f>ROUND(Table1012148[[#This Row],[Potential Peak hour production MWh]]*$B$13,0)</f>
        <v>0</v>
      </c>
    </row>
    <row r="93" spans="1:13">
      <c r="A93">
        <v>86</v>
      </c>
      <c r="B93" t="s">
        <v>983</v>
      </c>
      <c r="C93" t="s">
        <v>1211</v>
      </c>
      <c r="E93">
        <v>51.765173730000001</v>
      </c>
      <c r="F93">
        <v>8.0540287880000001</v>
      </c>
      <c r="G93" t="s">
        <v>655</v>
      </c>
      <c r="H93">
        <v>0.63729999999999998</v>
      </c>
      <c r="I93">
        <f>ROUND(Table1012148[[#This Row],[H2-Potential in TWh/a]]*1000000/(365*24),0)</f>
        <v>73</v>
      </c>
      <c r="J93">
        <f>Table1012148[[#This Row],[Potential demand MWh/h]]/SUM($I$23:$I$379)</f>
        <v>2.4954705500290567E-3</v>
      </c>
      <c r="K93">
        <f>MIN(IF(Table1012148[[#This Row],[Potential demand MWh/h]]&gt;=$B$11,ROUND(Table1012148[[#This Row],[Potential demand MWh/h]],0),0),$B$10)</f>
        <v>0</v>
      </c>
      <c r="L93">
        <f>Table1012148[[#This Row],[Electrolyser Potential MW]]</f>
        <v>0</v>
      </c>
      <c r="M93">
        <f>ROUND(Table1012148[[#This Row],[Potential Peak hour production MWh]]*$B$13,0)</f>
        <v>0</v>
      </c>
    </row>
    <row r="94" spans="1:13">
      <c r="A94">
        <v>87</v>
      </c>
      <c r="B94" t="s">
        <v>984</v>
      </c>
      <c r="C94" t="s">
        <v>1211</v>
      </c>
      <c r="E94">
        <v>51.760245959999999</v>
      </c>
      <c r="F94">
        <v>8.0731712420000008</v>
      </c>
      <c r="G94" t="s">
        <v>655</v>
      </c>
      <c r="H94">
        <v>0.39829999999999999</v>
      </c>
      <c r="I94">
        <f>ROUND(Table1012148[[#This Row],[H2-Potential in TWh/a]]*1000000/(365*24),0)</f>
        <v>45</v>
      </c>
      <c r="J94">
        <f>Table1012148[[#This Row],[Potential demand MWh/h]]/SUM($I$23:$I$379)</f>
        <v>1.5383037637165418E-3</v>
      </c>
      <c r="K94">
        <f>MIN(IF(Table1012148[[#This Row],[Potential demand MWh/h]]&gt;=$B$11,ROUND(Table1012148[[#This Row],[Potential demand MWh/h]],0),0),$B$10)</f>
        <v>0</v>
      </c>
      <c r="L94">
        <f>Table1012148[[#This Row],[Electrolyser Potential MW]]</f>
        <v>0</v>
      </c>
      <c r="M94">
        <f>ROUND(Table1012148[[#This Row],[Potential Peak hour production MWh]]*$B$13,0)</f>
        <v>0</v>
      </c>
    </row>
    <row r="95" spans="1:13">
      <c r="A95">
        <v>88</v>
      </c>
      <c r="B95" t="s">
        <v>985</v>
      </c>
      <c r="C95" t="s">
        <v>1211</v>
      </c>
      <c r="E95">
        <v>51.858260960000003</v>
      </c>
      <c r="F95">
        <v>8.0305718620000004</v>
      </c>
      <c r="G95" t="s">
        <v>655</v>
      </c>
      <c r="H95">
        <v>0.79659999999999997</v>
      </c>
      <c r="I95">
        <f>ROUND(Table1012148[[#This Row],[H2-Potential in TWh/a]]*1000000/(365*24),0)</f>
        <v>91</v>
      </c>
      <c r="J95">
        <f>Table1012148[[#This Row],[Potential demand MWh/h]]/SUM($I$23:$I$379)</f>
        <v>3.1107920555156735E-3</v>
      </c>
      <c r="K95">
        <f>MIN(IF(Table1012148[[#This Row],[Potential demand MWh/h]]&gt;=$B$11,ROUND(Table1012148[[#This Row],[Potential demand MWh/h]],0),0),$B$10)</f>
        <v>0</v>
      </c>
      <c r="L95">
        <f>Table1012148[[#This Row],[Electrolyser Potential MW]]</f>
        <v>0</v>
      </c>
      <c r="M95">
        <f>ROUND(Table1012148[[#This Row],[Potential Peak hour production MWh]]*$B$13,0)</f>
        <v>0</v>
      </c>
    </row>
    <row r="96" spans="1:13">
      <c r="A96">
        <v>89</v>
      </c>
      <c r="B96" t="s">
        <v>985</v>
      </c>
      <c r="C96" t="s">
        <v>1211</v>
      </c>
      <c r="E96">
        <v>51.698988470000003</v>
      </c>
      <c r="F96">
        <v>8.7470409070000006</v>
      </c>
      <c r="G96" t="s">
        <v>669</v>
      </c>
      <c r="H96">
        <v>0.29480000000000001</v>
      </c>
      <c r="I96">
        <f>ROUND(Table1012148[[#This Row],[H2-Potential in TWh/a]]*1000000/(365*24),0)</f>
        <v>34</v>
      </c>
      <c r="J96">
        <f>Table1012148[[#This Row],[Potential demand MWh/h]]/SUM($I$23:$I$379)</f>
        <v>1.1622739548080539E-3</v>
      </c>
      <c r="K96">
        <f>MIN(IF(Table1012148[[#This Row],[Potential demand MWh/h]]&gt;=$B$11,ROUND(Table1012148[[#This Row],[Potential demand MWh/h]],0),0),$B$10)</f>
        <v>0</v>
      </c>
      <c r="L96">
        <f>Table1012148[[#This Row],[Electrolyser Potential MW]]</f>
        <v>0</v>
      </c>
      <c r="M96">
        <f>ROUND(Table1012148[[#This Row],[Potential Peak hour production MWh]]*$B$13,0)</f>
        <v>0</v>
      </c>
    </row>
    <row r="97" spans="1:13">
      <c r="A97">
        <v>90</v>
      </c>
      <c r="B97" t="s">
        <v>982</v>
      </c>
      <c r="C97" t="s">
        <v>1211</v>
      </c>
      <c r="E97">
        <v>51.62256052</v>
      </c>
      <c r="F97">
        <v>8.5043928809999993</v>
      </c>
      <c r="G97" t="s">
        <v>691</v>
      </c>
      <c r="H97">
        <v>0.31869999999999998</v>
      </c>
      <c r="I97">
        <f>ROUND(Table1012148[[#This Row],[H2-Potential in TWh/a]]*1000000/(365*24),0)</f>
        <v>36</v>
      </c>
      <c r="J97">
        <f>Table1012148[[#This Row],[Potential demand MWh/h]]/SUM($I$23:$I$379)</f>
        <v>1.2306430109732336E-3</v>
      </c>
      <c r="K97">
        <f>MIN(IF(Table1012148[[#This Row],[Potential demand MWh/h]]&gt;=$B$11,ROUND(Table1012148[[#This Row],[Potential demand MWh/h]],0),0),$B$10)</f>
        <v>0</v>
      </c>
      <c r="L97">
        <f>Table1012148[[#This Row],[Electrolyser Potential MW]]</f>
        <v>0</v>
      </c>
      <c r="M97">
        <f>ROUND(Table1012148[[#This Row],[Potential Peak hour production MWh]]*$B$13,0)</f>
        <v>0</v>
      </c>
    </row>
    <row r="98" spans="1:13">
      <c r="A98">
        <v>91</v>
      </c>
      <c r="B98" t="s">
        <v>986</v>
      </c>
      <c r="C98" t="s">
        <v>1211</v>
      </c>
      <c r="E98">
        <v>51.597210140000001</v>
      </c>
      <c r="F98">
        <v>8.3346819449999998</v>
      </c>
      <c r="G98" t="s">
        <v>691</v>
      </c>
      <c r="H98">
        <v>0.43819999999999998</v>
      </c>
      <c r="I98">
        <f>ROUND(Table1012148[[#This Row],[H2-Potential in TWh/a]]*1000000/(365*24),0)</f>
        <v>50</v>
      </c>
      <c r="J98">
        <f>Table1012148[[#This Row],[Potential demand MWh/h]]/SUM($I$23:$I$379)</f>
        <v>1.709226404129491E-3</v>
      </c>
      <c r="K98">
        <f>MIN(IF(Table1012148[[#This Row],[Potential demand MWh/h]]&gt;=$B$11,ROUND(Table1012148[[#This Row],[Potential demand MWh/h]],0),0),$B$10)</f>
        <v>0</v>
      </c>
      <c r="L98">
        <f>Table1012148[[#This Row],[Electrolyser Potential MW]]</f>
        <v>0</v>
      </c>
      <c r="M98">
        <f>ROUND(Table1012148[[#This Row],[Potential Peak hour production MWh]]*$B$13,0)</f>
        <v>0</v>
      </c>
    </row>
    <row r="99" spans="1:13">
      <c r="A99">
        <v>92</v>
      </c>
      <c r="B99" t="s">
        <v>987</v>
      </c>
      <c r="C99" t="s">
        <v>1211</v>
      </c>
      <c r="E99">
        <v>51.816375209999997</v>
      </c>
      <c r="F99">
        <v>11.7496466</v>
      </c>
      <c r="G99" t="s">
        <v>826</v>
      </c>
      <c r="H99">
        <v>0.68510000000000004</v>
      </c>
      <c r="I99">
        <f>ROUND(Table1012148[[#This Row],[H2-Potential in TWh/a]]*1000000/(365*24),0)</f>
        <v>78</v>
      </c>
      <c r="J99">
        <f>Table1012148[[#This Row],[Potential demand MWh/h]]/SUM($I$23:$I$379)</f>
        <v>2.6663931904420059E-3</v>
      </c>
      <c r="K99">
        <f>MIN(IF(Table1012148[[#This Row],[Potential demand MWh/h]]&gt;=$B$11,ROUND(Table1012148[[#This Row],[Potential demand MWh/h]],0),0),$B$10)</f>
        <v>0</v>
      </c>
      <c r="L99">
        <f>Table1012148[[#This Row],[Electrolyser Potential MW]]</f>
        <v>0</v>
      </c>
      <c r="M99">
        <f>ROUND(Table1012148[[#This Row],[Potential Peak hour production MWh]]*$B$13,0)</f>
        <v>0</v>
      </c>
    </row>
    <row r="100" spans="1:13">
      <c r="A100">
        <v>93</v>
      </c>
      <c r="B100" t="s">
        <v>988</v>
      </c>
      <c r="C100" t="s">
        <v>1211</v>
      </c>
      <c r="E100">
        <v>51.271111779999998</v>
      </c>
      <c r="F100">
        <v>11.654702629999999</v>
      </c>
      <c r="G100" t="s">
        <v>818</v>
      </c>
      <c r="H100">
        <v>1.5136000000000001</v>
      </c>
      <c r="I100">
        <f>ROUND(Table1012148[[#This Row],[H2-Potential in TWh/a]]*1000000/(365*24),0)</f>
        <v>173</v>
      </c>
      <c r="J100">
        <f>Table1012148[[#This Row],[Potential demand MWh/h]]/SUM($I$23:$I$379)</f>
        <v>5.9139233582880387E-3</v>
      </c>
      <c r="K100">
        <f>MIN(IF(Table1012148[[#This Row],[Potential demand MWh/h]]&gt;=$B$11,ROUND(Table1012148[[#This Row],[Potential demand MWh/h]],0),0),$B$10)</f>
        <v>0</v>
      </c>
      <c r="L100">
        <f>Table1012148[[#This Row],[Electrolyser Potential MW]]</f>
        <v>0</v>
      </c>
      <c r="M100">
        <f>ROUND(Table1012148[[#This Row],[Potential Peak hour production MWh]]*$B$13,0)</f>
        <v>0</v>
      </c>
    </row>
    <row r="101" spans="1:13">
      <c r="A101">
        <v>94</v>
      </c>
      <c r="B101" t="s">
        <v>989</v>
      </c>
      <c r="C101" t="s">
        <v>1211</v>
      </c>
      <c r="E101">
        <v>48.331986280000002</v>
      </c>
      <c r="F101">
        <v>9.7304687479999998</v>
      </c>
      <c r="G101" t="s">
        <v>190</v>
      </c>
      <c r="H101">
        <v>0.79659999999999997</v>
      </c>
      <c r="I101">
        <f>ROUND(Table1012148[[#This Row],[H2-Potential in TWh/a]]*1000000/(365*24),0)</f>
        <v>91</v>
      </c>
      <c r="J101">
        <f>Table1012148[[#This Row],[Potential demand MWh/h]]/SUM($I$23:$I$379)</f>
        <v>3.1107920555156735E-3</v>
      </c>
      <c r="K101">
        <f>MIN(IF(Table1012148[[#This Row],[Potential demand MWh/h]]&gt;=$B$11,ROUND(Table1012148[[#This Row],[Potential demand MWh/h]],0),0),$B$10)</f>
        <v>0</v>
      </c>
      <c r="L101">
        <f>Table1012148[[#This Row],[Electrolyser Potential MW]]</f>
        <v>0</v>
      </c>
      <c r="M101">
        <f>ROUND(Table1012148[[#This Row],[Potential Peak hour production MWh]]*$B$13,0)</f>
        <v>0</v>
      </c>
    </row>
    <row r="102" spans="1:13">
      <c r="A102">
        <v>95</v>
      </c>
      <c r="B102" t="s">
        <v>982</v>
      </c>
      <c r="C102" t="s">
        <v>1211</v>
      </c>
      <c r="E102">
        <v>49.601018850000003</v>
      </c>
      <c r="F102">
        <v>8.0413779420000004</v>
      </c>
      <c r="G102" t="s">
        <v>751</v>
      </c>
      <c r="H102">
        <v>0.63729999999999998</v>
      </c>
      <c r="I102">
        <f>ROUND(Table1012148[[#This Row],[H2-Potential in TWh/a]]*1000000/(365*24),0)</f>
        <v>73</v>
      </c>
      <c r="J102">
        <f>Table1012148[[#This Row],[Potential demand MWh/h]]/SUM($I$23:$I$379)</f>
        <v>2.4954705500290567E-3</v>
      </c>
      <c r="K102">
        <f>MIN(IF(Table1012148[[#This Row],[Potential demand MWh/h]]&gt;=$B$11,ROUND(Table1012148[[#This Row],[Potential demand MWh/h]],0),0),$B$10)</f>
        <v>0</v>
      </c>
      <c r="L102">
        <f>Table1012148[[#This Row],[Electrolyser Potential MW]]</f>
        <v>0</v>
      </c>
      <c r="M102">
        <f>ROUND(Table1012148[[#This Row],[Potential Peak hour production MWh]]*$B$13,0)</f>
        <v>0</v>
      </c>
    </row>
    <row r="103" spans="1:13">
      <c r="A103">
        <v>96</v>
      </c>
      <c r="B103" t="s">
        <v>990</v>
      </c>
      <c r="C103" t="s">
        <v>1211</v>
      </c>
      <c r="E103">
        <v>52.349831299999998</v>
      </c>
      <c r="F103">
        <v>9.8859338710000007</v>
      </c>
      <c r="G103" t="s">
        <v>533</v>
      </c>
      <c r="H103">
        <v>0.79659999999999997</v>
      </c>
      <c r="I103">
        <f>ROUND(Table1012148[[#This Row],[H2-Potential in TWh/a]]*1000000/(365*24),0)</f>
        <v>91</v>
      </c>
      <c r="J103">
        <f>Table1012148[[#This Row],[Potential demand MWh/h]]/SUM($I$23:$I$379)</f>
        <v>3.1107920555156735E-3</v>
      </c>
      <c r="K103">
        <f>MIN(IF(Table1012148[[#This Row],[Potential demand MWh/h]]&gt;=$B$11,ROUND(Table1012148[[#This Row],[Potential demand MWh/h]],0),0),$B$10)</f>
        <v>0</v>
      </c>
      <c r="L103">
        <f>Table1012148[[#This Row],[Electrolyser Potential MW]]</f>
        <v>0</v>
      </c>
      <c r="M103">
        <f>ROUND(Table1012148[[#This Row],[Potential Peak hour production MWh]]*$B$13,0)</f>
        <v>0</v>
      </c>
    </row>
    <row r="104" spans="1:13">
      <c r="A104">
        <v>97</v>
      </c>
      <c r="B104" t="s">
        <v>991</v>
      </c>
      <c r="C104" t="s">
        <v>1211</v>
      </c>
      <c r="E104">
        <v>51.601120729999998</v>
      </c>
      <c r="F104">
        <v>8.3361264300000002</v>
      </c>
      <c r="G104" t="s">
        <v>691</v>
      </c>
      <c r="H104">
        <v>0.79659999999999997</v>
      </c>
      <c r="I104">
        <f>ROUND(Table1012148[[#This Row],[H2-Potential in TWh/a]]*1000000/(365*24),0)</f>
        <v>91</v>
      </c>
      <c r="J104">
        <f>Table1012148[[#This Row],[Potential demand MWh/h]]/SUM($I$23:$I$379)</f>
        <v>3.1107920555156735E-3</v>
      </c>
      <c r="K104">
        <f>MIN(IF(Table1012148[[#This Row],[Potential demand MWh/h]]&gt;=$B$11,ROUND(Table1012148[[#This Row],[Potential demand MWh/h]],0),0),$B$10)</f>
        <v>0</v>
      </c>
      <c r="L104">
        <f>Table1012148[[#This Row],[Electrolyser Potential MW]]</f>
        <v>0</v>
      </c>
      <c r="M104">
        <f>ROUND(Table1012148[[#This Row],[Potential Peak hour production MWh]]*$B$13,0)</f>
        <v>0</v>
      </c>
    </row>
    <row r="105" spans="1:13">
      <c r="A105">
        <v>98</v>
      </c>
      <c r="B105" t="s">
        <v>992</v>
      </c>
      <c r="C105" t="s">
        <v>1211</v>
      </c>
      <c r="E105">
        <v>51.594684739999998</v>
      </c>
      <c r="F105">
        <v>8.3349065200000005</v>
      </c>
      <c r="G105" t="s">
        <v>691</v>
      </c>
      <c r="H105">
        <v>0.79659999999999997</v>
      </c>
      <c r="I105">
        <f>ROUND(Table1012148[[#This Row],[H2-Potential in TWh/a]]*1000000/(365*24),0)</f>
        <v>91</v>
      </c>
      <c r="J105">
        <f>Table1012148[[#This Row],[Potential demand MWh/h]]/SUM($I$23:$I$379)</f>
        <v>3.1107920555156735E-3</v>
      </c>
      <c r="K105">
        <f>MIN(IF(Table1012148[[#This Row],[Potential demand MWh/h]]&gt;=$B$11,ROUND(Table1012148[[#This Row],[Potential demand MWh/h]],0),0),$B$10)</f>
        <v>0</v>
      </c>
      <c r="L105">
        <f>Table1012148[[#This Row],[Electrolyser Potential MW]]</f>
        <v>0</v>
      </c>
      <c r="M105">
        <f>ROUND(Table1012148[[#This Row],[Potential Peak hour production MWh]]*$B$13,0)</f>
        <v>0</v>
      </c>
    </row>
    <row r="106" spans="1:13">
      <c r="A106">
        <v>99</v>
      </c>
      <c r="B106" t="s">
        <v>993</v>
      </c>
      <c r="C106" t="s">
        <v>1211</v>
      </c>
      <c r="E106">
        <v>52.489069260000001</v>
      </c>
      <c r="F106">
        <v>13.836929169999999</v>
      </c>
      <c r="G106" t="s">
        <v>96</v>
      </c>
      <c r="H106">
        <v>1.9118999999999999</v>
      </c>
      <c r="I106">
        <f>ROUND(Table1012148[[#This Row],[H2-Potential in TWh/a]]*1000000/(365*24),0)</f>
        <v>218</v>
      </c>
      <c r="J106">
        <f>Table1012148[[#This Row],[Potential demand MWh/h]]/SUM($I$23:$I$379)</f>
        <v>7.4522271220045806E-3</v>
      </c>
      <c r="K106">
        <f>MIN(IF(Table1012148[[#This Row],[Potential demand MWh/h]]&gt;=$B$11,ROUND(Table1012148[[#This Row],[Potential demand MWh/h]],0),0),$B$10)</f>
        <v>0</v>
      </c>
      <c r="L106">
        <f>Table1012148[[#This Row],[Electrolyser Potential MW]]</f>
        <v>0</v>
      </c>
      <c r="M106">
        <f>ROUND(Table1012148[[#This Row],[Potential Peak hour production MWh]]*$B$13,0)</f>
        <v>0</v>
      </c>
    </row>
    <row r="107" spans="1:13">
      <c r="A107">
        <v>100</v>
      </c>
      <c r="B107" t="s">
        <v>994</v>
      </c>
      <c r="C107" t="s">
        <v>1211</v>
      </c>
      <c r="E107">
        <v>51.362759730000001</v>
      </c>
      <c r="F107">
        <v>10.483568269999999</v>
      </c>
      <c r="G107" t="s">
        <v>871</v>
      </c>
      <c r="H107">
        <v>1.0356000000000001</v>
      </c>
      <c r="I107">
        <f>ROUND(Table1012148[[#This Row],[H2-Potential in TWh/a]]*1000000/(365*24),0)</f>
        <v>118</v>
      </c>
      <c r="J107">
        <f>Table1012148[[#This Row],[Potential demand MWh/h]]/SUM($I$23:$I$379)</f>
        <v>4.0337743137455985E-3</v>
      </c>
      <c r="K107">
        <f>MIN(IF(Table1012148[[#This Row],[Potential demand MWh/h]]&gt;=$B$11,ROUND(Table1012148[[#This Row],[Potential demand MWh/h]],0),0),$B$10)</f>
        <v>0</v>
      </c>
      <c r="L107">
        <f>Table1012148[[#This Row],[Electrolyser Potential MW]]</f>
        <v>0</v>
      </c>
      <c r="M107">
        <f>ROUND(Table1012148[[#This Row],[Potential Peak hour production MWh]]*$B$13,0)</f>
        <v>0</v>
      </c>
    </row>
    <row r="108" spans="1:13">
      <c r="A108">
        <v>101</v>
      </c>
      <c r="B108" t="s">
        <v>995</v>
      </c>
      <c r="C108" t="s">
        <v>1211</v>
      </c>
      <c r="E108">
        <v>50.333990059999998</v>
      </c>
      <c r="F108">
        <v>6.7668281370000001</v>
      </c>
      <c r="G108" t="s">
        <v>723</v>
      </c>
      <c r="H108">
        <v>0.1195</v>
      </c>
      <c r="I108">
        <f>ROUND(Table1012148[[#This Row],[H2-Potential in TWh/a]]*1000000/(365*24),0)</f>
        <v>14</v>
      </c>
      <c r="J108">
        <f>Table1012148[[#This Row],[Potential demand MWh/h]]/SUM($I$23:$I$379)</f>
        <v>4.7858339315625748E-4</v>
      </c>
      <c r="K108">
        <f>MIN(IF(Table1012148[[#This Row],[Potential demand MWh/h]]&gt;=$B$11,ROUND(Table1012148[[#This Row],[Potential demand MWh/h]],0),0),$B$10)</f>
        <v>0</v>
      </c>
      <c r="L108">
        <f>Table1012148[[#This Row],[Electrolyser Potential MW]]</f>
        <v>0</v>
      </c>
      <c r="M108">
        <f>ROUND(Table1012148[[#This Row],[Potential Peak hour production MWh]]*$B$13,0)</f>
        <v>0</v>
      </c>
    </row>
    <row r="109" spans="1:13">
      <c r="A109">
        <v>102</v>
      </c>
      <c r="B109" t="s">
        <v>996</v>
      </c>
      <c r="C109" t="s">
        <v>1211</v>
      </c>
      <c r="E109">
        <v>50.584524440000003</v>
      </c>
      <c r="F109">
        <v>9.5095189270000002</v>
      </c>
      <c r="G109" t="s">
        <v>472</v>
      </c>
      <c r="H109">
        <v>0.1593</v>
      </c>
      <c r="I109">
        <f>ROUND(Table1012148[[#This Row],[H2-Potential in TWh/a]]*1000000/(365*24),0)</f>
        <v>18</v>
      </c>
      <c r="J109">
        <f>Table1012148[[#This Row],[Potential demand MWh/h]]/SUM($I$23:$I$379)</f>
        <v>6.1532150548661681E-4</v>
      </c>
      <c r="K109">
        <f>MIN(IF(Table1012148[[#This Row],[Potential demand MWh/h]]&gt;=$B$11,ROUND(Table1012148[[#This Row],[Potential demand MWh/h]],0),0),$B$10)</f>
        <v>0</v>
      </c>
      <c r="L109">
        <f>Table1012148[[#This Row],[Electrolyser Potential MW]]</f>
        <v>0</v>
      </c>
      <c r="M109">
        <f>ROUND(Table1012148[[#This Row],[Potential Peak hour production MWh]]*$B$13,0)</f>
        <v>0</v>
      </c>
    </row>
    <row r="110" spans="1:13">
      <c r="A110">
        <v>103</v>
      </c>
      <c r="B110" t="s">
        <v>997</v>
      </c>
      <c r="C110" t="s">
        <v>1211</v>
      </c>
      <c r="E110">
        <v>47.790819620000001</v>
      </c>
      <c r="F110">
        <v>12.18159007</v>
      </c>
      <c r="G110" t="s">
        <v>237</v>
      </c>
      <c r="H110">
        <v>0.71699999999999997</v>
      </c>
      <c r="I110">
        <f>ROUND(Table1012148[[#This Row],[H2-Potential in TWh/a]]*1000000/(365*24),0)</f>
        <v>82</v>
      </c>
      <c r="J110">
        <f>Table1012148[[#This Row],[Potential demand MWh/h]]/SUM($I$23:$I$379)</f>
        <v>2.8031313027723653E-3</v>
      </c>
      <c r="K110">
        <f>MIN(IF(Table1012148[[#This Row],[Potential demand MWh/h]]&gt;=$B$11,ROUND(Table1012148[[#This Row],[Potential demand MWh/h]],0),0),$B$10)</f>
        <v>0</v>
      </c>
      <c r="L110">
        <f>Table1012148[[#This Row],[Electrolyser Potential MW]]</f>
        <v>0</v>
      </c>
      <c r="M110">
        <f>ROUND(Table1012148[[#This Row],[Potential Peak hour production MWh]]*$B$13,0)</f>
        <v>0</v>
      </c>
    </row>
    <row r="111" spans="1:13">
      <c r="A111">
        <v>104</v>
      </c>
      <c r="B111" t="s">
        <v>985</v>
      </c>
      <c r="C111" t="s">
        <v>1211</v>
      </c>
      <c r="E111">
        <v>49.21283244</v>
      </c>
      <c r="F111">
        <v>12.028256949999999</v>
      </c>
      <c r="G111" t="s">
        <v>283</v>
      </c>
      <c r="H111">
        <v>0.87629999999999997</v>
      </c>
      <c r="I111">
        <f>ROUND(Table1012148[[#This Row],[H2-Potential in TWh/a]]*1000000/(365*24),0)</f>
        <v>100</v>
      </c>
      <c r="J111">
        <f>Table1012148[[#This Row],[Potential demand MWh/h]]/SUM($I$23:$I$379)</f>
        <v>3.4184528082589821E-3</v>
      </c>
      <c r="K111">
        <f>MIN(IF(Table1012148[[#This Row],[Potential demand MWh/h]]&gt;=$B$11,ROUND(Table1012148[[#This Row],[Potential demand MWh/h]],0),0),$B$10)</f>
        <v>0</v>
      </c>
      <c r="L111">
        <f>Table1012148[[#This Row],[Electrolyser Potential MW]]</f>
        <v>0</v>
      </c>
      <c r="M111">
        <f>ROUND(Table1012148[[#This Row],[Potential Peak hour production MWh]]*$B$13,0)</f>
        <v>0</v>
      </c>
    </row>
    <row r="112" spans="1:13">
      <c r="A112">
        <v>105</v>
      </c>
      <c r="B112" t="s">
        <v>998</v>
      </c>
      <c r="C112" t="s">
        <v>1211</v>
      </c>
      <c r="E112">
        <v>48.884912460000002</v>
      </c>
      <c r="F112">
        <v>10.99769729</v>
      </c>
      <c r="G112" t="s">
        <v>335</v>
      </c>
      <c r="H112">
        <v>0.33460000000000001</v>
      </c>
      <c r="I112">
        <f>ROUND(Table1012148[[#This Row],[H2-Potential in TWh/a]]*1000000/(365*24),0)</f>
        <v>38</v>
      </c>
      <c r="J112">
        <f>Table1012148[[#This Row],[Potential demand MWh/h]]/SUM($I$23:$I$379)</f>
        <v>1.2990120671384131E-3</v>
      </c>
      <c r="K112">
        <f>MIN(IF(Table1012148[[#This Row],[Potential demand MWh/h]]&gt;=$B$11,ROUND(Table1012148[[#This Row],[Potential demand MWh/h]],0),0),$B$10)</f>
        <v>0</v>
      </c>
      <c r="L112">
        <f>Table1012148[[#This Row],[Electrolyser Potential MW]]</f>
        <v>0</v>
      </c>
      <c r="M112">
        <f>ROUND(Table1012148[[#This Row],[Potential Peak hour production MWh]]*$B$13,0)</f>
        <v>0</v>
      </c>
    </row>
    <row r="113" spans="1:13">
      <c r="A113">
        <v>106</v>
      </c>
      <c r="B113" t="s">
        <v>985</v>
      </c>
      <c r="C113" t="s">
        <v>1211</v>
      </c>
      <c r="E113">
        <v>49.808461000000001</v>
      </c>
      <c r="F113">
        <v>9.6178912790000002</v>
      </c>
      <c r="G113" t="s">
        <v>355</v>
      </c>
      <c r="H113">
        <v>0.79659999999999997</v>
      </c>
      <c r="I113">
        <f>ROUND(Table1012148[[#This Row],[H2-Potential in TWh/a]]*1000000/(365*24),0)</f>
        <v>91</v>
      </c>
      <c r="J113">
        <f>Table1012148[[#This Row],[Potential demand MWh/h]]/SUM($I$23:$I$379)</f>
        <v>3.1107920555156735E-3</v>
      </c>
      <c r="K113">
        <f>MIN(IF(Table1012148[[#This Row],[Potential demand MWh/h]]&gt;=$B$11,ROUND(Table1012148[[#This Row],[Potential demand MWh/h]],0),0),$B$10)</f>
        <v>0</v>
      </c>
      <c r="L113">
        <f>Table1012148[[#This Row],[Electrolyser Potential MW]]</f>
        <v>0</v>
      </c>
      <c r="M113">
        <f>ROUND(Table1012148[[#This Row],[Potential Peak hour production MWh]]*$B$13,0)</f>
        <v>0</v>
      </c>
    </row>
    <row r="114" spans="1:13">
      <c r="A114">
        <v>107</v>
      </c>
      <c r="B114" t="s">
        <v>989</v>
      </c>
      <c r="C114" t="s">
        <v>1211</v>
      </c>
      <c r="E114">
        <v>49.955004879999997</v>
      </c>
      <c r="F114">
        <v>9.7685104519999992</v>
      </c>
      <c r="G114" t="s">
        <v>355</v>
      </c>
      <c r="H114">
        <v>0.95599999999999996</v>
      </c>
      <c r="I114">
        <f>ROUND(Table1012148[[#This Row],[H2-Potential in TWh/a]]*1000000/(365*24),0)</f>
        <v>109</v>
      </c>
      <c r="J114">
        <f>Table1012148[[#This Row],[Potential demand MWh/h]]/SUM($I$23:$I$379)</f>
        <v>3.7261135610022903E-3</v>
      </c>
      <c r="K114">
        <f>MIN(IF(Table1012148[[#This Row],[Potential demand MWh/h]]&gt;=$B$11,ROUND(Table1012148[[#This Row],[Potential demand MWh/h]],0),0),$B$10)</f>
        <v>0</v>
      </c>
      <c r="L114">
        <f>Table1012148[[#This Row],[Electrolyser Potential MW]]</f>
        <v>0</v>
      </c>
      <c r="M114">
        <f>ROUND(Table1012148[[#This Row],[Potential Peak hour production MWh]]*$B$13,0)</f>
        <v>0</v>
      </c>
    </row>
    <row r="115" spans="1:13">
      <c r="A115">
        <v>108</v>
      </c>
      <c r="B115" t="s">
        <v>999</v>
      </c>
      <c r="C115" t="s">
        <v>1211</v>
      </c>
      <c r="E115">
        <v>48.776732469999999</v>
      </c>
      <c r="F115">
        <v>10.70031679</v>
      </c>
      <c r="G115" t="s">
        <v>384</v>
      </c>
      <c r="H115">
        <v>0.79659999999999997</v>
      </c>
      <c r="I115">
        <f>ROUND(Table1012148[[#This Row],[H2-Potential in TWh/a]]*1000000/(365*24),0)</f>
        <v>91</v>
      </c>
      <c r="J115">
        <f>Table1012148[[#This Row],[Potential demand MWh/h]]/SUM($I$23:$I$379)</f>
        <v>3.1107920555156735E-3</v>
      </c>
      <c r="K115">
        <f>MIN(IF(Table1012148[[#This Row],[Potential demand MWh/h]]&gt;=$B$11,ROUND(Table1012148[[#This Row],[Potential demand MWh/h]],0),0),$B$10)</f>
        <v>0</v>
      </c>
      <c r="L115">
        <f>Table1012148[[#This Row],[Electrolyser Potential MW]]</f>
        <v>0</v>
      </c>
      <c r="M115">
        <f>ROUND(Table1012148[[#This Row],[Potential Peak hour production MWh]]*$B$13,0)</f>
        <v>0</v>
      </c>
    </row>
    <row r="116" spans="1:13">
      <c r="A116">
        <v>109</v>
      </c>
      <c r="B116" t="s">
        <v>989</v>
      </c>
      <c r="C116" t="s">
        <v>1211</v>
      </c>
      <c r="E116">
        <v>48.653686829999998</v>
      </c>
      <c r="F116">
        <v>10.16246767</v>
      </c>
      <c r="G116" t="s">
        <v>134</v>
      </c>
      <c r="H116">
        <v>0.79659999999999997</v>
      </c>
      <c r="I116">
        <f>ROUND(Table1012148[[#This Row],[H2-Potential in TWh/a]]*1000000/(365*24),0)</f>
        <v>91</v>
      </c>
      <c r="J116">
        <f>Table1012148[[#This Row],[Potential demand MWh/h]]/SUM($I$23:$I$379)</f>
        <v>3.1107920555156735E-3</v>
      </c>
      <c r="K116">
        <f>MIN(IF(Table1012148[[#This Row],[Potential demand MWh/h]]&gt;=$B$11,ROUND(Table1012148[[#This Row],[Potential demand MWh/h]],0),0),$B$10)</f>
        <v>0</v>
      </c>
      <c r="L116">
        <f>Table1012148[[#This Row],[Electrolyser Potential MW]]</f>
        <v>0</v>
      </c>
      <c r="M116">
        <f>ROUND(Table1012148[[#This Row],[Potential Peak hour production MWh]]*$B$13,0)</f>
        <v>0</v>
      </c>
    </row>
    <row r="117" spans="1:13">
      <c r="A117">
        <v>110</v>
      </c>
      <c r="B117" t="s">
        <v>985</v>
      </c>
      <c r="C117" t="s">
        <v>1211</v>
      </c>
      <c r="E117">
        <v>49.357679390000001</v>
      </c>
      <c r="F117">
        <v>8.6858323980000005</v>
      </c>
      <c r="G117" t="s">
        <v>153</v>
      </c>
      <c r="H117">
        <v>0.63729999999999998</v>
      </c>
      <c r="I117">
        <f>ROUND(Table1012148[[#This Row],[H2-Potential in TWh/a]]*1000000/(365*24),0)</f>
        <v>73</v>
      </c>
      <c r="J117">
        <f>Table1012148[[#This Row],[Potential demand MWh/h]]/SUM($I$23:$I$379)</f>
        <v>2.4954705500290567E-3</v>
      </c>
      <c r="K117">
        <f>MIN(IF(Table1012148[[#This Row],[Potential demand MWh/h]]&gt;=$B$11,ROUND(Table1012148[[#This Row],[Potential demand MWh/h]],0),0),$B$10)</f>
        <v>0</v>
      </c>
      <c r="L117">
        <f>Table1012148[[#This Row],[Electrolyser Potential MW]]</f>
        <v>0</v>
      </c>
      <c r="M117">
        <f>ROUND(Table1012148[[#This Row],[Potential Peak hour production MWh]]*$B$13,0)</f>
        <v>0</v>
      </c>
    </row>
    <row r="118" spans="1:13">
      <c r="A118">
        <v>111</v>
      </c>
      <c r="B118" t="s">
        <v>1000</v>
      </c>
      <c r="C118" t="s">
        <v>1211</v>
      </c>
      <c r="E118">
        <v>49.018412980000001</v>
      </c>
      <c r="F118">
        <v>8.6124897310000001</v>
      </c>
      <c r="G118" t="s">
        <v>143</v>
      </c>
      <c r="H118">
        <v>0.55769999999999997</v>
      </c>
      <c r="I118">
        <f>ROUND(Table1012148[[#This Row],[H2-Potential in TWh/a]]*1000000/(365*24),0)</f>
        <v>64</v>
      </c>
      <c r="J118">
        <f>Table1012148[[#This Row],[Potential demand MWh/h]]/SUM($I$23:$I$379)</f>
        <v>2.1878097972857485E-3</v>
      </c>
      <c r="K118">
        <f>MIN(IF(Table1012148[[#This Row],[Potential demand MWh/h]]&gt;=$B$11,ROUND(Table1012148[[#This Row],[Potential demand MWh/h]],0),0),$B$10)</f>
        <v>0</v>
      </c>
      <c r="L118">
        <f>Table1012148[[#This Row],[Electrolyser Potential MW]]</f>
        <v>0</v>
      </c>
      <c r="M118">
        <f>ROUND(Table1012148[[#This Row],[Potential Peak hour production MWh]]*$B$13,0)</f>
        <v>0</v>
      </c>
    </row>
    <row r="119" spans="1:13">
      <c r="A119">
        <v>112</v>
      </c>
      <c r="B119" t="s">
        <v>985</v>
      </c>
      <c r="C119" t="s">
        <v>1211</v>
      </c>
      <c r="E119">
        <v>48.368603120000003</v>
      </c>
      <c r="F119">
        <v>9.7346784</v>
      </c>
      <c r="G119" t="s">
        <v>190</v>
      </c>
      <c r="H119">
        <v>1.1153</v>
      </c>
      <c r="I119">
        <f>ROUND(Table1012148[[#This Row],[H2-Potential in TWh/a]]*1000000/(365*24),0)</f>
        <v>127</v>
      </c>
      <c r="J119">
        <f>Table1012148[[#This Row],[Potential demand MWh/h]]/SUM($I$23:$I$379)</f>
        <v>4.3414350664889075E-3</v>
      </c>
      <c r="K119">
        <f>MIN(IF(Table1012148[[#This Row],[Potential demand MWh/h]]&gt;=$B$11,ROUND(Table1012148[[#This Row],[Potential demand MWh/h]],0),0),$B$10)</f>
        <v>0</v>
      </c>
      <c r="L119">
        <f>Table1012148[[#This Row],[Electrolyser Potential MW]]</f>
        <v>0</v>
      </c>
      <c r="M119">
        <f>ROUND(Table1012148[[#This Row],[Potential Peak hour production MWh]]*$B$13,0)</f>
        <v>0</v>
      </c>
    </row>
    <row r="120" spans="1:13">
      <c r="A120">
        <v>113</v>
      </c>
      <c r="B120" t="s">
        <v>1001</v>
      </c>
      <c r="C120" t="s">
        <v>1211</v>
      </c>
      <c r="E120">
        <v>48.227041210000003</v>
      </c>
      <c r="F120">
        <v>8.7790961079999992</v>
      </c>
      <c r="G120" t="s">
        <v>186</v>
      </c>
      <c r="H120">
        <v>0.62139999999999995</v>
      </c>
      <c r="I120">
        <f>ROUND(Table1012148[[#This Row],[H2-Potential in TWh/a]]*1000000/(365*24),0)</f>
        <v>71</v>
      </c>
      <c r="J120">
        <f>Table1012148[[#This Row],[Potential demand MWh/h]]/SUM($I$23:$I$379)</f>
        <v>2.4271014938638774E-3</v>
      </c>
      <c r="K120">
        <f>MIN(IF(Table1012148[[#This Row],[Potential demand MWh/h]]&gt;=$B$11,ROUND(Table1012148[[#This Row],[Potential demand MWh/h]],0),0),$B$10)</f>
        <v>0</v>
      </c>
      <c r="L120">
        <f>Table1012148[[#This Row],[Electrolyser Potential MW]]</f>
        <v>0</v>
      </c>
      <c r="M120">
        <f>ROUND(Table1012148[[#This Row],[Potential Peak hour production MWh]]*$B$13,0)</f>
        <v>0</v>
      </c>
    </row>
    <row r="121" spans="1:13">
      <c r="A121">
        <v>114</v>
      </c>
      <c r="B121" t="s">
        <v>1002</v>
      </c>
      <c r="C121" t="s">
        <v>1211</v>
      </c>
      <c r="E121">
        <v>52.376283000000001</v>
      </c>
      <c r="F121">
        <v>9.8798150000000007</v>
      </c>
      <c r="G121" t="s">
        <v>533</v>
      </c>
      <c r="H121">
        <v>0.71699999999999997</v>
      </c>
      <c r="I121">
        <f>ROUND(Table1012148[[#This Row],[H2-Potential in TWh/a]]*1000000/(365*24),0)</f>
        <v>82</v>
      </c>
      <c r="J121">
        <f>Table1012148[[#This Row],[Potential demand MWh/h]]/SUM($I$23:$I$379)</f>
        <v>2.8031313027723653E-3</v>
      </c>
      <c r="K121">
        <f>MIN(IF(Table1012148[[#This Row],[Potential demand MWh/h]]&gt;=$B$11,ROUND(Table1012148[[#This Row],[Potential demand MWh/h]],0),0),$B$10)</f>
        <v>0</v>
      </c>
      <c r="L121">
        <f>Table1012148[[#This Row],[Electrolyser Potential MW]]</f>
        <v>0</v>
      </c>
      <c r="M121">
        <f>ROUND(Table1012148[[#This Row],[Potential Peak hour production MWh]]*$B$13,0)</f>
        <v>0</v>
      </c>
    </row>
    <row r="122" spans="1:13">
      <c r="A122">
        <v>115</v>
      </c>
      <c r="B122" t="s">
        <v>990</v>
      </c>
      <c r="C122" t="s">
        <v>1211</v>
      </c>
      <c r="E122">
        <v>53.874164919999998</v>
      </c>
      <c r="F122">
        <v>9.5832685959999999</v>
      </c>
      <c r="G122" t="s">
        <v>857</v>
      </c>
      <c r="H122">
        <v>1.3656999999999999</v>
      </c>
      <c r="I122">
        <f>ROUND(Table1012148[[#This Row],[H2-Potential in TWh/a]]*1000000/(365*24),0)</f>
        <v>156</v>
      </c>
      <c r="J122">
        <f>Table1012148[[#This Row],[Potential demand MWh/h]]/SUM($I$23:$I$379)</f>
        <v>5.3327863808840118E-3</v>
      </c>
      <c r="K122">
        <f>MIN(IF(Table1012148[[#This Row],[Potential demand MWh/h]]&gt;=$B$11,ROUND(Table1012148[[#This Row],[Potential demand MWh/h]],0),0),$B$10)</f>
        <v>0</v>
      </c>
      <c r="L122">
        <f>Table1012148[[#This Row],[Electrolyser Potential MW]]</f>
        <v>0</v>
      </c>
      <c r="M122">
        <f>ROUND(Table1012148[[#This Row],[Potential Peak hour production MWh]]*$B$13,0)</f>
        <v>0</v>
      </c>
    </row>
    <row r="123" spans="1:13">
      <c r="A123">
        <v>116</v>
      </c>
      <c r="B123" t="s">
        <v>1003</v>
      </c>
      <c r="C123" t="s">
        <v>1211</v>
      </c>
      <c r="E123">
        <v>50.584319999999998</v>
      </c>
      <c r="F123">
        <v>9.5092449999999999</v>
      </c>
      <c r="H123">
        <v>4.9500000000000002E-2</v>
      </c>
      <c r="I123">
        <f>ROUND(Table1012148[[#This Row],[H2-Potential in TWh/a]]*1000000/(365*24),0)</f>
        <v>6</v>
      </c>
      <c r="J123">
        <f>Table1012148[[#This Row],[Potential demand MWh/h]]/SUM($I$23:$I$379)</f>
        <v>2.0510716849553892E-4</v>
      </c>
      <c r="K123">
        <f>MIN(IF(Table1012148[[#This Row],[Potential demand MWh/h]]&gt;=$B$11,ROUND(Table1012148[[#This Row],[Potential demand MWh/h]],0),0),$B$10)</f>
        <v>0</v>
      </c>
      <c r="L123">
        <f>Table1012148[[#This Row],[Electrolyser Potential MW]]</f>
        <v>0</v>
      </c>
      <c r="M123">
        <f>ROUND(Table1012148[[#This Row],[Potential Peak hour production MWh]]*$B$13,0)</f>
        <v>0</v>
      </c>
    </row>
    <row r="124" spans="1:13">
      <c r="A124">
        <v>117</v>
      </c>
      <c r="B124" t="s">
        <v>1004</v>
      </c>
      <c r="C124" t="s">
        <v>1211</v>
      </c>
      <c r="E124">
        <v>50.808852000000002</v>
      </c>
      <c r="F124">
        <v>12.09295</v>
      </c>
      <c r="H124">
        <v>7.9299999999999995E-2</v>
      </c>
      <c r="I124">
        <f>ROUND(Table1012148[[#This Row],[H2-Potential in TWh/a]]*1000000/(365*24),0)</f>
        <v>9</v>
      </c>
      <c r="J124">
        <f>Table1012148[[#This Row],[Potential demand MWh/h]]/SUM($I$23:$I$379)</f>
        <v>3.0766075274330841E-4</v>
      </c>
      <c r="K124">
        <f>MIN(IF(Table1012148[[#This Row],[Potential demand MWh/h]]&gt;=$B$11,ROUND(Table1012148[[#This Row],[Potential demand MWh/h]],0),0),$B$10)</f>
        <v>0</v>
      </c>
      <c r="L124">
        <f>Table1012148[[#This Row],[Electrolyser Potential MW]]</f>
        <v>0</v>
      </c>
      <c r="M124">
        <f>ROUND(Table1012148[[#This Row],[Potential Peak hour production MWh]]*$B$13,0)</f>
        <v>0</v>
      </c>
    </row>
    <row r="125" spans="1:13">
      <c r="A125">
        <v>118</v>
      </c>
      <c r="B125" t="s">
        <v>1005</v>
      </c>
      <c r="C125" t="s">
        <v>1211</v>
      </c>
      <c r="E125">
        <v>51.647706999999997</v>
      </c>
      <c r="F125">
        <v>10.087452000000001</v>
      </c>
      <c r="H125">
        <v>3.6499999999999998E-2</v>
      </c>
      <c r="I125">
        <f>ROUND(Table1012148[[#This Row],[H2-Potential in TWh/a]]*1000000/(365*24),0)</f>
        <v>4</v>
      </c>
      <c r="J125">
        <f>Table1012148[[#This Row],[Potential demand MWh/h]]/SUM($I$23:$I$379)</f>
        <v>1.3673811233035928E-4</v>
      </c>
      <c r="K125">
        <f>MIN(IF(Table1012148[[#This Row],[Potential demand MWh/h]]&gt;=$B$11,ROUND(Table1012148[[#This Row],[Potential demand MWh/h]],0),0),$B$10)</f>
        <v>0</v>
      </c>
      <c r="L125">
        <f>Table1012148[[#This Row],[Electrolyser Potential MW]]</f>
        <v>0</v>
      </c>
      <c r="M125">
        <f>ROUND(Table1012148[[#This Row],[Potential Peak hour production MWh]]*$B$13,0)</f>
        <v>0</v>
      </c>
    </row>
    <row r="126" spans="1:13">
      <c r="A126">
        <v>119</v>
      </c>
      <c r="B126" t="s">
        <v>1005</v>
      </c>
      <c r="C126" t="s">
        <v>1211</v>
      </c>
      <c r="E126">
        <v>52.490088</v>
      </c>
      <c r="F126">
        <v>13.838051</v>
      </c>
      <c r="H126">
        <v>0.1404</v>
      </c>
      <c r="I126">
        <f>ROUND(Table1012148[[#This Row],[H2-Potential in TWh/a]]*1000000/(365*24),0)</f>
        <v>16</v>
      </c>
      <c r="J126">
        <f>Table1012148[[#This Row],[Potential demand MWh/h]]/SUM($I$23:$I$379)</f>
        <v>5.4695244932143712E-4</v>
      </c>
      <c r="K126">
        <f>MIN(IF(Table1012148[[#This Row],[Potential demand MWh/h]]&gt;=$B$11,ROUND(Table1012148[[#This Row],[Potential demand MWh/h]],0),0),$B$10)</f>
        <v>0</v>
      </c>
      <c r="L126">
        <f>Table1012148[[#This Row],[Electrolyser Potential MW]]</f>
        <v>0</v>
      </c>
      <c r="M126">
        <f>ROUND(Table1012148[[#This Row],[Potential Peak hour production MWh]]*$B$13,0)</f>
        <v>0</v>
      </c>
    </row>
    <row r="127" spans="1:13">
      <c r="A127">
        <v>120</v>
      </c>
      <c r="B127" t="s">
        <v>1006</v>
      </c>
      <c r="C127" t="s">
        <v>1211</v>
      </c>
      <c r="E127">
        <v>51.844586</v>
      </c>
      <c r="F127">
        <v>10.18979</v>
      </c>
      <c r="H127">
        <v>0.2278</v>
      </c>
      <c r="I127">
        <f>ROUND(Table1012148[[#This Row],[H2-Potential in TWh/a]]*1000000/(365*24),0)</f>
        <v>26</v>
      </c>
      <c r="J127">
        <f>Table1012148[[#This Row],[Potential demand MWh/h]]/SUM($I$23:$I$379)</f>
        <v>8.8879773014733537E-4</v>
      </c>
      <c r="K127">
        <f>MIN(IF(Table1012148[[#This Row],[Potential demand MWh/h]]&gt;=$B$11,ROUND(Table1012148[[#This Row],[Potential demand MWh/h]],0),0),$B$10)</f>
        <v>0</v>
      </c>
      <c r="L127">
        <f>Table1012148[[#This Row],[Electrolyser Potential MW]]</f>
        <v>0</v>
      </c>
      <c r="M127">
        <f>ROUND(Table1012148[[#This Row],[Potential Peak hour production MWh]]*$B$13,0)</f>
        <v>0</v>
      </c>
    </row>
    <row r="128" spans="1:13">
      <c r="A128">
        <v>121</v>
      </c>
      <c r="B128" t="s">
        <v>1005</v>
      </c>
      <c r="C128" t="s">
        <v>1211</v>
      </c>
      <c r="E128">
        <v>48.890949999999997</v>
      </c>
      <c r="F128">
        <v>11.932119999999999</v>
      </c>
      <c r="H128">
        <v>0.20799999999999999</v>
      </c>
      <c r="I128">
        <f>ROUND(Table1012148[[#This Row],[H2-Potential in TWh/a]]*1000000/(365*24),0)</f>
        <v>24</v>
      </c>
      <c r="J128">
        <f>Table1012148[[#This Row],[Potential demand MWh/h]]/SUM($I$23:$I$379)</f>
        <v>8.2042867398215568E-4</v>
      </c>
      <c r="K128">
        <f>MIN(IF(Table1012148[[#This Row],[Potential demand MWh/h]]&gt;=$B$11,ROUND(Table1012148[[#This Row],[Potential demand MWh/h]],0),0),$B$10)</f>
        <v>0</v>
      </c>
      <c r="L128">
        <f>Table1012148[[#This Row],[Electrolyser Potential MW]]</f>
        <v>0</v>
      </c>
      <c r="M128">
        <f>ROUND(Table1012148[[#This Row],[Potential Peak hour production MWh]]*$B$13,0)</f>
        <v>0</v>
      </c>
    </row>
    <row r="129" spans="1:13">
      <c r="A129">
        <v>122</v>
      </c>
      <c r="B129" t="s">
        <v>1007</v>
      </c>
      <c r="C129" t="s">
        <v>1211</v>
      </c>
      <c r="E129">
        <v>51.247683000000002</v>
      </c>
      <c r="F129">
        <v>7.0445830000000003</v>
      </c>
      <c r="H129">
        <v>0.17069999999999999</v>
      </c>
      <c r="I129">
        <f>ROUND(Table1012148[[#This Row],[H2-Potential in TWh/a]]*1000000/(365*24),0)</f>
        <v>19</v>
      </c>
      <c r="J129">
        <f>Table1012148[[#This Row],[Potential demand MWh/h]]/SUM($I$23:$I$379)</f>
        <v>6.4950603356920655E-4</v>
      </c>
      <c r="K129">
        <f>MIN(IF(Table1012148[[#This Row],[Potential demand MWh/h]]&gt;=$B$11,ROUND(Table1012148[[#This Row],[Potential demand MWh/h]],0),0),$B$10)</f>
        <v>0</v>
      </c>
      <c r="L129">
        <f>Table1012148[[#This Row],[Electrolyser Potential MW]]</f>
        <v>0</v>
      </c>
      <c r="M129">
        <f>ROUND(Table1012148[[#This Row],[Potential Peak hour production MWh]]*$B$13,0)</f>
        <v>0</v>
      </c>
    </row>
    <row r="130" spans="1:13">
      <c r="A130">
        <v>123</v>
      </c>
      <c r="B130" t="s">
        <v>1005</v>
      </c>
      <c r="C130" t="s">
        <v>1211</v>
      </c>
      <c r="E130">
        <v>51.755471</v>
      </c>
      <c r="F130">
        <v>10.825817000000001</v>
      </c>
      <c r="H130">
        <v>0.57650000000000001</v>
      </c>
      <c r="I130">
        <f>ROUND(Table1012148[[#This Row],[H2-Potential in TWh/a]]*1000000/(365*24),0)</f>
        <v>66</v>
      </c>
      <c r="J130">
        <f>Table1012148[[#This Row],[Potential demand MWh/h]]/SUM($I$23:$I$379)</f>
        <v>2.2561788534509282E-3</v>
      </c>
      <c r="K130">
        <f>MIN(IF(Table1012148[[#This Row],[Potential demand MWh/h]]&gt;=$B$11,ROUND(Table1012148[[#This Row],[Potential demand MWh/h]],0),0),$B$10)</f>
        <v>0</v>
      </c>
      <c r="L130">
        <f>Table1012148[[#This Row],[Electrolyser Potential MW]]</f>
        <v>0</v>
      </c>
      <c r="M130">
        <f>ROUND(Table1012148[[#This Row],[Potential Peak hour production MWh]]*$B$13,0)</f>
        <v>0</v>
      </c>
    </row>
    <row r="131" spans="1:13">
      <c r="A131">
        <v>124</v>
      </c>
      <c r="B131" t="s">
        <v>1008</v>
      </c>
      <c r="C131" t="s">
        <v>1211</v>
      </c>
      <c r="E131">
        <v>47.658802999999999</v>
      </c>
      <c r="F131">
        <v>7.5460190000000003</v>
      </c>
      <c r="H131">
        <v>0.12640000000000001</v>
      </c>
      <c r="I131">
        <f>ROUND(Table1012148[[#This Row],[H2-Potential in TWh/a]]*1000000/(365*24),0)</f>
        <v>14</v>
      </c>
      <c r="J131">
        <f>Table1012148[[#This Row],[Potential demand MWh/h]]/SUM($I$23:$I$379)</f>
        <v>4.7858339315625748E-4</v>
      </c>
      <c r="K131">
        <f>MIN(IF(Table1012148[[#This Row],[Potential demand MWh/h]]&gt;=$B$11,ROUND(Table1012148[[#This Row],[Potential demand MWh/h]],0),0),$B$10)</f>
        <v>0</v>
      </c>
      <c r="L131">
        <f>Table1012148[[#This Row],[Electrolyser Potential MW]]</f>
        <v>0</v>
      </c>
      <c r="M131">
        <f>ROUND(Table1012148[[#This Row],[Potential Peak hour production MWh]]*$B$13,0)</f>
        <v>0</v>
      </c>
    </row>
    <row r="132" spans="1:13">
      <c r="A132">
        <v>125</v>
      </c>
      <c r="B132" t="s">
        <v>1009</v>
      </c>
      <c r="C132" t="s">
        <v>1211</v>
      </c>
      <c r="E132">
        <v>49.008715000000002</v>
      </c>
      <c r="F132">
        <v>11.824687000000001</v>
      </c>
      <c r="H132">
        <v>0.20799999999999999</v>
      </c>
      <c r="I132">
        <f>ROUND(Table1012148[[#This Row],[H2-Potential in TWh/a]]*1000000/(365*24),0)</f>
        <v>24</v>
      </c>
      <c r="J132">
        <f>Table1012148[[#This Row],[Potential demand MWh/h]]/SUM($I$23:$I$379)</f>
        <v>8.2042867398215568E-4</v>
      </c>
      <c r="K132">
        <f>MIN(IF(Table1012148[[#This Row],[Potential demand MWh/h]]&gt;=$B$11,ROUND(Table1012148[[#This Row],[Potential demand MWh/h]],0),0),$B$10)</f>
        <v>0</v>
      </c>
      <c r="L132">
        <f>Table1012148[[#This Row],[Electrolyser Potential MW]]</f>
        <v>0</v>
      </c>
      <c r="M132">
        <f>ROUND(Table1012148[[#This Row],[Potential Peak hour production MWh]]*$B$13,0)</f>
        <v>0</v>
      </c>
    </row>
    <row r="133" spans="1:13">
      <c r="A133">
        <v>126</v>
      </c>
      <c r="B133" t="s">
        <v>1010</v>
      </c>
      <c r="C133" t="s">
        <v>1211</v>
      </c>
      <c r="E133">
        <v>51.140329999999999</v>
      </c>
      <c r="F133">
        <v>8.025404</v>
      </c>
      <c r="H133">
        <v>3.6499999999999998E-2</v>
      </c>
      <c r="I133">
        <f>ROUND(Table1012148[[#This Row],[H2-Potential in TWh/a]]*1000000/(365*24),0)</f>
        <v>4</v>
      </c>
      <c r="J133">
        <f>Table1012148[[#This Row],[Potential demand MWh/h]]/SUM($I$23:$I$379)</f>
        <v>1.3673811233035928E-4</v>
      </c>
      <c r="K133">
        <f>MIN(IF(Table1012148[[#This Row],[Potential demand MWh/h]]&gt;=$B$11,ROUND(Table1012148[[#This Row],[Potential demand MWh/h]],0),0),$B$10)</f>
        <v>0</v>
      </c>
      <c r="L133">
        <f>Table1012148[[#This Row],[Electrolyser Potential MW]]</f>
        <v>0</v>
      </c>
      <c r="M133">
        <f>ROUND(Table1012148[[#This Row],[Potential Peak hour production MWh]]*$B$13,0)</f>
        <v>0</v>
      </c>
    </row>
    <row r="134" spans="1:13">
      <c r="A134">
        <v>127</v>
      </c>
      <c r="B134" t="s">
        <v>1011</v>
      </c>
      <c r="C134" t="s">
        <v>1211</v>
      </c>
      <c r="E134">
        <v>50.419099000000003</v>
      </c>
      <c r="F134">
        <v>8.1118000000000006</v>
      </c>
      <c r="H134">
        <v>0.20319999999999999</v>
      </c>
      <c r="I134">
        <f>ROUND(Table1012148[[#This Row],[H2-Potential in TWh/a]]*1000000/(365*24),0)</f>
        <v>23</v>
      </c>
      <c r="J134">
        <f>Table1012148[[#This Row],[Potential demand MWh/h]]/SUM($I$23:$I$379)</f>
        <v>7.8624414589956583E-4</v>
      </c>
      <c r="K134">
        <f>MIN(IF(Table1012148[[#This Row],[Potential demand MWh/h]]&gt;=$B$11,ROUND(Table1012148[[#This Row],[Potential demand MWh/h]],0),0),$B$10)</f>
        <v>0</v>
      </c>
      <c r="L134">
        <f>Table1012148[[#This Row],[Electrolyser Potential MW]]</f>
        <v>0</v>
      </c>
      <c r="M134">
        <f>ROUND(Table1012148[[#This Row],[Potential Peak hour production MWh]]*$B$13,0)</f>
        <v>0</v>
      </c>
    </row>
    <row r="135" spans="1:13">
      <c r="A135">
        <v>128</v>
      </c>
      <c r="B135" t="s">
        <v>1011</v>
      </c>
      <c r="C135" t="s">
        <v>1211</v>
      </c>
      <c r="E135">
        <v>50.317605</v>
      </c>
      <c r="F135">
        <v>8.0657010000000007</v>
      </c>
      <c r="H135">
        <v>0.219</v>
      </c>
      <c r="I135">
        <f>ROUND(Table1012148[[#This Row],[H2-Potential in TWh/a]]*1000000/(365*24),0)</f>
        <v>25</v>
      </c>
      <c r="J135">
        <f>Table1012148[[#This Row],[Potential demand MWh/h]]/SUM($I$23:$I$379)</f>
        <v>8.5461320206474552E-4</v>
      </c>
      <c r="K135">
        <f>MIN(IF(Table1012148[[#This Row],[Potential demand MWh/h]]&gt;=$B$11,ROUND(Table1012148[[#This Row],[Potential demand MWh/h]],0),0),$B$10)</f>
        <v>0</v>
      </c>
      <c r="L135">
        <f>Table1012148[[#This Row],[Electrolyser Potential MW]]</f>
        <v>0</v>
      </c>
      <c r="M135">
        <f>ROUND(Table1012148[[#This Row],[Potential Peak hour production MWh]]*$B$13,0)</f>
        <v>0</v>
      </c>
    </row>
    <row r="136" spans="1:13">
      <c r="A136">
        <v>129</v>
      </c>
      <c r="B136" t="s">
        <v>1012</v>
      </c>
      <c r="C136" t="s">
        <v>1211</v>
      </c>
      <c r="E136">
        <v>51.436858999999998</v>
      </c>
      <c r="F136">
        <v>8.3738720000000004</v>
      </c>
      <c r="H136">
        <v>0.1038</v>
      </c>
      <c r="I136">
        <f>ROUND(Table1012148[[#This Row],[H2-Potential in TWh/a]]*1000000/(365*24),0)</f>
        <v>12</v>
      </c>
      <c r="J136">
        <f>Table1012148[[#This Row],[Potential demand MWh/h]]/SUM($I$23:$I$379)</f>
        <v>4.1021433699107784E-4</v>
      </c>
      <c r="K136">
        <f>MIN(IF(Table1012148[[#This Row],[Potential demand MWh/h]]&gt;=$B$11,ROUND(Table1012148[[#This Row],[Potential demand MWh/h]],0),0),$B$10)</f>
        <v>0</v>
      </c>
      <c r="L136">
        <f>Table1012148[[#This Row],[Electrolyser Potential MW]]</f>
        <v>0</v>
      </c>
      <c r="M136">
        <f>ROUND(Table1012148[[#This Row],[Potential Peak hour production MWh]]*$B$13,0)</f>
        <v>0</v>
      </c>
    </row>
    <row r="137" spans="1:13">
      <c r="A137">
        <v>130</v>
      </c>
      <c r="B137" t="s">
        <v>1013</v>
      </c>
      <c r="C137" t="s">
        <v>1211</v>
      </c>
      <c r="E137">
        <v>49.029909000000004</v>
      </c>
      <c r="F137">
        <v>12.1388</v>
      </c>
      <c r="H137">
        <v>0.11700000000000001</v>
      </c>
      <c r="I137">
        <f>ROUND(Table1012148[[#This Row],[H2-Potential in TWh/a]]*1000000/(365*24),0)</f>
        <v>13</v>
      </c>
      <c r="J137">
        <f>Table1012148[[#This Row],[Potential demand MWh/h]]/SUM($I$23:$I$379)</f>
        <v>4.4439886507366768E-4</v>
      </c>
      <c r="K137">
        <f>MIN(IF(Table1012148[[#This Row],[Potential demand MWh/h]]&gt;=$B$11,ROUND(Table1012148[[#This Row],[Potential demand MWh/h]],0),0),$B$10)</f>
        <v>0</v>
      </c>
      <c r="L137">
        <f>Table1012148[[#This Row],[Electrolyser Potential MW]]</f>
        <v>0</v>
      </c>
      <c r="M137">
        <f>ROUND(Table1012148[[#This Row],[Potential Peak hour production MWh]]*$B$13,0)</f>
        <v>0</v>
      </c>
    </row>
    <row r="138" spans="1:13">
      <c r="A138">
        <v>131</v>
      </c>
      <c r="B138" t="s">
        <v>1014</v>
      </c>
      <c r="C138" t="s">
        <v>1211</v>
      </c>
      <c r="E138">
        <v>50.334173999999997</v>
      </c>
      <c r="F138">
        <v>6.7668109999999997</v>
      </c>
      <c r="H138">
        <v>3.8199999999999998E-2</v>
      </c>
      <c r="I138">
        <f>ROUND(Table1012148[[#This Row],[H2-Potential in TWh/a]]*1000000/(365*24),0)</f>
        <v>4</v>
      </c>
      <c r="J138">
        <f>Table1012148[[#This Row],[Potential demand MWh/h]]/SUM($I$23:$I$379)</f>
        <v>1.3673811233035928E-4</v>
      </c>
      <c r="K138">
        <f>MIN(IF(Table1012148[[#This Row],[Potential demand MWh/h]]&gt;=$B$11,ROUND(Table1012148[[#This Row],[Potential demand MWh/h]],0),0),$B$10)</f>
        <v>0</v>
      </c>
      <c r="L138">
        <f>Table1012148[[#This Row],[Electrolyser Potential MW]]</f>
        <v>0</v>
      </c>
      <c r="M138">
        <f>ROUND(Table1012148[[#This Row],[Potential Peak hour production MWh]]*$B$13,0)</f>
        <v>0</v>
      </c>
    </row>
    <row r="139" spans="1:13">
      <c r="A139">
        <v>132</v>
      </c>
      <c r="B139" t="s">
        <v>1015</v>
      </c>
      <c r="C139" t="s">
        <v>1211</v>
      </c>
      <c r="E139">
        <v>52.040866999999999</v>
      </c>
      <c r="F139">
        <v>8.3994090000000003</v>
      </c>
      <c r="H139">
        <v>6.7000000000000002E-3</v>
      </c>
      <c r="I139">
        <f>ROUND(Table1012148[[#This Row],[H2-Potential in TWh/a]]*1000000/(365*24),0)</f>
        <v>1</v>
      </c>
      <c r="J139">
        <f>Table1012148[[#This Row],[Potential demand MWh/h]]/SUM($I$23:$I$379)</f>
        <v>3.418452808258982E-5</v>
      </c>
      <c r="K139">
        <f>MIN(IF(Table1012148[[#This Row],[Potential demand MWh/h]]&gt;=$B$11,ROUND(Table1012148[[#This Row],[Potential demand MWh/h]],0),0),$B$10)</f>
        <v>0</v>
      </c>
      <c r="L139">
        <f>Table1012148[[#This Row],[Electrolyser Potential MW]]</f>
        <v>0</v>
      </c>
      <c r="M139">
        <f>ROUND(Table1012148[[#This Row],[Potential Peak hour production MWh]]*$B$13,0)</f>
        <v>0</v>
      </c>
    </row>
    <row r="140" spans="1:13">
      <c r="A140">
        <v>133</v>
      </c>
      <c r="B140" t="s">
        <v>1016</v>
      </c>
      <c r="C140" t="s">
        <v>1211</v>
      </c>
      <c r="E140">
        <v>50.230564000000001</v>
      </c>
      <c r="F140">
        <v>6.6829239999999999</v>
      </c>
      <c r="H140">
        <v>2.0000000000000001E-4</v>
      </c>
      <c r="I140">
        <f>ROUND(Table1012148[[#This Row],[H2-Potential in TWh/a]]*1000000/(365*24),0)</f>
        <v>0</v>
      </c>
      <c r="J140">
        <f>Table1012148[[#This Row],[Potential demand MWh/h]]/SUM($I$23:$I$379)</f>
        <v>0</v>
      </c>
      <c r="K140">
        <f>MIN(IF(Table1012148[[#This Row],[Potential demand MWh/h]]&gt;=$B$11,ROUND(Table1012148[[#This Row],[Potential demand MWh/h]],0),0),$B$10)</f>
        <v>0</v>
      </c>
      <c r="L140">
        <f>Table1012148[[#This Row],[Electrolyser Potential MW]]</f>
        <v>0</v>
      </c>
      <c r="M140">
        <f>ROUND(Table1012148[[#This Row],[Potential Peak hour production MWh]]*$B$13,0)</f>
        <v>0</v>
      </c>
    </row>
    <row r="141" spans="1:13">
      <c r="A141">
        <v>134</v>
      </c>
      <c r="B141" t="s">
        <v>1017</v>
      </c>
      <c r="C141" t="s">
        <v>1211</v>
      </c>
      <c r="E141">
        <v>51.296801000000002</v>
      </c>
      <c r="F141">
        <v>7.0149359999999996</v>
      </c>
      <c r="H141">
        <v>1.3638999999999999</v>
      </c>
      <c r="I141">
        <f>ROUND(Table1012148[[#This Row],[H2-Potential in TWh/a]]*1000000/(365*24),0)</f>
        <v>156</v>
      </c>
      <c r="J141">
        <f>Table1012148[[#This Row],[Potential demand MWh/h]]/SUM($I$23:$I$379)</f>
        <v>5.3327863808840118E-3</v>
      </c>
      <c r="K141">
        <f>MIN(IF(Table1012148[[#This Row],[Potential demand MWh/h]]&gt;=$B$11,ROUND(Table1012148[[#This Row],[Potential demand MWh/h]],0),0),$B$10)</f>
        <v>0</v>
      </c>
      <c r="L141">
        <f>Table1012148[[#This Row],[Electrolyser Potential MW]]</f>
        <v>0</v>
      </c>
      <c r="M141">
        <f>ROUND(Table1012148[[#This Row],[Potential Peak hour production MWh]]*$B$13,0)</f>
        <v>0</v>
      </c>
    </row>
    <row r="142" spans="1:13">
      <c r="A142">
        <v>135</v>
      </c>
      <c r="B142" t="s">
        <v>1018</v>
      </c>
      <c r="C142" t="s">
        <v>1211</v>
      </c>
      <c r="E142">
        <v>51.394948999999997</v>
      </c>
      <c r="F142">
        <v>8.6849950000000007</v>
      </c>
      <c r="H142">
        <v>4.8599999999999997E-2</v>
      </c>
      <c r="I142">
        <f>ROUND(Table1012148[[#This Row],[H2-Potential in TWh/a]]*1000000/(365*24),0)</f>
        <v>6</v>
      </c>
      <c r="J142">
        <f>Table1012148[[#This Row],[Potential demand MWh/h]]/SUM($I$23:$I$379)</f>
        <v>2.0510716849553892E-4</v>
      </c>
      <c r="K142">
        <f>MIN(IF(Table1012148[[#This Row],[Potential demand MWh/h]]&gt;=$B$11,ROUND(Table1012148[[#This Row],[Potential demand MWh/h]],0),0),$B$10)</f>
        <v>0</v>
      </c>
      <c r="L142">
        <f>Table1012148[[#This Row],[Electrolyser Potential MW]]</f>
        <v>0</v>
      </c>
      <c r="M142">
        <f>ROUND(Table1012148[[#This Row],[Potential Peak hour production MWh]]*$B$13,0)</f>
        <v>0</v>
      </c>
    </row>
    <row r="143" spans="1:13">
      <c r="A143">
        <v>136</v>
      </c>
      <c r="B143" t="s">
        <v>1017</v>
      </c>
      <c r="C143" t="s">
        <v>1211</v>
      </c>
      <c r="E143">
        <v>51.397084999999997</v>
      </c>
      <c r="F143">
        <v>7.8406979999999997</v>
      </c>
      <c r="H143">
        <v>0.58879999999999999</v>
      </c>
      <c r="I143">
        <f>ROUND(Table1012148[[#This Row],[H2-Potential in TWh/a]]*1000000/(365*24),0)</f>
        <v>67</v>
      </c>
      <c r="J143">
        <f>Table1012148[[#This Row],[Potential demand MWh/h]]/SUM($I$23:$I$379)</f>
        <v>2.290363381533518E-3</v>
      </c>
      <c r="K143">
        <f>MIN(IF(Table1012148[[#This Row],[Potential demand MWh/h]]&gt;=$B$11,ROUND(Table1012148[[#This Row],[Potential demand MWh/h]],0),0),$B$10)</f>
        <v>0</v>
      </c>
      <c r="L143">
        <f>Table1012148[[#This Row],[Electrolyser Potential MW]]</f>
        <v>0</v>
      </c>
      <c r="M143">
        <f>ROUND(Table1012148[[#This Row],[Potential Peak hour production MWh]]*$B$13,0)</f>
        <v>0</v>
      </c>
    </row>
    <row r="144" spans="1:13">
      <c r="A144">
        <v>137</v>
      </c>
      <c r="B144" t="s">
        <v>1017</v>
      </c>
      <c r="C144" t="s">
        <v>1211</v>
      </c>
      <c r="E144">
        <v>52.059196999999998</v>
      </c>
      <c r="F144">
        <v>9.5886659999999999</v>
      </c>
      <c r="H144">
        <v>7.3000000000000001E-3</v>
      </c>
      <c r="I144">
        <f>ROUND(Table1012148[[#This Row],[H2-Potential in TWh/a]]*1000000/(365*24),0)</f>
        <v>1</v>
      </c>
      <c r="J144">
        <f>Table1012148[[#This Row],[Potential demand MWh/h]]/SUM($I$23:$I$379)</f>
        <v>3.418452808258982E-5</v>
      </c>
      <c r="K144">
        <f>MIN(IF(Table1012148[[#This Row],[Potential demand MWh/h]]&gt;=$B$11,ROUND(Table1012148[[#This Row],[Potential demand MWh/h]],0),0),$B$10)</f>
        <v>0</v>
      </c>
      <c r="L144">
        <f>Table1012148[[#This Row],[Electrolyser Potential MW]]</f>
        <v>0</v>
      </c>
      <c r="M144">
        <f>ROUND(Table1012148[[#This Row],[Potential Peak hour production MWh]]*$B$13,0)</f>
        <v>0</v>
      </c>
    </row>
    <row r="145" spans="1:13">
      <c r="A145">
        <v>138</v>
      </c>
      <c r="B145" t="s">
        <v>1019</v>
      </c>
      <c r="C145" t="s">
        <v>1211</v>
      </c>
      <c r="E145">
        <v>52.264046999999998</v>
      </c>
      <c r="F145">
        <v>7.3968769999999999</v>
      </c>
      <c r="H145">
        <v>1.77E-2</v>
      </c>
      <c r="I145">
        <f>ROUND(Table1012148[[#This Row],[H2-Potential in TWh/a]]*1000000/(365*24),0)</f>
        <v>2</v>
      </c>
      <c r="J145">
        <f>Table1012148[[#This Row],[Potential demand MWh/h]]/SUM($I$23:$I$379)</f>
        <v>6.836905616517964E-5</v>
      </c>
      <c r="K145">
        <f>MIN(IF(Table1012148[[#This Row],[Potential demand MWh/h]]&gt;=$B$11,ROUND(Table1012148[[#This Row],[Potential demand MWh/h]],0),0),$B$10)</f>
        <v>0</v>
      </c>
      <c r="L145">
        <f>Table1012148[[#This Row],[Electrolyser Potential MW]]</f>
        <v>0</v>
      </c>
      <c r="M145">
        <f>ROUND(Table1012148[[#This Row],[Potential Peak hour production MWh]]*$B$13,0)</f>
        <v>0</v>
      </c>
    </row>
    <row r="146" spans="1:13">
      <c r="A146">
        <v>139</v>
      </c>
      <c r="B146" t="s">
        <v>1020</v>
      </c>
      <c r="C146" t="s">
        <v>1211</v>
      </c>
      <c r="E146">
        <v>48.775784999999999</v>
      </c>
      <c r="F146">
        <v>10.699441999999999</v>
      </c>
      <c r="H146">
        <v>0.1179</v>
      </c>
      <c r="I146">
        <f>ROUND(Table1012148[[#This Row],[H2-Potential in TWh/a]]*1000000/(365*24),0)</f>
        <v>13</v>
      </c>
      <c r="J146">
        <f>Table1012148[[#This Row],[Potential demand MWh/h]]/SUM($I$23:$I$379)</f>
        <v>4.4439886507366768E-4</v>
      </c>
      <c r="K146">
        <f>MIN(IF(Table1012148[[#This Row],[Potential demand MWh/h]]&gt;=$B$11,ROUND(Table1012148[[#This Row],[Potential demand MWh/h]],0),0),$B$10)</f>
        <v>0</v>
      </c>
      <c r="L146">
        <f>Table1012148[[#This Row],[Electrolyser Potential MW]]</f>
        <v>0</v>
      </c>
      <c r="M146">
        <f>ROUND(Table1012148[[#This Row],[Potential Peak hour production MWh]]*$B$13,0)</f>
        <v>0</v>
      </c>
    </row>
    <row r="147" spans="1:13">
      <c r="A147">
        <v>140</v>
      </c>
      <c r="B147" t="s">
        <v>1021</v>
      </c>
      <c r="C147" t="s">
        <v>1211</v>
      </c>
      <c r="E147">
        <v>52.162646000000002</v>
      </c>
      <c r="F147">
        <v>7.968648</v>
      </c>
      <c r="H147">
        <v>0.1071</v>
      </c>
      <c r="I147">
        <f>ROUND(Table1012148[[#This Row],[H2-Potential in TWh/a]]*1000000/(365*24),0)</f>
        <v>12</v>
      </c>
      <c r="J147">
        <f>Table1012148[[#This Row],[Potential demand MWh/h]]/SUM($I$23:$I$379)</f>
        <v>4.1021433699107784E-4</v>
      </c>
      <c r="K147">
        <f>MIN(IF(Table1012148[[#This Row],[Potential demand MWh/h]]&gt;=$B$11,ROUND(Table1012148[[#This Row],[Potential demand MWh/h]],0),0),$B$10)</f>
        <v>0</v>
      </c>
      <c r="L147">
        <f>Table1012148[[#This Row],[Electrolyser Potential MW]]</f>
        <v>0</v>
      </c>
      <c r="M147">
        <f>ROUND(Table1012148[[#This Row],[Potential Peak hour production MWh]]*$B$13,0)</f>
        <v>0</v>
      </c>
    </row>
    <row r="148" spans="1:13">
      <c r="A148">
        <v>141</v>
      </c>
      <c r="B148" t="s">
        <v>1022</v>
      </c>
      <c r="C148" t="s">
        <v>1211</v>
      </c>
      <c r="E148">
        <v>50.027914000000003</v>
      </c>
      <c r="F148">
        <v>11.308923</v>
      </c>
      <c r="H148">
        <v>2.5000000000000001E-3</v>
      </c>
      <c r="I148">
        <f>ROUND(Table1012148[[#This Row],[H2-Potential in TWh/a]]*1000000/(365*24),0)</f>
        <v>0</v>
      </c>
      <c r="J148">
        <f>Table1012148[[#This Row],[Potential demand MWh/h]]/SUM($I$23:$I$379)</f>
        <v>0</v>
      </c>
      <c r="K148">
        <f>MIN(IF(Table1012148[[#This Row],[Potential demand MWh/h]]&gt;=$B$11,ROUND(Table1012148[[#This Row],[Potential demand MWh/h]],0),0),$B$10)</f>
        <v>0</v>
      </c>
      <c r="L148">
        <f>Table1012148[[#This Row],[Electrolyser Potential MW]]</f>
        <v>0</v>
      </c>
      <c r="M148">
        <f>ROUND(Table1012148[[#This Row],[Potential Peak hour production MWh]]*$B$13,0)</f>
        <v>0</v>
      </c>
    </row>
    <row r="149" spans="1:13">
      <c r="A149">
        <v>142</v>
      </c>
      <c r="B149" t="s">
        <v>1023</v>
      </c>
      <c r="C149" t="s">
        <v>1211</v>
      </c>
      <c r="E149">
        <v>52.170476999999998</v>
      </c>
      <c r="F149">
        <v>9.7933900000000005</v>
      </c>
      <c r="H149">
        <v>9.4200000000000006E-2</v>
      </c>
      <c r="I149">
        <f>ROUND(Table1012148[[#This Row],[H2-Potential in TWh/a]]*1000000/(365*24),0)</f>
        <v>11</v>
      </c>
      <c r="J149">
        <f>Table1012148[[#This Row],[Potential demand MWh/h]]/SUM($I$23:$I$379)</f>
        <v>3.7602980890848804E-4</v>
      </c>
      <c r="K149">
        <f>MIN(IF(Table1012148[[#This Row],[Potential demand MWh/h]]&gt;=$B$11,ROUND(Table1012148[[#This Row],[Potential demand MWh/h]],0),0),$B$10)</f>
        <v>0</v>
      </c>
      <c r="L149">
        <f>Table1012148[[#This Row],[Electrolyser Potential MW]]</f>
        <v>0</v>
      </c>
      <c r="M149">
        <f>ROUND(Table1012148[[#This Row],[Potential Peak hour production MWh]]*$B$13,0)</f>
        <v>0</v>
      </c>
    </row>
    <row r="150" spans="1:13">
      <c r="A150">
        <v>143</v>
      </c>
      <c r="B150" t="s">
        <v>1023</v>
      </c>
      <c r="C150" t="s">
        <v>1211</v>
      </c>
      <c r="E150">
        <v>52.023237000000002</v>
      </c>
      <c r="F150">
        <v>10.545916999999999</v>
      </c>
      <c r="H150">
        <v>4.65E-2</v>
      </c>
      <c r="I150">
        <f>ROUND(Table1012148[[#This Row],[H2-Potential in TWh/a]]*1000000/(365*24),0)</f>
        <v>5</v>
      </c>
      <c r="J150">
        <f>Table1012148[[#This Row],[Potential demand MWh/h]]/SUM($I$23:$I$379)</f>
        <v>1.709226404129491E-4</v>
      </c>
      <c r="K150">
        <f>MIN(IF(Table1012148[[#This Row],[Potential demand MWh/h]]&gt;=$B$11,ROUND(Table1012148[[#This Row],[Potential demand MWh/h]],0),0),$B$10)</f>
        <v>0</v>
      </c>
      <c r="L150">
        <f>Table1012148[[#This Row],[Electrolyser Potential MW]]</f>
        <v>0</v>
      </c>
      <c r="M150">
        <f>ROUND(Table1012148[[#This Row],[Potential Peak hour production MWh]]*$B$13,0)</f>
        <v>0</v>
      </c>
    </row>
    <row r="151" spans="1:13">
      <c r="A151">
        <v>144</v>
      </c>
      <c r="B151" t="s">
        <v>1023</v>
      </c>
      <c r="C151" t="s">
        <v>1211</v>
      </c>
      <c r="E151">
        <v>52.071129999999997</v>
      </c>
      <c r="F151">
        <v>11.385047999999999</v>
      </c>
      <c r="H151">
        <v>7.5800000000000006E-2</v>
      </c>
      <c r="I151">
        <f>ROUND(Table1012148[[#This Row],[H2-Potential in TWh/a]]*1000000/(365*24),0)</f>
        <v>9</v>
      </c>
      <c r="J151">
        <f>Table1012148[[#This Row],[Potential demand MWh/h]]/SUM($I$23:$I$379)</f>
        <v>3.0766075274330841E-4</v>
      </c>
      <c r="K151">
        <f>MIN(IF(Table1012148[[#This Row],[Potential demand MWh/h]]&gt;=$B$11,ROUND(Table1012148[[#This Row],[Potential demand MWh/h]],0),0),$B$10)</f>
        <v>0</v>
      </c>
      <c r="L151">
        <f>Table1012148[[#This Row],[Electrolyser Potential MW]]</f>
        <v>0</v>
      </c>
      <c r="M151">
        <f>ROUND(Table1012148[[#This Row],[Potential Peak hour production MWh]]*$B$13,0)</f>
        <v>0</v>
      </c>
    </row>
    <row r="152" spans="1:13">
      <c r="A152">
        <v>145</v>
      </c>
      <c r="B152" t="s">
        <v>1023</v>
      </c>
      <c r="C152" t="s">
        <v>1211</v>
      </c>
      <c r="E152">
        <v>52.977111999999998</v>
      </c>
      <c r="F152">
        <v>10.558517999999999</v>
      </c>
      <c r="H152">
        <v>0.11310000000000001</v>
      </c>
      <c r="I152">
        <f>ROUND(Table1012148[[#This Row],[H2-Potential in TWh/a]]*1000000/(365*24),0)</f>
        <v>13</v>
      </c>
      <c r="J152">
        <f>Table1012148[[#This Row],[Potential demand MWh/h]]/SUM($I$23:$I$379)</f>
        <v>4.4439886507366768E-4</v>
      </c>
      <c r="K152">
        <f>MIN(IF(Table1012148[[#This Row],[Potential demand MWh/h]]&gt;=$B$11,ROUND(Table1012148[[#This Row],[Potential demand MWh/h]],0),0),$B$10)</f>
        <v>0</v>
      </c>
      <c r="L152">
        <f>Table1012148[[#This Row],[Electrolyser Potential MW]]</f>
        <v>0</v>
      </c>
      <c r="M152">
        <f>ROUND(Table1012148[[#This Row],[Potential Peak hour production MWh]]*$B$13,0)</f>
        <v>0</v>
      </c>
    </row>
    <row r="153" spans="1:13">
      <c r="A153">
        <v>146</v>
      </c>
      <c r="B153" t="s">
        <v>1023</v>
      </c>
      <c r="C153" t="s">
        <v>1211</v>
      </c>
      <c r="E153">
        <v>52.233195000000002</v>
      </c>
      <c r="F153">
        <v>10.034605000000001</v>
      </c>
      <c r="H153">
        <v>4.02E-2</v>
      </c>
      <c r="I153">
        <f>ROUND(Table1012148[[#This Row],[H2-Potential in TWh/a]]*1000000/(365*24),0)</f>
        <v>5</v>
      </c>
      <c r="J153">
        <f>Table1012148[[#This Row],[Potential demand MWh/h]]/SUM($I$23:$I$379)</f>
        <v>1.709226404129491E-4</v>
      </c>
      <c r="K153">
        <f>MIN(IF(Table1012148[[#This Row],[Potential demand MWh/h]]&gt;=$B$11,ROUND(Table1012148[[#This Row],[Potential demand MWh/h]],0),0),$B$10)</f>
        <v>0</v>
      </c>
      <c r="L153">
        <f>Table1012148[[#This Row],[Electrolyser Potential MW]]</f>
        <v>0</v>
      </c>
      <c r="M153">
        <f>ROUND(Table1012148[[#This Row],[Potential Peak hour production MWh]]*$B$13,0)</f>
        <v>0</v>
      </c>
    </row>
    <row r="154" spans="1:13">
      <c r="A154">
        <v>147</v>
      </c>
      <c r="B154" t="s">
        <v>1024</v>
      </c>
      <c r="C154" t="s">
        <v>1211</v>
      </c>
      <c r="E154">
        <v>51.205803000000003</v>
      </c>
      <c r="F154">
        <v>9.9074449999999992</v>
      </c>
      <c r="H154">
        <v>3.5099999999999999E-2</v>
      </c>
      <c r="I154">
        <f>ROUND(Table1012148[[#This Row],[H2-Potential in TWh/a]]*1000000/(365*24),0)</f>
        <v>4</v>
      </c>
      <c r="J154">
        <f>Table1012148[[#This Row],[Potential demand MWh/h]]/SUM($I$23:$I$379)</f>
        <v>1.3673811233035928E-4</v>
      </c>
      <c r="K154">
        <f>MIN(IF(Table1012148[[#This Row],[Potential demand MWh/h]]&gt;=$B$11,ROUND(Table1012148[[#This Row],[Potential demand MWh/h]],0),0),$B$10)</f>
        <v>0</v>
      </c>
      <c r="L154">
        <f>Table1012148[[#This Row],[Electrolyser Potential MW]]</f>
        <v>0</v>
      </c>
      <c r="M154">
        <f>ROUND(Table1012148[[#This Row],[Potential Peak hour production MWh]]*$B$13,0)</f>
        <v>0</v>
      </c>
    </row>
    <row r="155" spans="1:13">
      <c r="A155">
        <v>148</v>
      </c>
      <c r="B155" t="s">
        <v>1020</v>
      </c>
      <c r="C155" t="s">
        <v>1211</v>
      </c>
      <c r="E155">
        <v>48.423419000000003</v>
      </c>
      <c r="F155">
        <v>9.9041779999999999</v>
      </c>
      <c r="H155">
        <v>0.1045</v>
      </c>
      <c r="I155">
        <f>ROUND(Table1012148[[#This Row],[H2-Potential in TWh/a]]*1000000/(365*24),0)</f>
        <v>12</v>
      </c>
      <c r="J155">
        <f>Table1012148[[#This Row],[Potential demand MWh/h]]/SUM($I$23:$I$379)</f>
        <v>4.1021433699107784E-4</v>
      </c>
      <c r="K155">
        <f>MIN(IF(Table1012148[[#This Row],[Potential demand MWh/h]]&gt;=$B$11,ROUND(Table1012148[[#This Row],[Potential demand MWh/h]],0),0),$B$10)</f>
        <v>0</v>
      </c>
      <c r="L155">
        <f>Table1012148[[#This Row],[Electrolyser Potential MW]]</f>
        <v>0</v>
      </c>
      <c r="M155">
        <f>ROUND(Table1012148[[#This Row],[Potential Peak hour production MWh]]*$B$13,0)</f>
        <v>0</v>
      </c>
    </row>
    <row r="156" spans="1:13">
      <c r="A156">
        <v>149</v>
      </c>
      <c r="B156" t="s">
        <v>1025</v>
      </c>
      <c r="C156" t="s">
        <v>1211</v>
      </c>
      <c r="E156">
        <v>49.364916000000001</v>
      </c>
      <c r="F156">
        <v>11.604835</v>
      </c>
      <c r="H156">
        <v>3.5799999999999998E-2</v>
      </c>
      <c r="I156">
        <f>ROUND(Table1012148[[#This Row],[H2-Potential in TWh/a]]*1000000/(365*24),0)</f>
        <v>4</v>
      </c>
      <c r="J156">
        <f>Table1012148[[#This Row],[Potential demand MWh/h]]/SUM($I$23:$I$379)</f>
        <v>1.3673811233035928E-4</v>
      </c>
      <c r="K156">
        <f>MIN(IF(Table1012148[[#This Row],[Potential demand MWh/h]]&gt;=$B$11,ROUND(Table1012148[[#This Row],[Potential demand MWh/h]],0),0),$B$10)</f>
        <v>0</v>
      </c>
      <c r="L156">
        <f>Table1012148[[#This Row],[Electrolyser Potential MW]]</f>
        <v>0</v>
      </c>
      <c r="M156">
        <f>ROUND(Table1012148[[#This Row],[Potential Peak hour production MWh]]*$B$13,0)</f>
        <v>0</v>
      </c>
    </row>
    <row r="157" spans="1:13">
      <c r="A157">
        <v>150</v>
      </c>
      <c r="B157" t="s">
        <v>1026</v>
      </c>
      <c r="C157" t="s">
        <v>1211</v>
      </c>
      <c r="E157">
        <v>50.915255000000002</v>
      </c>
      <c r="F157">
        <v>6.3715789999999997</v>
      </c>
      <c r="H157">
        <v>0.12690000000000001</v>
      </c>
      <c r="I157">
        <f>ROUND(Table1012148[[#This Row],[H2-Potential in TWh/a]]*1000000/(365*24),0)</f>
        <v>14</v>
      </c>
      <c r="J157">
        <f>Table1012148[[#This Row],[Potential demand MWh/h]]/SUM($I$23:$I$379)</f>
        <v>4.7858339315625748E-4</v>
      </c>
      <c r="K157">
        <f>MIN(IF(Table1012148[[#This Row],[Potential demand MWh/h]]&gt;=$B$11,ROUND(Table1012148[[#This Row],[Potential demand MWh/h]],0),0),$B$10)</f>
        <v>0</v>
      </c>
      <c r="L157">
        <f>Table1012148[[#This Row],[Electrolyser Potential MW]]</f>
        <v>0</v>
      </c>
      <c r="M157">
        <f>ROUND(Table1012148[[#This Row],[Potential Peak hour production MWh]]*$B$13,0)</f>
        <v>0</v>
      </c>
    </row>
    <row r="158" spans="1:13">
      <c r="A158">
        <v>151</v>
      </c>
      <c r="B158" t="s">
        <v>1027</v>
      </c>
      <c r="C158" t="s">
        <v>1211</v>
      </c>
      <c r="E158">
        <v>50.657406000000002</v>
      </c>
      <c r="F158">
        <v>6.8105380000000002</v>
      </c>
      <c r="H158">
        <v>6.2300000000000001E-2</v>
      </c>
      <c r="I158">
        <f>ROUND(Table1012148[[#This Row],[H2-Potential in TWh/a]]*1000000/(365*24),0)</f>
        <v>7</v>
      </c>
      <c r="J158">
        <f>Table1012148[[#This Row],[Potential demand MWh/h]]/SUM($I$23:$I$379)</f>
        <v>2.3929169657812874E-4</v>
      </c>
      <c r="K158">
        <f>MIN(IF(Table1012148[[#This Row],[Potential demand MWh/h]]&gt;=$B$11,ROUND(Table1012148[[#This Row],[Potential demand MWh/h]],0),0),$B$10)</f>
        <v>0</v>
      </c>
      <c r="L158">
        <f>Table1012148[[#This Row],[Electrolyser Potential MW]]</f>
        <v>0</v>
      </c>
      <c r="M158">
        <f>ROUND(Table1012148[[#This Row],[Potential Peak hour production MWh]]*$B$13,0)</f>
        <v>0</v>
      </c>
    </row>
    <row r="159" spans="1:13">
      <c r="A159">
        <v>152</v>
      </c>
      <c r="B159" t="s">
        <v>1027</v>
      </c>
      <c r="C159" t="s">
        <v>1211</v>
      </c>
      <c r="E159">
        <v>51.985916000000003</v>
      </c>
      <c r="F159">
        <v>8.8075480000000006</v>
      </c>
      <c r="H159">
        <v>3.2099999999999997E-2</v>
      </c>
      <c r="I159">
        <f>ROUND(Table1012148[[#This Row],[H2-Potential in TWh/a]]*1000000/(365*24),0)</f>
        <v>4</v>
      </c>
      <c r="J159">
        <f>Table1012148[[#This Row],[Potential demand MWh/h]]/SUM($I$23:$I$379)</f>
        <v>1.3673811233035928E-4</v>
      </c>
      <c r="K159">
        <f>MIN(IF(Table1012148[[#This Row],[Potential demand MWh/h]]&gt;=$B$11,ROUND(Table1012148[[#This Row],[Potential demand MWh/h]],0),0),$B$10)</f>
        <v>0</v>
      </c>
      <c r="L159">
        <f>Table1012148[[#This Row],[Electrolyser Potential MW]]</f>
        <v>0</v>
      </c>
      <c r="M159">
        <f>ROUND(Table1012148[[#This Row],[Potential Peak hour production MWh]]*$B$13,0)</f>
        <v>0</v>
      </c>
    </row>
    <row r="160" spans="1:13">
      <c r="A160">
        <v>153</v>
      </c>
      <c r="B160" t="s">
        <v>1027</v>
      </c>
      <c r="C160" t="s">
        <v>1211</v>
      </c>
      <c r="E160">
        <v>51.729120999999999</v>
      </c>
      <c r="F160">
        <v>6.3590609999999996</v>
      </c>
      <c r="H160">
        <v>3.1699999999999999E-2</v>
      </c>
      <c r="I160">
        <f>ROUND(Table1012148[[#This Row],[H2-Potential in TWh/a]]*1000000/(365*24),0)</f>
        <v>4</v>
      </c>
      <c r="J160">
        <f>Table1012148[[#This Row],[Potential demand MWh/h]]/SUM($I$23:$I$379)</f>
        <v>1.3673811233035928E-4</v>
      </c>
      <c r="K160">
        <f>MIN(IF(Table1012148[[#This Row],[Potential demand MWh/h]]&gt;=$B$11,ROUND(Table1012148[[#This Row],[Potential demand MWh/h]],0),0),$B$10)</f>
        <v>0</v>
      </c>
      <c r="L160">
        <f>Table1012148[[#This Row],[Electrolyser Potential MW]]</f>
        <v>0</v>
      </c>
      <c r="M160">
        <f>ROUND(Table1012148[[#This Row],[Potential Peak hour production MWh]]*$B$13,0)</f>
        <v>0</v>
      </c>
    </row>
    <row r="161" spans="1:13">
      <c r="A161">
        <v>154</v>
      </c>
      <c r="B161" t="s">
        <v>1027</v>
      </c>
      <c r="C161" t="s">
        <v>1211</v>
      </c>
      <c r="E161">
        <v>51.698058000000003</v>
      </c>
      <c r="F161">
        <v>11.757585000000001</v>
      </c>
      <c r="H161">
        <v>7.7299999999999994E-2</v>
      </c>
      <c r="I161">
        <f>ROUND(Table1012148[[#This Row],[H2-Potential in TWh/a]]*1000000/(365*24),0)</f>
        <v>9</v>
      </c>
      <c r="J161">
        <f>Table1012148[[#This Row],[Potential demand MWh/h]]/SUM($I$23:$I$379)</f>
        <v>3.0766075274330841E-4</v>
      </c>
      <c r="K161">
        <f>MIN(IF(Table1012148[[#This Row],[Potential demand MWh/h]]&gt;=$B$11,ROUND(Table1012148[[#This Row],[Potential demand MWh/h]],0),0),$B$10)</f>
        <v>0</v>
      </c>
      <c r="L161">
        <f>Table1012148[[#This Row],[Electrolyser Potential MW]]</f>
        <v>0</v>
      </c>
      <c r="M161">
        <f>ROUND(Table1012148[[#This Row],[Potential Peak hour production MWh]]*$B$13,0)</f>
        <v>0</v>
      </c>
    </row>
    <row r="162" spans="1:13">
      <c r="A162">
        <v>155</v>
      </c>
      <c r="B162" t="s">
        <v>1028</v>
      </c>
      <c r="C162" t="s">
        <v>1211</v>
      </c>
      <c r="E162">
        <v>51.597330999999997</v>
      </c>
      <c r="F162">
        <v>8.3411760000000008</v>
      </c>
      <c r="H162">
        <v>8.5599999999999996E-2</v>
      </c>
      <c r="I162">
        <f>ROUND(Table1012148[[#This Row],[H2-Potential in TWh/a]]*1000000/(365*24),0)</f>
        <v>10</v>
      </c>
      <c r="J162">
        <f>Table1012148[[#This Row],[Potential demand MWh/h]]/SUM($I$23:$I$379)</f>
        <v>3.418452808258982E-4</v>
      </c>
      <c r="K162">
        <f>MIN(IF(Table1012148[[#This Row],[Potential demand MWh/h]]&gt;=$B$11,ROUND(Table1012148[[#This Row],[Potential demand MWh/h]],0),0),$B$10)</f>
        <v>0</v>
      </c>
      <c r="L162">
        <f>Table1012148[[#This Row],[Electrolyser Potential MW]]</f>
        <v>0</v>
      </c>
      <c r="M162">
        <f>ROUND(Table1012148[[#This Row],[Potential Peak hour production MWh]]*$B$13,0)</f>
        <v>0</v>
      </c>
    </row>
    <row r="163" spans="1:13">
      <c r="A163">
        <v>156</v>
      </c>
      <c r="B163" t="s">
        <v>1029</v>
      </c>
      <c r="C163" t="s">
        <v>1211</v>
      </c>
      <c r="E163">
        <v>52.169490000000003</v>
      </c>
      <c r="F163">
        <v>14.626637000000001</v>
      </c>
      <c r="H163">
        <v>0.1075</v>
      </c>
      <c r="I163">
        <f>ROUND(Table1012148[[#This Row],[H2-Potential in TWh/a]]*1000000/(365*24),0)</f>
        <v>12</v>
      </c>
      <c r="J163">
        <f>Table1012148[[#This Row],[Potential demand MWh/h]]/SUM($I$23:$I$379)</f>
        <v>4.1021433699107784E-4</v>
      </c>
      <c r="K163">
        <f>MIN(IF(Table1012148[[#This Row],[Potential demand MWh/h]]&gt;=$B$11,ROUND(Table1012148[[#This Row],[Potential demand MWh/h]],0),0),$B$10)</f>
        <v>0</v>
      </c>
      <c r="L163">
        <f>Table1012148[[#This Row],[Electrolyser Potential MW]]</f>
        <v>0</v>
      </c>
      <c r="M163">
        <f>ROUND(Table1012148[[#This Row],[Potential Peak hour production MWh]]*$B$13,0)</f>
        <v>0</v>
      </c>
    </row>
    <row r="164" spans="1:13">
      <c r="A164">
        <v>157</v>
      </c>
      <c r="B164" t="s">
        <v>1004</v>
      </c>
      <c r="C164" t="s">
        <v>1211</v>
      </c>
      <c r="E164">
        <v>50.944513999999998</v>
      </c>
      <c r="F164">
        <v>11.988065000000001</v>
      </c>
      <c r="H164">
        <v>4.8899999999999999E-2</v>
      </c>
      <c r="I164">
        <f>ROUND(Table1012148[[#This Row],[H2-Potential in TWh/a]]*1000000/(365*24),0)</f>
        <v>6</v>
      </c>
      <c r="J164">
        <f>Table1012148[[#This Row],[Potential demand MWh/h]]/SUM($I$23:$I$379)</f>
        <v>2.0510716849553892E-4</v>
      </c>
      <c r="K164">
        <f>MIN(IF(Table1012148[[#This Row],[Potential demand MWh/h]]&gt;=$B$11,ROUND(Table1012148[[#This Row],[Potential demand MWh/h]],0),0),$B$10)</f>
        <v>0</v>
      </c>
      <c r="L164">
        <f>Table1012148[[#This Row],[Electrolyser Potential MW]]</f>
        <v>0</v>
      </c>
      <c r="M164">
        <f>ROUND(Table1012148[[#This Row],[Potential Peak hour production MWh]]*$B$13,0)</f>
        <v>0</v>
      </c>
    </row>
    <row r="165" spans="1:13">
      <c r="A165">
        <v>158</v>
      </c>
      <c r="B165" t="s">
        <v>1030</v>
      </c>
      <c r="C165" t="s">
        <v>1211</v>
      </c>
      <c r="E165">
        <v>53.853903000000003</v>
      </c>
      <c r="F165">
        <v>13.708684</v>
      </c>
      <c r="H165">
        <v>5.8200000000000002E-2</v>
      </c>
      <c r="I165">
        <f>ROUND(Table1012148[[#This Row],[H2-Potential in TWh/a]]*1000000/(365*24),0)</f>
        <v>7</v>
      </c>
      <c r="J165">
        <f>Table1012148[[#This Row],[Potential demand MWh/h]]/SUM($I$23:$I$379)</f>
        <v>2.3929169657812874E-4</v>
      </c>
      <c r="K165">
        <f>MIN(IF(Table1012148[[#This Row],[Potential demand MWh/h]]&gt;=$B$11,ROUND(Table1012148[[#This Row],[Potential demand MWh/h]],0),0),$B$10)</f>
        <v>0</v>
      </c>
      <c r="L165">
        <f>Table1012148[[#This Row],[Electrolyser Potential MW]]</f>
        <v>0</v>
      </c>
      <c r="M165">
        <f>ROUND(Table1012148[[#This Row],[Potential Peak hour production MWh]]*$B$13,0)</f>
        <v>0</v>
      </c>
    </row>
    <row r="166" spans="1:13">
      <c r="A166">
        <v>159</v>
      </c>
      <c r="B166" t="s">
        <v>1031</v>
      </c>
      <c r="C166" t="s">
        <v>1211</v>
      </c>
      <c r="E166">
        <v>51.491359000000003</v>
      </c>
      <c r="F166">
        <v>9.1656840000000006</v>
      </c>
      <c r="H166">
        <v>2.4E-2</v>
      </c>
      <c r="I166">
        <f>ROUND(Table1012148[[#This Row],[H2-Potential in TWh/a]]*1000000/(365*24),0)</f>
        <v>3</v>
      </c>
      <c r="J166">
        <f>Table1012148[[#This Row],[Potential demand MWh/h]]/SUM($I$23:$I$379)</f>
        <v>1.0255358424776946E-4</v>
      </c>
      <c r="K166">
        <f>MIN(IF(Table1012148[[#This Row],[Potential demand MWh/h]]&gt;=$B$11,ROUND(Table1012148[[#This Row],[Potential demand MWh/h]],0),0),$B$10)</f>
        <v>0</v>
      </c>
      <c r="L166">
        <f>Table1012148[[#This Row],[Electrolyser Potential MW]]</f>
        <v>0</v>
      </c>
      <c r="M166">
        <f>ROUND(Table1012148[[#This Row],[Potential Peak hour production MWh]]*$B$13,0)</f>
        <v>0</v>
      </c>
    </row>
    <row r="167" spans="1:13">
      <c r="A167">
        <v>160</v>
      </c>
      <c r="B167" t="s">
        <v>1031</v>
      </c>
      <c r="C167" t="s">
        <v>1211</v>
      </c>
      <c r="E167">
        <v>51.102179999999997</v>
      </c>
      <c r="F167">
        <v>9.3601209999999995</v>
      </c>
      <c r="H167">
        <v>2.9600000000000001E-2</v>
      </c>
      <c r="I167">
        <f>ROUND(Table1012148[[#This Row],[H2-Potential in TWh/a]]*1000000/(365*24),0)</f>
        <v>3</v>
      </c>
      <c r="J167">
        <f>Table1012148[[#This Row],[Potential demand MWh/h]]/SUM($I$23:$I$379)</f>
        <v>1.0255358424776946E-4</v>
      </c>
      <c r="K167">
        <f>MIN(IF(Table1012148[[#This Row],[Potential demand MWh/h]]&gt;=$B$11,ROUND(Table1012148[[#This Row],[Potential demand MWh/h]],0),0),$B$10)</f>
        <v>0</v>
      </c>
      <c r="L167">
        <f>Table1012148[[#This Row],[Electrolyser Potential MW]]</f>
        <v>0</v>
      </c>
      <c r="M167">
        <f>ROUND(Table1012148[[#This Row],[Potential Peak hour production MWh]]*$B$13,0)</f>
        <v>0</v>
      </c>
    </row>
    <row r="168" spans="1:13">
      <c r="A168">
        <v>161</v>
      </c>
      <c r="B168" t="s">
        <v>1031</v>
      </c>
      <c r="C168" t="s">
        <v>1211</v>
      </c>
      <c r="E168">
        <v>49.243552000000001</v>
      </c>
      <c r="F168">
        <v>9.1805129999999995</v>
      </c>
      <c r="H168">
        <v>5.3999999999999999E-2</v>
      </c>
      <c r="I168">
        <f>ROUND(Table1012148[[#This Row],[H2-Potential in TWh/a]]*1000000/(365*24),0)</f>
        <v>6</v>
      </c>
      <c r="J168">
        <f>Table1012148[[#This Row],[Potential demand MWh/h]]/SUM($I$23:$I$379)</f>
        <v>2.0510716849553892E-4</v>
      </c>
      <c r="K168">
        <f>MIN(IF(Table1012148[[#This Row],[Potential demand MWh/h]]&gt;=$B$11,ROUND(Table1012148[[#This Row],[Potential demand MWh/h]],0),0),$B$10)</f>
        <v>0</v>
      </c>
      <c r="L168">
        <f>Table1012148[[#This Row],[Electrolyser Potential MW]]</f>
        <v>0</v>
      </c>
      <c r="M168">
        <f>ROUND(Table1012148[[#This Row],[Potential Peak hour production MWh]]*$B$13,0)</f>
        <v>0</v>
      </c>
    </row>
    <row r="169" spans="1:13">
      <c r="A169">
        <v>162</v>
      </c>
      <c r="B169" t="s">
        <v>1031</v>
      </c>
      <c r="C169" t="s">
        <v>1211</v>
      </c>
      <c r="E169">
        <v>49.665720999999998</v>
      </c>
      <c r="F169">
        <v>10.080456999999999</v>
      </c>
      <c r="H169">
        <v>0.1019</v>
      </c>
      <c r="I169">
        <f>ROUND(Table1012148[[#This Row],[H2-Potential in TWh/a]]*1000000/(365*24),0)</f>
        <v>12</v>
      </c>
      <c r="J169">
        <f>Table1012148[[#This Row],[Potential demand MWh/h]]/SUM($I$23:$I$379)</f>
        <v>4.1021433699107784E-4</v>
      </c>
      <c r="K169">
        <f>MIN(IF(Table1012148[[#This Row],[Potential demand MWh/h]]&gt;=$B$11,ROUND(Table1012148[[#This Row],[Potential demand MWh/h]],0),0),$B$10)</f>
        <v>0</v>
      </c>
      <c r="L169">
        <f>Table1012148[[#This Row],[Electrolyser Potential MW]]</f>
        <v>0</v>
      </c>
      <c r="M169">
        <f>ROUND(Table1012148[[#This Row],[Potential Peak hour production MWh]]*$B$13,0)</f>
        <v>0</v>
      </c>
    </row>
    <row r="170" spans="1:13">
      <c r="A170">
        <v>163</v>
      </c>
      <c r="B170" t="s">
        <v>1031</v>
      </c>
      <c r="C170" t="s">
        <v>1211</v>
      </c>
      <c r="E170">
        <v>51.053932000000003</v>
      </c>
      <c r="F170">
        <v>12.110927</v>
      </c>
      <c r="H170">
        <v>0.1988</v>
      </c>
      <c r="I170">
        <f>ROUND(Table1012148[[#This Row],[H2-Potential in TWh/a]]*1000000/(365*24),0)</f>
        <v>23</v>
      </c>
      <c r="J170">
        <f>Table1012148[[#This Row],[Potential demand MWh/h]]/SUM($I$23:$I$379)</f>
        <v>7.8624414589956583E-4</v>
      </c>
      <c r="K170">
        <f>MIN(IF(Table1012148[[#This Row],[Potential demand MWh/h]]&gt;=$B$11,ROUND(Table1012148[[#This Row],[Potential demand MWh/h]],0),0),$B$10)</f>
        <v>0</v>
      </c>
      <c r="L170">
        <f>Table1012148[[#This Row],[Electrolyser Potential MW]]</f>
        <v>0</v>
      </c>
      <c r="M170">
        <f>ROUND(Table1012148[[#This Row],[Potential Peak hour production MWh]]*$B$13,0)</f>
        <v>0</v>
      </c>
    </row>
    <row r="171" spans="1:13">
      <c r="A171">
        <v>164</v>
      </c>
      <c r="B171" t="s">
        <v>1032</v>
      </c>
      <c r="C171" t="s">
        <v>1211</v>
      </c>
      <c r="E171">
        <v>51.459828999999999</v>
      </c>
      <c r="F171">
        <v>13.223212999999999</v>
      </c>
      <c r="H171">
        <v>5.0900000000000001E-2</v>
      </c>
      <c r="I171">
        <f>ROUND(Table1012148[[#This Row],[H2-Potential in TWh/a]]*1000000/(365*24),0)</f>
        <v>6</v>
      </c>
      <c r="J171">
        <f>Table1012148[[#This Row],[Potential demand MWh/h]]/SUM($I$23:$I$379)</f>
        <v>2.0510716849553892E-4</v>
      </c>
      <c r="K171">
        <f>MIN(IF(Table1012148[[#This Row],[Potential demand MWh/h]]&gt;=$B$11,ROUND(Table1012148[[#This Row],[Potential demand MWh/h]],0),0),$B$10)</f>
        <v>0</v>
      </c>
      <c r="L171">
        <f>Table1012148[[#This Row],[Electrolyser Potential MW]]</f>
        <v>0</v>
      </c>
      <c r="M171">
        <f>ROUND(Table1012148[[#This Row],[Potential Peak hour production MWh]]*$B$13,0)</f>
        <v>0</v>
      </c>
    </row>
    <row r="172" spans="1:13">
      <c r="A172">
        <v>165</v>
      </c>
      <c r="B172" t="s">
        <v>1031</v>
      </c>
      <c r="C172" t="s">
        <v>1211</v>
      </c>
      <c r="E172">
        <v>48.69791</v>
      </c>
      <c r="F172">
        <v>10.909583</v>
      </c>
      <c r="H172">
        <v>5.6000000000000001E-2</v>
      </c>
      <c r="I172">
        <f>ROUND(Table1012148[[#This Row],[H2-Potential in TWh/a]]*1000000/(365*24),0)</f>
        <v>6</v>
      </c>
      <c r="J172">
        <f>Table1012148[[#This Row],[Potential demand MWh/h]]/SUM($I$23:$I$379)</f>
        <v>2.0510716849553892E-4</v>
      </c>
      <c r="K172">
        <f>MIN(IF(Table1012148[[#This Row],[Potential demand MWh/h]]&gt;=$B$11,ROUND(Table1012148[[#This Row],[Potential demand MWh/h]],0),0),$B$10)</f>
        <v>0</v>
      </c>
      <c r="L172">
        <f>Table1012148[[#This Row],[Electrolyser Potential MW]]</f>
        <v>0</v>
      </c>
      <c r="M172">
        <f>ROUND(Table1012148[[#This Row],[Potential Peak hour production MWh]]*$B$13,0)</f>
        <v>0</v>
      </c>
    </row>
    <row r="173" spans="1:13">
      <c r="A173">
        <v>166</v>
      </c>
      <c r="B173" t="s">
        <v>1031</v>
      </c>
      <c r="C173" t="s">
        <v>1211</v>
      </c>
      <c r="E173">
        <v>49.599576999999996</v>
      </c>
      <c r="F173">
        <v>8.2196610000000003</v>
      </c>
      <c r="H173">
        <v>0.1003</v>
      </c>
      <c r="I173">
        <f>ROUND(Table1012148[[#This Row],[H2-Potential in TWh/a]]*1000000/(365*24),0)</f>
        <v>11</v>
      </c>
      <c r="J173">
        <f>Table1012148[[#This Row],[Potential demand MWh/h]]/SUM($I$23:$I$379)</f>
        <v>3.7602980890848804E-4</v>
      </c>
      <c r="K173">
        <f>MIN(IF(Table1012148[[#This Row],[Potential demand MWh/h]]&gt;=$B$11,ROUND(Table1012148[[#This Row],[Potential demand MWh/h]],0),0),$B$10)</f>
        <v>0</v>
      </c>
      <c r="L173">
        <f>Table1012148[[#This Row],[Electrolyser Potential MW]]</f>
        <v>0</v>
      </c>
      <c r="M173">
        <f>ROUND(Table1012148[[#This Row],[Potential Peak hour production MWh]]*$B$13,0)</f>
        <v>0</v>
      </c>
    </row>
    <row r="174" spans="1:13">
      <c r="A174">
        <v>167</v>
      </c>
      <c r="B174" t="s">
        <v>1031</v>
      </c>
      <c r="C174" t="s">
        <v>1211</v>
      </c>
      <c r="E174">
        <v>48.786760000000001</v>
      </c>
      <c r="F174">
        <v>12.882771</v>
      </c>
      <c r="H174">
        <v>8.8200000000000001E-2</v>
      </c>
      <c r="I174">
        <f>ROUND(Table1012148[[#This Row],[H2-Potential in TWh/a]]*1000000/(365*24),0)</f>
        <v>10</v>
      </c>
      <c r="J174">
        <f>Table1012148[[#This Row],[Potential demand MWh/h]]/SUM($I$23:$I$379)</f>
        <v>3.418452808258982E-4</v>
      </c>
      <c r="K174">
        <f>MIN(IF(Table1012148[[#This Row],[Potential demand MWh/h]]&gt;=$B$11,ROUND(Table1012148[[#This Row],[Potential demand MWh/h]],0),0),$B$10)</f>
        <v>0</v>
      </c>
      <c r="L174">
        <f>Table1012148[[#This Row],[Electrolyser Potential MW]]</f>
        <v>0</v>
      </c>
      <c r="M174">
        <f>ROUND(Table1012148[[#This Row],[Potential Peak hour production MWh]]*$B$13,0)</f>
        <v>0</v>
      </c>
    </row>
    <row r="175" spans="1:13">
      <c r="A175">
        <v>168</v>
      </c>
      <c r="B175" t="s">
        <v>1033</v>
      </c>
      <c r="C175" t="s">
        <v>1212</v>
      </c>
      <c r="E175">
        <v>48.823697719999998</v>
      </c>
      <c r="F175">
        <v>10.11424128</v>
      </c>
      <c r="G175" t="s">
        <v>136</v>
      </c>
      <c r="H175">
        <v>0.3674</v>
      </c>
      <c r="I175">
        <f>ROUND(Table1012148[[#This Row],[H2-Potential in TWh/a]]*1000000/(365*24),0)</f>
        <v>42</v>
      </c>
      <c r="J175">
        <f>Table1012148[[#This Row],[Potential demand MWh/h]]/SUM($I$23:$I$379)</f>
        <v>1.4357501794687725E-3</v>
      </c>
      <c r="K175">
        <f>MIN(IF(Table1012148[[#This Row],[Potential demand MWh/h]]&gt;=$B$11,ROUND(Table1012148[[#This Row],[Potential demand MWh/h]],0),0),$B$10)</f>
        <v>0</v>
      </c>
      <c r="L175">
        <f>Table1012148[[#This Row],[Electrolyser Potential MW]]</f>
        <v>0</v>
      </c>
      <c r="M175">
        <f>ROUND(Table1012148[[#This Row],[Potential Peak hour production MWh]]*$B$13,0)</f>
        <v>0</v>
      </c>
    </row>
    <row r="176" spans="1:13">
      <c r="A176">
        <v>169</v>
      </c>
      <c r="B176" t="s">
        <v>1034</v>
      </c>
      <c r="C176" t="s">
        <v>1212</v>
      </c>
      <c r="E176">
        <v>49.042576769999997</v>
      </c>
      <c r="F176">
        <v>8.3132586489999998</v>
      </c>
      <c r="G176" t="s">
        <v>141</v>
      </c>
      <c r="H176">
        <v>0.7268</v>
      </c>
      <c r="I176">
        <f>ROUND(Table1012148[[#This Row],[H2-Potential in TWh/a]]*1000000/(365*24),0)</f>
        <v>83</v>
      </c>
      <c r="J176">
        <f>Table1012148[[#This Row],[Potential demand MWh/h]]/SUM($I$23:$I$379)</f>
        <v>2.8373158308549551E-3</v>
      </c>
      <c r="K176">
        <f>MIN(IF(Table1012148[[#This Row],[Potential demand MWh/h]]&gt;=$B$11,ROUND(Table1012148[[#This Row],[Potential demand MWh/h]],0),0),$B$10)</f>
        <v>0</v>
      </c>
      <c r="L176">
        <f>Table1012148[[#This Row],[Electrolyser Potential MW]]</f>
        <v>0</v>
      </c>
      <c r="M176">
        <f>ROUND(Table1012148[[#This Row],[Potential Peak hour production MWh]]*$B$13,0)</f>
        <v>0</v>
      </c>
    </row>
    <row r="177" spans="1:13">
      <c r="A177">
        <v>170</v>
      </c>
      <c r="B177" t="s">
        <v>1035</v>
      </c>
      <c r="C177" t="s">
        <v>1212</v>
      </c>
      <c r="E177">
        <v>49.53549864</v>
      </c>
      <c r="F177">
        <v>8.4570798319999998</v>
      </c>
      <c r="G177" t="s">
        <v>149</v>
      </c>
      <c r="H177">
        <v>0.36499999999999999</v>
      </c>
      <c r="I177">
        <f>ROUND(Table1012148[[#This Row],[H2-Potential in TWh/a]]*1000000/(365*24),0)</f>
        <v>42</v>
      </c>
      <c r="J177">
        <f>Table1012148[[#This Row],[Potential demand MWh/h]]/SUM($I$23:$I$379)</f>
        <v>1.4357501794687725E-3</v>
      </c>
      <c r="K177">
        <f>MIN(IF(Table1012148[[#This Row],[Potential demand MWh/h]]&gt;=$B$11,ROUND(Table1012148[[#This Row],[Potential demand MWh/h]],0),0),$B$10)</f>
        <v>0</v>
      </c>
      <c r="L177">
        <f>Table1012148[[#This Row],[Electrolyser Potential MW]]</f>
        <v>0</v>
      </c>
      <c r="M177">
        <f>ROUND(Table1012148[[#This Row],[Potential Peak hour production MWh]]*$B$13,0)</f>
        <v>0</v>
      </c>
    </row>
    <row r="178" spans="1:13">
      <c r="A178">
        <v>171</v>
      </c>
      <c r="B178" t="s">
        <v>1036</v>
      </c>
      <c r="C178" t="s">
        <v>1212</v>
      </c>
      <c r="E178">
        <v>48.526812040000003</v>
      </c>
      <c r="F178">
        <v>8.0862290120000004</v>
      </c>
      <c r="G178" t="s">
        <v>169</v>
      </c>
      <c r="H178">
        <v>0.18859999999999999</v>
      </c>
      <c r="I178">
        <f>ROUND(Table1012148[[#This Row],[H2-Potential in TWh/a]]*1000000/(365*24),0)</f>
        <v>22</v>
      </c>
      <c r="J178">
        <f>Table1012148[[#This Row],[Potential demand MWh/h]]/SUM($I$23:$I$379)</f>
        <v>7.5205961781697609E-4</v>
      </c>
      <c r="K178">
        <f>MIN(IF(Table1012148[[#This Row],[Potential demand MWh/h]]&gt;=$B$11,ROUND(Table1012148[[#This Row],[Potential demand MWh/h]],0),0),$B$10)</f>
        <v>0</v>
      </c>
      <c r="L178">
        <f>Table1012148[[#This Row],[Electrolyser Potential MW]]</f>
        <v>0</v>
      </c>
      <c r="M178">
        <f>ROUND(Table1012148[[#This Row],[Potential Peak hour production MWh]]*$B$13,0)</f>
        <v>0</v>
      </c>
    </row>
    <row r="179" spans="1:13">
      <c r="A179">
        <v>172</v>
      </c>
      <c r="B179" t="s">
        <v>1037</v>
      </c>
      <c r="C179" t="s">
        <v>1212</v>
      </c>
      <c r="E179">
        <v>47.882172079999997</v>
      </c>
      <c r="F179">
        <v>9.6440041280000006</v>
      </c>
      <c r="G179" t="s">
        <v>196</v>
      </c>
      <c r="H179">
        <v>0.1164</v>
      </c>
      <c r="I179">
        <f>ROUND(Table1012148[[#This Row],[H2-Potential in TWh/a]]*1000000/(365*24),0)</f>
        <v>13</v>
      </c>
      <c r="J179">
        <f>Table1012148[[#This Row],[Potential demand MWh/h]]/SUM($I$23:$I$379)</f>
        <v>4.4439886507366768E-4</v>
      </c>
      <c r="K179">
        <f>MIN(IF(Table1012148[[#This Row],[Potential demand MWh/h]]&gt;=$B$11,ROUND(Table1012148[[#This Row],[Potential demand MWh/h]],0),0),$B$10)</f>
        <v>0</v>
      </c>
      <c r="L179">
        <f>Table1012148[[#This Row],[Electrolyser Potential MW]]</f>
        <v>0</v>
      </c>
      <c r="M179">
        <f>ROUND(Table1012148[[#This Row],[Potential Peak hour production MWh]]*$B$13,0)</f>
        <v>0</v>
      </c>
    </row>
    <row r="180" spans="1:13">
      <c r="A180">
        <v>173</v>
      </c>
      <c r="B180" t="s">
        <v>1038</v>
      </c>
      <c r="C180" t="s">
        <v>1212</v>
      </c>
      <c r="E180">
        <v>52.977748720000001</v>
      </c>
      <c r="F180">
        <v>7.362360281</v>
      </c>
      <c r="G180" t="s">
        <v>571</v>
      </c>
      <c r="H180">
        <v>1.9040999999999999</v>
      </c>
      <c r="I180">
        <f>ROUND(Table1012148[[#This Row],[H2-Potential in TWh/a]]*1000000/(365*24),0)</f>
        <v>217</v>
      </c>
      <c r="J180">
        <f>Table1012148[[#This Row],[Potential demand MWh/h]]/SUM($I$23:$I$379)</f>
        <v>7.4180425939219911E-3</v>
      </c>
      <c r="K180">
        <f>MIN(IF(Table1012148[[#This Row],[Potential demand MWh/h]]&gt;=$B$11,ROUND(Table1012148[[#This Row],[Potential demand MWh/h]],0),0),$B$10)</f>
        <v>0</v>
      </c>
      <c r="L180">
        <f>Table1012148[[#This Row],[Electrolyser Potential MW]]</f>
        <v>0</v>
      </c>
      <c r="M180">
        <f>ROUND(Table1012148[[#This Row],[Potential Peak hour production MWh]]*$B$13,0)</f>
        <v>0</v>
      </c>
    </row>
    <row r="181" spans="1:13">
      <c r="A181">
        <v>174</v>
      </c>
      <c r="B181" t="s">
        <v>1039</v>
      </c>
      <c r="C181" t="s">
        <v>1212</v>
      </c>
      <c r="E181">
        <v>52.811379870000003</v>
      </c>
      <c r="F181">
        <v>9.1502022479999994</v>
      </c>
      <c r="G181" t="s">
        <v>529</v>
      </c>
      <c r="H181">
        <v>0.4</v>
      </c>
      <c r="I181">
        <f>ROUND(Table1012148[[#This Row],[H2-Potential in TWh/a]]*1000000/(365*24),0)</f>
        <v>46</v>
      </c>
      <c r="J181">
        <f>Table1012148[[#This Row],[Potential demand MWh/h]]/SUM($I$23:$I$379)</f>
        <v>1.5724882917991317E-3</v>
      </c>
      <c r="K181">
        <f>MIN(IF(Table1012148[[#This Row],[Potential demand MWh/h]]&gt;=$B$11,ROUND(Table1012148[[#This Row],[Potential demand MWh/h]],0),0),$B$10)</f>
        <v>0</v>
      </c>
      <c r="L181">
        <f>Table1012148[[#This Row],[Electrolyser Potential MW]]</f>
        <v>0</v>
      </c>
      <c r="M181">
        <f>ROUND(Table1012148[[#This Row],[Potential Peak hour production MWh]]*$B$13,0)</f>
        <v>0</v>
      </c>
    </row>
    <row r="182" spans="1:13">
      <c r="A182">
        <v>175</v>
      </c>
      <c r="B182" t="s">
        <v>1040</v>
      </c>
      <c r="C182" t="s">
        <v>1212</v>
      </c>
      <c r="E182">
        <v>51.985962569999998</v>
      </c>
      <c r="F182">
        <v>9.8207632040000004</v>
      </c>
      <c r="G182" t="s">
        <v>525</v>
      </c>
      <c r="H182">
        <v>0.27260000000000001</v>
      </c>
      <c r="I182">
        <f>ROUND(Table1012148[[#This Row],[H2-Potential in TWh/a]]*1000000/(365*24),0)</f>
        <v>31</v>
      </c>
      <c r="J182">
        <f>Table1012148[[#This Row],[Potential demand MWh/h]]/SUM($I$23:$I$379)</f>
        <v>1.0597203705602844E-3</v>
      </c>
      <c r="K182">
        <f>MIN(IF(Table1012148[[#This Row],[Potential demand MWh/h]]&gt;=$B$11,ROUND(Table1012148[[#This Row],[Potential demand MWh/h]],0),0),$B$10)</f>
        <v>0</v>
      </c>
      <c r="L182">
        <f>Table1012148[[#This Row],[Electrolyser Potential MW]]</f>
        <v>0</v>
      </c>
      <c r="M182">
        <f>ROUND(Table1012148[[#This Row],[Potential Peak hour production MWh]]*$B$13,0)</f>
        <v>0</v>
      </c>
    </row>
    <row r="183" spans="1:13">
      <c r="A183">
        <v>176</v>
      </c>
      <c r="B183" t="s">
        <v>1041</v>
      </c>
      <c r="C183" t="s">
        <v>1212</v>
      </c>
      <c r="E183">
        <v>53.403055979999998</v>
      </c>
      <c r="F183">
        <v>8.1328158699999999</v>
      </c>
      <c r="G183" t="s">
        <v>573</v>
      </c>
      <c r="H183">
        <v>0.65399999999999991</v>
      </c>
      <c r="I183">
        <f>ROUND(Table1012148[[#This Row],[H2-Potential in TWh/a]]*1000000/(365*24),0)</f>
        <v>75</v>
      </c>
      <c r="J183">
        <f>Table1012148[[#This Row],[Potential demand MWh/h]]/SUM($I$23:$I$379)</f>
        <v>2.5638396061942363E-3</v>
      </c>
      <c r="K183">
        <f>MIN(IF(Table1012148[[#This Row],[Potential demand MWh/h]]&gt;=$B$11,ROUND(Table1012148[[#This Row],[Potential demand MWh/h]],0),0),$B$10)</f>
        <v>0</v>
      </c>
      <c r="L183">
        <f>Table1012148[[#This Row],[Electrolyser Potential MW]]</f>
        <v>0</v>
      </c>
      <c r="M183">
        <f>ROUND(Table1012148[[#This Row],[Potential Peak hour production MWh]]*$B$13,0)</f>
        <v>0</v>
      </c>
    </row>
    <row r="184" spans="1:13">
      <c r="A184">
        <v>177</v>
      </c>
      <c r="B184" t="s">
        <v>1042</v>
      </c>
      <c r="C184" t="s">
        <v>1212</v>
      </c>
      <c r="E184">
        <v>52.274591780000002</v>
      </c>
      <c r="F184">
        <v>8.1206237029999997</v>
      </c>
      <c r="G184" t="s">
        <v>562</v>
      </c>
      <c r="H184">
        <v>0.1022</v>
      </c>
      <c r="I184">
        <f>ROUND(Table1012148[[#This Row],[H2-Potential in TWh/a]]*1000000/(365*24),0)</f>
        <v>12</v>
      </c>
      <c r="J184">
        <f>Table1012148[[#This Row],[Potential demand MWh/h]]/SUM($I$23:$I$379)</f>
        <v>4.1021433699107784E-4</v>
      </c>
      <c r="K184">
        <f>MIN(IF(Table1012148[[#This Row],[Potential demand MWh/h]]&gt;=$B$11,ROUND(Table1012148[[#This Row],[Potential demand MWh/h]],0),0),$B$10)</f>
        <v>0</v>
      </c>
      <c r="L184">
        <f>Table1012148[[#This Row],[Electrolyser Potential MW]]</f>
        <v>0</v>
      </c>
      <c r="M184">
        <f>ROUND(Table1012148[[#This Row],[Potential Peak hour production MWh]]*$B$13,0)</f>
        <v>0</v>
      </c>
    </row>
    <row r="185" spans="1:13">
      <c r="A185">
        <v>178</v>
      </c>
      <c r="B185" t="s">
        <v>1043</v>
      </c>
      <c r="C185" t="s">
        <v>1212</v>
      </c>
      <c r="E185">
        <v>52.294765310000003</v>
      </c>
      <c r="F185">
        <v>8.0242368489999993</v>
      </c>
      <c r="G185" t="s">
        <v>562</v>
      </c>
      <c r="H185">
        <v>0.12379999999999999</v>
      </c>
      <c r="I185">
        <f>ROUND(Table1012148[[#This Row],[H2-Potential in TWh/a]]*1000000/(365*24),0)</f>
        <v>14</v>
      </c>
      <c r="J185">
        <f>Table1012148[[#This Row],[Potential demand MWh/h]]/SUM($I$23:$I$379)</f>
        <v>4.7858339315625748E-4</v>
      </c>
      <c r="K185">
        <f>MIN(IF(Table1012148[[#This Row],[Potential demand MWh/h]]&gt;=$B$11,ROUND(Table1012148[[#This Row],[Potential demand MWh/h]],0),0),$B$10)</f>
        <v>0</v>
      </c>
      <c r="L185">
        <f>Table1012148[[#This Row],[Electrolyser Potential MW]]</f>
        <v>0</v>
      </c>
      <c r="M185">
        <f>ROUND(Table1012148[[#This Row],[Potential Peak hour production MWh]]*$B$13,0)</f>
        <v>0</v>
      </c>
    </row>
    <row r="186" spans="1:13">
      <c r="A186">
        <v>179</v>
      </c>
      <c r="B186" t="s">
        <v>1044</v>
      </c>
      <c r="C186" t="s">
        <v>1212</v>
      </c>
      <c r="E186">
        <v>50.706591850000002</v>
      </c>
      <c r="F186">
        <v>6.6530059120000002</v>
      </c>
      <c r="G186" t="s">
        <v>630</v>
      </c>
      <c r="H186">
        <v>0.48199999999999998</v>
      </c>
      <c r="I186">
        <f>ROUND(Table1012148[[#This Row],[H2-Potential in TWh/a]]*1000000/(365*24),0)</f>
        <v>55</v>
      </c>
      <c r="J186">
        <f>Table1012148[[#This Row],[Potential demand MWh/h]]/SUM($I$23:$I$379)</f>
        <v>1.8801490445424401E-3</v>
      </c>
      <c r="K186">
        <f>MIN(IF(Table1012148[[#This Row],[Potential demand MWh/h]]&gt;=$B$11,ROUND(Table1012148[[#This Row],[Potential demand MWh/h]],0),0),$B$10)</f>
        <v>0</v>
      </c>
      <c r="L186">
        <f>Table1012148[[#This Row],[Electrolyser Potential MW]]</f>
        <v>0</v>
      </c>
      <c r="M186">
        <f>ROUND(Table1012148[[#This Row],[Potential Peak hour production MWh]]*$B$13,0)</f>
        <v>0</v>
      </c>
    </row>
    <row r="187" spans="1:13">
      <c r="A187">
        <v>180</v>
      </c>
      <c r="B187" t="s">
        <v>1045</v>
      </c>
      <c r="C187" t="s">
        <v>1212</v>
      </c>
      <c r="E187">
        <v>50.988907259999998</v>
      </c>
      <c r="F187">
        <v>7.1270734659999997</v>
      </c>
      <c r="G187" t="s">
        <v>636</v>
      </c>
      <c r="H187">
        <v>6.5699999999999995E-2</v>
      </c>
      <c r="I187">
        <f>ROUND(Table1012148[[#This Row],[H2-Potential in TWh/a]]*1000000/(365*24),0)</f>
        <v>8</v>
      </c>
      <c r="J187">
        <f>Table1012148[[#This Row],[Potential demand MWh/h]]/SUM($I$23:$I$379)</f>
        <v>2.7347622466071856E-4</v>
      </c>
      <c r="K187">
        <f>MIN(IF(Table1012148[[#This Row],[Potential demand MWh/h]]&gt;=$B$11,ROUND(Table1012148[[#This Row],[Potential demand MWh/h]],0),0),$B$10)</f>
        <v>0</v>
      </c>
      <c r="L187">
        <f>Table1012148[[#This Row],[Electrolyser Potential MW]]</f>
        <v>0</v>
      </c>
      <c r="M187">
        <f>ROUND(Table1012148[[#This Row],[Potential Peak hour production MWh]]*$B$13,0)</f>
        <v>0</v>
      </c>
    </row>
    <row r="188" spans="1:13">
      <c r="A188">
        <v>181</v>
      </c>
      <c r="B188" t="s">
        <v>1046</v>
      </c>
      <c r="C188" t="s">
        <v>1212</v>
      </c>
      <c r="E188">
        <v>50.776516549999997</v>
      </c>
      <c r="F188">
        <v>6.4894912800000002</v>
      </c>
      <c r="G188" t="s">
        <v>626</v>
      </c>
      <c r="H188">
        <v>0.32890000000000003</v>
      </c>
      <c r="I188">
        <f>ROUND(Table1012148[[#This Row],[H2-Potential in TWh/a]]*1000000/(365*24),0)</f>
        <v>38</v>
      </c>
      <c r="J188">
        <f>Table1012148[[#This Row],[Potential demand MWh/h]]/SUM($I$23:$I$379)</f>
        <v>1.2990120671384131E-3</v>
      </c>
      <c r="K188">
        <f>MIN(IF(Table1012148[[#This Row],[Potential demand MWh/h]]&gt;=$B$11,ROUND(Table1012148[[#This Row],[Potential demand MWh/h]],0),0),$B$10)</f>
        <v>0</v>
      </c>
      <c r="L188">
        <f>Table1012148[[#This Row],[Electrolyser Potential MW]]</f>
        <v>0</v>
      </c>
      <c r="M188">
        <f>ROUND(Table1012148[[#This Row],[Potential Peak hour production MWh]]*$B$13,0)</f>
        <v>0</v>
      </c>
    </row>
    <row r="189" spans="1:13">
      <c r="A189">
        <v>182</v>
      </c>
      <c r="B189" t="s">
        <v>1047</v>
      </c>
      <c r="C189" t="s">
        <v>1212</v>
      </c>
      <c r="E189">
        <v>51.391134860000001</v>
      </c>
      <c r="F189">
        <v>8.0738648810000004</v>
      </c>
      <c r="G189" t="s">
        <v>683</v>
      </c>
      <c r="H189">
        <v>0.20250000000000001</v>
      </c>
      <c r="I189">
        <f>ROUND(Table1012148[[#This Row],[H2-Potential in TWh/a]]*1000000/(365*24),0)</f>
        <v>23</v>
      </c>
      <c r="J189">
        <f>Table1012148[[#This Row],[Potential demand MWh/h]]/SUM($I$23:$I$379)</f>
        <v>7.8624414589956583E-4</v>
      </c>
      <c r="K189">
        <f>MIN(IF(Table1012148[[#This Row],[Potential demand MWh/h]]&gt;=$B$11,ROUND(Table1012148[[#This Row],[Potential demand MWh/h]],0),0),$B$10)</f>
        <v>0</v>
      </c>
      <c r="L189">
        <f>Table1012148[[#This Row],[Electrolyser Potential MW]]</f>
        <v>0</v>
      </c>
      <c r="M189">
        <f>ROUND(Table1012148[[#This Row],[Potential Peak hour production MWh]]*$B$13,0)</f>
        <v>0</v>
      </c>
    </row>
    <row r="190" spans="1:13">
      <c r="A190">
        <v>183</v>
      </c>
      <c r="B190" t="s">
        <v>1048</v>
      </c>
      <c r="C190" t="s">
        <v>1212</v>
      </c>
      <c r="E190">
        <v>51.317961310000001</v>
      </c>
      <c r="F190">
        <v>9.8484094459999998</v>
      </c>
      <c r="G190" t="s">
        <v>482</v>
      </c>
      <c r="H190">
        <v>0.37919999999999998</v>
      </c>
      <c r="I190">
        <f>ROUND(Table1012148[[#This Row],[H2-Potential in TWh/a]]*1000000/(365*24),0)</f>
        <v>43</v>
      </c>
      <c r="J190">
        <f>Table1012148[[#This Row],[Potential demand MWh/h]]/SUM($I$23:$I$379)</f>
        <v>1.4699347075513623E-3</v>
      </c>
      <c r="K190">
        <f>MIN(IF(Table1012148[[#This Row],[Potential demand MWh/h]]&gt;=$B$11,ROUND(Table1012148[[#This Row],[Potential demand MWh/h]],0),0),$B$10)</f>
        <v>0</v>
      </c>
      <c r="L190">
        <f>Table1012148[[#This Row],[Electrolyser Potential MW]]</f>
        <v>0</v>
      </c>
      <c r="M190">
        <f>ROUND(Table1012148[[#This Row],[Potential Peak hour production MWh]]*$B$13,0)</f>
        <v>0</v>
      </c>
    </row>
    <row r="191" spans="1:13">
      <c r="A191">
        <v>184</v>
      </c>
      <c r="B191" t="s">
        <v>1049</v>
      </c>
      <c r="C191" t="s">
        <v>1212</v>
      </c>
      <c r="E191">
        <v>50.567510560000002</v>
      </c>
      <c r="F191">
        <v>9.6816192589999996</v>
      </c>
      <c r="G191" t="s">
        <v>472</v>
      </c>
      <c r="H191">
        <v>0.50290000000000001</v>
      </c>
      <c r="I191">
        <f>ROUND(Table1012148[[#This Row],[H2-Potential in TWh/a]]*1000000/(365*24),0)</f>
        <v>57</v>
      </c>
      <c r="J191">
        <f>Table1012148[[#This Row],[Potential demand MWh/h]]/SUM($I$23:$I$379)</f>
        <v>1.9485181007076198E-3</v>
      </c>
      <c r="K191">
        <f>MIN(IF(Table1012148[[#This Row],[Potential demand MWh/h]]&gt;=$B$11,ROUND(Table1012148[[#This Row],[Potential demand MWh/h]],0),0),$B$10)</f>
        <v>0</v>
      </c>
      <c r="L191">
        <f>Table1012148[[#This Row],[Electrolyser Potential MW]]</f>
        <v>0</v>
      </c>
      <c r="M191">
        <f>ROUND(Table1012148[[#This Row],[Potential Peak hour production MWh]]*$B$13,0)</f>
        <v>0</v>
      </c>
    </row>
    <row r="192" spans="1:13">
      <c r="A192">
        <v>185</v>
      </c>
      <c r="B192" t="s">
        <v>1050</v>
      </c>
      <c r="C192" t="s">
        <v>1212</v>
      </c>
      <c r="E192">
        <v>50.313565220000001</v>
      </c>
      <c r="F192">
        <v>7.2208290850000001</v>
      </c>
      <c r="G192" t="s">
        <v>705</v>
      </c>
      <c r="H192">
        <v>0.16239999999999999</v>
      </c>
      <c r="I192">
        <f>ROUND(Table1012148[[#This Row],[H2-Potential in TWh/a]]*1000000/(365*24),0)</f>
        <v>19</v>
      </c>
      <c r="J192">
        <f>Table1012148[[#This Row],[Potential demand MWh/h]]/SUM($I$23:$I$379)</f>
        <v>6.4950603356920655E-4</v>
      </c>
      <c r="K192">
        <f>MIN(IF(Table1012148[[#This Row],[Potential demand MWh/h]]&gt;=$B$11,ROUND(Table1012148[[#This Row],[Potential demand MWh/h]],0),0),$B$10)</f>
        <v>0</v>
      </c>
      <c r="L192">
        <f>Table1012148[[#This Row],[Electrolyser Potential MW]]</f>
        <v>0</v>
      </c>
      <c r="M192">
        <f>ROUND(Table1012148[[#This Row],[Potential Peak hour production MWh]]*$B$13,0)</f>
        <v>0</v>
      </c>
    </row>
    <row r="193" spans="1:13">
      <c r="A193">
        <v>186</v>
      </c>
      <c r="B193" t="s">
        <v>1051</v>
      </c>
      <c r="C193" t="s">
        <v>1212</v>
      </c>
      <c r="E193">
        <v>49.049878730000003</v>
      </c>
      <c r="F193">
        <v>8.2602980119999998</v>
      </c>
      <c r="G193" t="s">
        <v>753</v>
      </c>
      <c r="H193">
        <v>0.65279999999999994</v>
      </c>
      <c r="I193">
        <f>ROUND(Table1012148[[#This Row],[H2-Potential in TWh/a]]*1000000/(365*24),0)</f>
        <v>75</v>
      </c>
      <c r="J193">
        <f>Table1012148[[#This Row],[Potential demand MWh/h]]/SUM($I$23:$I$379)</f>
        <v>2.5638396061942363E-3</v>
      </c>
      <c r="K193">
        <f>MIN(IF(Table1012148[[#This Row],[Potential demand MWh/h]]&gt;=$B$11,ROUND(Table1012148[[#This Row],[Potential demand MWh/h]],0),0),$B$10)</f>
        <v>0</v>
      </c>
      <c r="L193">
        <f>Table1012148[[#This Row],[Electrolyser Potential MW]]</f>
        <v>0</v>
      </c>
      <c r="M193">
        <f>ROUND(Table1012148[[#This Row],[Potential Peak hour production MWh]]*$B$13,0)</f>
        <v>0</v>
      </c>
    </row>
    <row r="194" spans="1:13">
      <c r="A194">
        <v>187</v>
      </c>
      <c r="B194" t="s">
        <v>1052</v>
      </c>
      <c r="C194" t="s">
        <v>1212</v>
      </c>
      <c r="E194">
        <v>48.556705960000002</v>
      </c>
      <c r="F194">
        <v>11.262401929999999</v>
      </c>
      <c r="G194" t="s">
        <v>233</v>
      </c>
      <c r="H194">
        <v>4.9099999999999998E-2</v>
      </c>
      <c r="I194">
        <f>ROUND(Table1012148[[#This Row],[H2-Potential in TWh/a]]*1000000/(365*24),0)</f>
        <v>6</v>
      </c>
      <c r="J194">
        <f>Table1012148[[#This Row],[Potential demand MWh/h]]/SUM($I$23:$I$379)</f>
        <v>2.0510716849553892E-4</v>
      </c>
      <c r="K194">
        <f>MIN(IF(Table1012148[[#This Row],[Potential demand MWh/h]]&gt;=$B$11,ROUND(Table1012148[[#This Row],[Potential demand MWh/h]],0),0),$B$10)</f>
        <v>0</v>
      </c>
      <c r="L194">
        <f>Table1012148[[#This Row],[Electrolyser Potential MW]]</f>
        <v>0</v>
      </c>
      <c r="M194">
        <f>ROUND(Table1012148[[#This Row],[Potential Peak hour production MWh]]*$B$13,0)</f>
        <v>0</v>
      </c>
    </row>
    <row r="195" spans="1:13">
      <c r="A195">
        <v>188</v>
      </c>
      <c r="B195" t="s">
        <v>1053</v>
      </c>
      <c r="C195" t="s">
        <v>1212</v>
      </c>
      <c r="E195">
        <v>47.807275769999997</v>
      </c>
      <c r="F195">
        <v>10.90003999</v>
      </c>
      <c r="G195" t="s">
        <v>243</v>
      </c>
      <c r="H195">
        <v>1.0611999999999999</v>
      </c>
      <c r="I195">
        <f>ROUND(Table1012148[[#This Row],[H2-Potential in TWh/a]]*1000000/(365*24),0)</f>
        <v>121</v>
      </c>
      <c r="J195">
        <f>Table1012148[[#This Row],[Potential demand MWh/h]]/SUM($I$23:$I$379)</f>
        <v>4.1363278979933684E-3</v>
      </c>
      <c r="K195">
        <f>MIN(IF(Table1012148[[#This Row],[Potential demand MWh/h]]&gt;=$B$11,ROUND(Table1012148[[#This Row],[Potential demand MWh/h]],0),0),$B$10)</f>
        <v>0</v>
      </c>
      <c r="L195">
        <f>Table1012148[[#This Row],[Electrolyser Potential MW]]</f>
        <v>0</v>
      </c>
      <c r="M195">
        <f>ROUND(Table1012148[[#This Row],[Potential Peak hour production MWh]]*$B$13,0)</f>
        <v>0</v>
      </c>
    </row>
    <row r="196" spans="1:13">
      <c r="A196">
        <v>189</v>
      </c>
      <c r="B196" t="s">
        <v>1054</v>
      </c>
      <c r="C196" t="s">
        <v>1212</v>
      </c>
      <c r="E196">
        <v>48.797485090000002</v>
      </c>
      <c r="F196">
        <v>12.865907780000001</v>
      </c>
      <c r="G196" t="s">
        <v>251</v>
      </c>
      <c r="H196">
        <v>1.0289999999999999</v>
      </c>
      <c r="I196">
        <f>ROUND(Table1012148[[#This Row],[H2-Potential in TWh/a]]*1000000/(365*24),0)</f>
        <v>117</v>
      </c>
      <c r="J196">
        <f>Table1012148[[#This Row],[Potential demand MWh/h]]/SUM($I$23:$I$379)</f>
        <v>3.9995897856630091E-3</v>
      </c>
      <c r="K196">
        <f>MIN(IF(Table1012148[[#This Row],[Potential demand MWh/h]]&gt;=$B$11,ROUND(Table1012148[[#This Row],[Potential demand MWh/h]],0),0),$B$10)</f>
        <v>0</v>
      </c>
      <c r="L196">
        <f>Table1012148[[#This Row],[Electrolyser Potential MW]]</f>
        <v>0</v>
      </c>
      <c r="M196">
        <f>ROUND(Table1012148[[#This Row],[Potential Peak hour production MWh]]*$B$13,0)</f>
        <v>0</v>
      </c>
    </row>
    <row r="197" spans="1:13">
      <c r="A197">
        <v>190</v>
      </c>
      <c r="B197" t="s">
        <v>1055</v>
      </c>
      <c r="C197" t="s">
        <v>1212</v>
      </c>
      <c r="E197">
        <v>49.988178740000002</v>
      </c>
      <c r="F197">
        <v>9.1558493050000003</v>
      </c>
      <c r="G197" t="s">
        <v>337</v>
      </c>
      <c r="H197">
        <v>0.38629999999999998</v>
      </c>
      <c r="I197">
        <f>ROUND(Table1012148[[#This Row],[H2-Potential in TWh/a]]*1000000/(365*24),0)</f>
        <v>44</v>
      </c>
      <c r="J197">
        <f>Table1012148[[#This Row],[Potential demand MWh/h]]/SUM($I$23:$I$379)</f>
        <v>1.5041192356339522E-3</v>
      </c>
      <c r="K197">
        <f>MIN(IF(Table1012148[[#This Row],[Potential demand MWh/h]]&gt;=$B$11,ROUND(Table1012148[[#This Row],[Potential demand MWh/h]],0),0),$B$10)</f>
        <v>0</v>
      </c>
      <c r="L197">
        <f>Table1012148[[#This Row],[Electrolyser Potential MW]]</f>
        <v>0</v>
      </c>
      <c r="M197">
        <f>ROUND(Table1012148[[#This Row],[Potential Peak hour production MWh]]*$B$13,0)</f>
        <v>0</v>
      </c>
    </row>
    <row r="198" spans="1:13">
      <c r="A198">
        <v>191</v>
      </c>
      <c r="B198" t="s">
        <v>1056</v>
      </c>
      <c r="C198" t="s">
        <v>1212</v>
      </c>
      <c r="E198">
        <v>49.977757799999999</v>
      </c>
      <c r="F198">
        <v>9.0690096370000006</v>
      </c>
      <c r="G198" t="s">
        <v>343</v>
      </c>
      <c r="H198">
        <v>0.58440000000000003</v>
      </c>
      <c r="I198">
        <f>ROUND(Table1012148[[#This Row],[H2-Potential in TWh/a]]*1000000/(365*24),0)</f>
        <v>67</v>
      </c>
      <c r="J198">
        <f>Table1012148[[#This Row],[Potential demand MWh/h]]/SUM($I$23:$I$379)</f>
        <v>2.290363381533518E-3</v>
      </c>
      <c r="K198">
        <f>MIN(IF(Table1012148[[#This Row],[Potential demand MWh/h]]&gt;=$B$11,ROUND(Table1012148[[#This Row],[Potential demand MWh/h]],0),0),$B$10)</f>
        <v>0</v>
      </c>
      <c r="L198">
        <f>Table1012148[[#This Row],[Electrolyser Potential MW]]</f>
        <v>0</v>
      </c>
      <c r="M198">
        <f>ROUND(Table1012148[[#This Row],[Potential Peak hour production MWh]]*$B$13,0)</f>
        <v>0</v>
      </c>
    </row>
    <row r="199" spans="1:13">
      <c r="A199">
        <v>192</v>
      </c>
      <c r="B199" t="s">
        <v>1057</v>
      </c>
      <c r="C199" t="s">
        <v>1212</v>
      </c>
      <c r="E199">
        <v>48.379893940000002</v>
      </c>
      <c r="F199">
        <v>10.90143467</v>
      </c>
      <c r="G199" t="s">
        <v>361</v>
      </c>
      <c r="H199">
        <v>0.67209999999999992</v>
      </c>
      <c r="I199">
        <f>ROUND(Table1012148[[#This Row],[H2-Potential in TWh/a]]*1000000/(365*24),0)</f>
        <v>77</v>
      </c>
      <c r="J199">
        <f>Table1012148[[#This Row],[Potential demand MWh/h]]/SUM($I$23:$I$379)</f>
        <v>2.632208662359416E-3</v>
      </c>
      <c r="K199">
        <f>MIN(IF(Table1012148[[#This Row],[Potential demand MWh/h]]&gt;=$B$11,ROUND(Table1012148[[#This Row],[Potential demand MWh/h]],0),0),$B$10)</f>
        <v>0</v>
      </c>
      <c r="L199">
        <f>Table1012148[[#This Row],[Electrolyser Potential MW]]</f>
        <v>0</v>
      </c>
      <c r="M199">
        <f>ROUND(Table1012148[[#This Row],[Potential Peak hour production MWh]]*$B$13,0)</f>
        <v>0</v>
      </c>
    </row>
    <row r="200" spans="1:13">
      <c r="A200">
        <v>193</v>
      </c>
      <c r="B200" t="s">
        <v>1058</v>
      </c>
      <c r="C200" t="s">
        <v>1212</v>
      </c>
      <c r="E200">
        <v>48.10991594</v>
      </c>
      <c r="F200">
        <v>10.666389329999999</v>
      </c>
      <c r="G200" t="s">
        <v>382</v>
      </c>
      <c r="H200">
        <v>0.55120000000000002</v>
      </c>
      <c r="I200">
        <f>ROUND(Table1012148[[#This Row],[H2-Potential in TWh/a]]*1000000/(365*24),0)</f>
        <v>63</v>
      </c>
      <c r="J200">
        <f>Table1012148[[#This Row],[Potential demand MWh/h]]/SUM($I$23:$I$379)</f>
        <v>2.1536252692031586E-3</v>
      </c>
      <c r="K200">
        <f>MIN(IF(Table1012148[[#This Row],[Potential demand MWh/h]]&gt;=$B$11,ROUND(Table1012148[[#This Row],[Potential demand MWh/h]],0),0),$B$10)</f>
        <v>0</v>
      </c>
      <c r="L200">
        <f>Table1012148[[#This Row],[Electrolyser Potential MW]]</f>
        <v>0</v>
      </c>
      <c r="M200">
        <f>ROUND(Table1012148[[#This Row],[Potential Peak hour production MWh]]*$B$13,0)</f>
        <v>0</v>
      </c>
    </row>
    <row r="201" spans="1:13">
      <c r="A201">
        <v>194</v>
      </c>
      <c r="B201" t="s">
        <v>1059</v>
      </c>
      <c r="C201" t="s">
        <v>1212</v>
      </c>
      <c r="E201">
        <v>53.079099429999999</v>
      </c>
      <c r="F201">
        <v>14.319765780000001</v>
      </c>
      <c r="G201" t="s">
        <v>423</v>
      </c>
      <c r="H201">
        <v>0.97889999999999999</v>
      </c>
      <c r="I201">
        <f>ROUND(Table1012148[[#This Row],[H2-Potential in TWh/a]]*1000000/(365*24),0)</f>
        <v>112</v>
      </c>
      <c r="J201">
        <f>Table1012148[[#This Row],[Potential demand MWh/h]]/SUM($I$23:$I$379)</f>
        <v>3.8286671452500598E-3</v>
      </c>
      <c r="K201">
        <f>MIN(IF(Table1012148[[#This Row],[Potential demand MWh/h]]&gt;=$B$11,ROUND(Table1012148[[#This Row],[Potential demand MWh/h]],0),0),$B$10)</f>
        <v>0</v>
      </c>
      <c r="L201">
        <f>Table1012148[[#This Row],[Electrolyser Potential MW]]</f>
        <v>0</v>
      </c>
      <c r="M201">
        <f>ROUND(Table1012148[[#This Row],[Potential Peak hour production MWh]]*$B$13,0)</f>
        <v>0</v>
      </c>
    </row>
    <row r="202" spans="1:13">
      <c r="A202">
        <v>195</v>
      </c>
      <c r="B202" t="s">
        <v>1060</v>
      </c>
      <c r="C202" t="s">
        <v>1212</v>
      </c>
      <c r="E202">
        <v>47.89716</v>
      </c>
      <c r="F202">
        <v>10.620157000000001</v>
      </c>
      <c r="G202" t="s">
        <v>363</v>
      </c>
      <c r="H202">
        <v>6.5299999999999997E-2</v>
      </c>
      <c r="I202">
        <f>ROUND(Table1012148[[#This Row],[H2-Potential in TWh/a]]*1000000/(365*24),0)</f>
        <v>7</v>
      </c>
      <c r="J202">
        <f>Table1012148[[#This Row],[Potential demand MWh/h]]/SUM($I$23:$I$379)</f>
        <v>2.3929169657812874E-4</v>
      </c>
      <c r="K202">
        <f>MIN(IF(Table1012148[[#This Row],[Potential demand MWh/h]]&gt;=$B$11,ROUND(Table1012148[[#This Row],[Potential demand MWh/h]],0),0),$B$10)</f>
        <v>0</v>
      </c>
      <c r="L202">
        <f>Table1012148[[#This Row],[Electrolyser Potential MW]]</f>
        <v>0</v>
      </c>
      <c r="M202">
        <f>ROUND(Table1012148[[#This Row],[Potential Peak hour production MWh]]*$B$13,0)</f>
        <v>0</v>
      </c>
    </row>
    <row r="203" spans="1:13">
      <c r="A203">
        <v>196</v>
      </c>
      <c r="B203" t="s">
        <v>1061</v>
      </c>
      <c r="C203" t="s">
        <v>1212</v>
      </c>
      <c r="E203">
        <v>48.552484</v>
      </c>
      <c r="F203">
        <v>9.4709350000000008</v>
      </c>
      <c r="G203" t="s">
        <v>116</v>
      </c>
      <c r="H203">
        <v>0.18179999999999999</v>
      </c>
      <c r="I203">
        <f>ROUND(Table1012148[[#This Row],[H2-Potential in TWh/a]]*1000000/(365*24),0)</f>
        <v>21</v>
      </c>
      <c r="J203">
        <f>Table1012148[[#This Row],[Potential demand MWh/h]]/SUM($I$23:$I$379)</f>
        <v>7.1787508973438624E-4</v>
      </c>
      <c r="K203">
        <f>MIN(IF(Table1012148[[#This Row],[Potential demand MWh/h]]&gt;=$B$11,ROUND(Table1012148[[#This Row],[Potential demand MWh/h]],0),0),$B$10)</f>
        <v>0</v>
      </c>
      <c r="L203">
        <f>Table1012148[[#This Row],[Electrolyser Potential MW]]</f>
        <v>0</v>
      </c>
      <c r="M203">
        <f>ROUND(Table1012148[[#This Row],[Potential Peak hour production MWh]]*$B$13,0)</f>
        <v>0</v>
      </c>
    </row>
    <row r="204" spans="1:13">
      <c r="A204">
        <v>197</v>
      </c>
      <c r="B204" t="s">
        <v>1062</v>
      </c>
      <c r="C204" t="s">
        <v>1212</v>
      </c>
      <c r="E204">
        <v>51.540633999999997</v>
      </c>
      <c r="F204">
        <v>7.0825040000000001</v>
      </c>
      <c r="G204" t="s">
        <v>644</v>
      </c>
      <c r="H204">
        <v>0.1762</v>
      </c>
      <c r="I204">
        <f>ROUND(Table1012148[[#This Row],[H2-Potential in TWh/a]]*1000000/(365*24),0)</f>
        <v>20</v>
      </c>
      <c r="J204">
        <f>Table1012148[[#This Row],[Potential demand MWh/h]]/SUM($I$23:$I$379)</f>
        <v>6.836905616517964E-4</v>
      </c>
      <c r="K204">
        <f>MIN(IF(Table1012148[[#This Row],[Potential demand MWh/h]]&gt;=$B$11,ROUND(Table1012148[[#This Row],[Potential demand MWh/h]],0),0),$B$10)</f>
        <v>0</v>
      </c>
      <c r="L204">
        <f>Table1012148[[#This Row],[Electrolyser Potential MW]]</f>
        <v>0</v>
      </c>
      <c r="M204">
        <f>ROUND(Table1012148[[#This Row],[Potential Peak hour production MWh]]*$B$13,0)</f>
        <v>0</v>
      </c>
    </row>
    <row r="205" spans="1:13">
      <c r="A205">
        <v>198</v>
      </c>
      <c r="B205" t="s">
        <v>1063</v>
      </c>
      <c r="C205" t="s">
        <v>1212</v>
      </c>
      <c r="E205">
        <v>51.286850100000002</v>
      </c>
      <c r="F205">
        <v>11.984197399999999</v>
      </c>
      <c r="G205" t="s">
        <v>824</v>
      </c>
      <c r="H205">
        <v>7.5499999999999998E-2</v>
      </c>
      <c r="I205">
        <f>ROUND(Table1012148[[#This Row],[H2-Potential in TWh/a]]*1000000/(365*24),0)</f>
        <v>9</v>
      </c>
      <c r="J205">
        <f>Table1012148[[#This Row],[Potential demand MWh/h]]/SUM($I$23:$I$379)</f>
        <v>3.0766075274330841E-4</v>
      </c>
      <c r="K205">
        <f>MIN(IF(Table1012148[[#This Row],[Potential demand MWh/h]]&gt;=$B$11,ROUND(Table1012148[[#This Row],[Potential demand MWh/h]],0),0),$B$10)</f>
        <v>0</v>
      </c>
      <c r="L205">
        <f>Table1012148[[#This Row],[Electrolyser Potential MW]]</f>
        <v>0</v>
      </c>
      <c r="M205">
        <f>ROUND(Table1012148[[#This Row],[Potential Peak hour production MWh]]*$B$13,0)</f>
        <v>0</v>
      </c>
    </row>
    <row r="206" spans="1:13">
      <c r="A206">
        <v>199</v>
      </c>
      <c r="B206" t="s">
        <v>1064</v>
      </c>
      <c r="C206" t="s">
        <v>1212</v>
      </c>
      <c r="E206">
        <v>51.520729000000003</v>
      </c>
      <c r="F206">
        <v>14.340244</v>
      </c>
      <c r="G206" t="s">
        <v>419</v>
      </c>
      <c r="H206">
        <v>0.2651</v>
      </c>
      <c r="I206">
        <f>ROUND(Table1012148[[#This Row],[H2-Potential in TWh/a]]*1000000/(365*24),0)</f>
        <v>30</v>
      </c>
      <c r="J206">
        <f>Table1012148[[#This Row],[Potential demand MWh/h]]/SUM($I$23:$I$379)</f>
        <v>1.0255358424776945E-3</v>
      </c>
      <c r="K206">
        <f>MIN(IF(Table1012148[[#This Row],[Potential demand MWh/h]]&gt;=$B$11,ROUND(Table1012148[[#This Row],[Potential demand MWh/h]],0),0),$B$10)</f>
        <v>0</v>
      </c>
      <c r="L206">
        <f>Table1012148[[#This Row],[Electrolyser Potential MW]]</f>
        <v>0</v>
      </c>
      <c r="M206">
        <f>ROUND(Table1012148[[#This Row],[Potential Peak hour production MWh]]*$B$13,0)</f>
        <v>0</v>
      </c>
    </row>
    <row r="207" spans="1:13">
      <c r="A207">
        <v>200</v>
      </c>
      <c r="B207" t="s">
        <v>1065</v>
      </c>
      <c r="C207" t="s">
        <v>1212</v>
      </c>
      <c r="E207">
        <v>51.661313999999997</v>
      </c>
      <c r="F207">
        <v>10.35317</v>
      </c>
      <c r="G207" t="s">
        <v>518</v>
      </c>
      <c r="H207">
        <v>8.6299999999999988E-2</v>
      </c>
      <c r="I207">
        <f>ROUND(Table1012148[[#This Row],[H2-Potential in TWh/a]]*1000000/(365*24),0)</f>
        <v>10</v>
      </c>
      <c r="J207">
        <f>Table1012148[[#This Row],[Potential demand MWh/h]]/SUM($I$23:$I$379)</f>
        <v>3.418452808258982E-4</v>
      </c>
      <c r="K207">
        <f>MIN(IF(Table1012148[[#This Row],[Potential demand MWh/h]]&gt;=$B$11,ROUND(Table1012148[[#This Row],[Potential demand MWh/h]],0),0),$B$10)</f>
        <v>0</v>
      </c>
      <c r="L207">
        <f>Table1012148[[#This Row],[Electrolyser Potential MW]]</f>
        <v>0</v>
      </c>
      <c r="M207">
        <f>ROUND(Table1012148[[#This Row],[Potential Peak hour production MWh]]*$B$13,0)</f>
        <v>0</v>
      </c>
    </row>
    <row r="208" spans="1:13">
      <c r="A208">
        <v>201</v>
      </c>
      <c r="B208" t="s">
        <v>1066</v>
      </c>
      <c r="C208" t="s">
        <v>1212</v>
      </c>
      <c r="E208">
        <v>51.074862000000003</v>
      </c>
      <c r="F208">
        <v>8.0717219999999994</v>
      </c>
      <c r="G208" t="s">
        <v>687</v>
      </c>
      <c r="H208">
        <v>4.1799999999999997E-2</v>
      </c>
      <c r="I208">
        <f>ROUND(Table1012148[[#This Row],[H2-Potential in TWh/a]]*1000000/(365*24),0)</f>
        <v>5</v>
      </c>
      <c r="J208">
        <f>Table1012148[[#This Row],[Potential demand MWh/h]]/SUM($I$23:$I$379)</f>
        <v>1.709226404129491E-4</v>
      </c>
      <c r="K208">
        <f>MIN(IF(Table1012148[[#This Row],[Potential demand MWh/h]]&gt;=$B$11,ROUND(Table1012148[[#This Row],[Potential demand MWh/h]],0),0),$B$10)</f>
        <v>0</v>
      </c>
      <c r="L208">
        <f>Table1012148[[#This Row],[Electrolyser Potential MW]]</f>
        <v>0</v>
      </c>
      <c r="M208">
        <f>ROUND(Table1012148[[#This Row],[Potential Peak hour production MWh]]*$B$13,0)</f>
        <v>0</v>
      </c>
    </row>
    <row r="209" spans="1:13">
      <c r="A209">
        <v>202</v>
      </c>
      <c r="B209" t="s">
        <v>1067</v>
      </c>
      <c r="C209" t="s">
        <v>1212</v>
      </c>
      <c r="E209">
        <v>50.305658000000001</v>
      </c>
      <c r="F209">
        <v>7.6046170000000002</v>
      </c>
      <c r="G209" t="s">
        <v>709</v>
      </c>
      <c r="H209">
        <v>1.7899999999999999E-2</v>
      </c>
      <c r="I209">
        <f>ROUND(Table1012148[[#This Row],[H2-Potential in TWh/a]]*1000000/(365*24),0)</f>
        <v>2</v>
      </c>
      <c r="J209">
        <f>Table1012148[[#This Row],[Potential demand MWh/h]]/SUM($I$23:$I$379)</f>
        <v>6.836905616517964E-5</v>
      </c>
      <c r="K209">
        <f>MIN(IF(Table1012148[[#This Row],[Potential demand MWh/h]]&gt;=$B$11,ROUND(Table1012148[[#This Row],[Potential demand MWh/h]],0),0),$B$10)</f>
        <v>0</v>
      </c>
      <c r="L209">
        <f>Table1012148[[#This Row],[Electrolyser Potential MW]]</f>
        <v>0</v>
      </c>
      <c r="M209">
        <f>ROUND(Table1012148[[#This Row],[Potential Peak hour production MWh]]*$B$13,0)</f>
        <v>0</v>
      </c>
    </row>
    <row r="210" spans="1:13">
      <c r="A210">
        <v>203</v>
      </c>
      <c r="B210" t="s">
        <v>1068</v>
      </c>
      <c r="C210" t="s">
        <v>1212</v>
      </c>
      <c r="E210">
        <v>52.035862000000002</v>
      </c>
      <c r="F210">
        <v>6.8236480000000004</v>
      </c>
      <c r="G210" t="s">
        <v>94</v>
      </c>
      <c r="H210">
        <v>9.4499999999999987E-2</v>
      </c>
      <c r="I210">
        <f>ROUND(Table1012148[[#This Row],[H2-Potential in TWh/a]]*1000000/(365*24),0)</f>
        <v>11</v>
      </c>
      <c r="J210">
        <f>Table1012148[[#This Row],[Potential demand MWh/h]]/SUM($I$23:$I$379)</f>
        <v>3.7602980890848804E-4</v>
      </c>
      <c r="K210">
        <f>MIN(IF(Table1012148[[#This Row],[Potential demand MWh/h]]&gt;=$B$11,ROUND(Table1012148[[#This Row],[Potential demand MWh/h]],0),0),$B$10)</f>
        <v>0</v>
      </c>
      <c r="L210">
        <f>Table1012148[[#This Row],[Electrolyser Potential MW]]</f>
        <v>0</v>
      </c>
      <c r="M210">
        <f>ROUND(Table1012148[[#This Row],[Potential Peak hour production MWh]]*$B$13,0)</f>
        <v>0</v>
      </c>
    </row>
    <row r="211" spans="1:13">
      <c r="A211">
        <v>204</v>
      </c>
      <c r="B211" t="s">
        <v>1069</v>
      </c>
      <c r="C211" t="s">
        <v>1212</v>
      </c>
      <c r="E211">
        <v>48.686869000000002</v>
      </c>
      <c r="F211">
        <v>11.473822999999999</v>
      </c>
      <c r="G211" t="s">
        <v>235</v>
      </c>
      <c r="H211">
        <v>5.9999999999999995E-4</v>
      </c>
      <c r="I211">
        <f>ROUND(Table1012148[[#This Row],[H2-Potential in TWh/a]]*1000000/(365*24),0)</f>
        <v>0</v>
      </c>
      <c r="J211">
        <f>Table1012148[[#This Row],[Potential demand MWh/h]]/SUM($I$23:$I$379)</f>
        <v>0</v>
      </c>
      <c r="K211">
        <f>MIN(IF(Table1012148[[#This Row],[Potential demand MWh/h]]&gt;=$B$11,ROUND(Table1012148[[#This Row],[Potential demand MWh/h]],0),0),$B$10)</f>
        <v>0</v>
      </c>
      <c r="L211">
        <f>Table1012148[[#This Row],[Electrolyser Potential MW]]</f>
        <v>0</v>
      </c>
      <c r="M211">
        <f>ROUND(Table1012148[[#This Row],[Potential Peak hour production MWh]]*$B$13,0)</f>
        <v>0</v>
      </c>
    </row>
    <row r="212" spans="1:13">
      <c r="A212">
        <v>205</v>
      </c>
      <c r="B212" t="s">
        <v>1070</v>
      </c>
      <c r="C212" t="s">
        <v>1212</v>
      </c>
      <c r="E212">
        <v>50.992984</v>
      </c>
      <c r="F212">
        <v>8.5480490000000007</v>
      </c>
      <c r="G212" t="s">
        <v>480</v>
      </c>
      <c r="H212">
        <v>1.4500000000000001E-2</v>
      </c>
      <c r="I212">
        <f>ROUND(Table1012148[[#This Row],[H2-Potential in TWh/a]]*1000000/(365*24),0)</f>
        <v>2</v>
      </c>
      <c r="J212">
        <f>Table1012148[[#This Row],[Potential demand MWh/h]]/SUM($I$23:$I$379)</f>
        <v>6.836905616517964E-5</v>
      </c>
      <c r="K212">
        <f>MIN(IF(Table1012148[[#This Row],[Potential demand MWh/h]]&gt;=$B$11,ROUND(Table1012148[[#This Row],[Potential demand MWh/h]],0),0),$B$10)</f>
        <v>0</v>
      </c>
      <c r="L212">
        <f>Table1012148[[#This Row],[Electrolyser Potential MW]]</f>
        <v>0</v>
      </c>
      <c r="M212">
        <f>ROUND(Table1012148[[#This Row],[Potential Peak hour production MWh]]*$B$13,0)</f>
        <v>0</v>
      </c>
    </row>
    <row r="213" spans="1:13">
      <c r="A213">
        <v>206</v>
      </c>
      <c r="B213" t="s">
        <v>1071</v>
      </c>
      <c r="C213" t="s">
        <v>1212</v>
      </c>
      <c r="E213">
        <v>50.858820999999999</v>
      </c>
      <c r="F213">
        <v>6.8367300000000002</v>
      </c>
      <c r="G213" t="s">
        <v>628</v>
      </c>
      <c r="H213">
        <v>0.44269999999999998</v>
      </c>
      <c r="I213">
        <f>ROUND(Table1012148[[#This Row],[H2-Potential in TWh/a]]*1000000/(365*24),0)</f>
        <v>51</v>
      </c>
      <c r="J213">
        <f>Table1012148[[#This Row],[Potential demand MWh/h]]/SUM($I$23:$I$379)</f>
        <v>1.7434109322120809E-3</v>
      </c>
      <c r="K213">
        <f>MIN(IF(Table1012148[[#This Row],[Potential demand MWh/h]]&gt;=$B$11,ROUND(Table1012148[[#This Row],[Potential demand MWh/h]],0),0),$B$10)</f>
        <v>0</v>
      </c>
      <c r="L213">
        <f>Table1012148[[#This Row],[Electrolyser Potential MW]]</f>
        <v>0</v>
      </c>
      <c r="M213">
        <f>ROUND(Table1012148[[#This Row],[Potential Peak hour production MWh]]*$B$13,0)</f>
        <v>0</v>
      </c>
    </row>
    <row r="214" spans="1:13">
      <c r="A214">
        <v>207</v>
      </c>
      <c r="B214" t="s">
        <v>1072</v>
      </c>
      <c r="C214" t="s">
        <v>1212</v>
      </c>
      <c r="E214">
        <v>48.269691000000002</v>
      </c>
      <c r="F214">
        <v>9.726699</v>
      </c>
      <c r="G214" t="s">
        <v>190</v>
      </c>
      <c r="H214">
        <v>0.36109999999999998</v>
      </c>
      <c r="I214">
        <f>ROUND(Table1012148[[#This Row],[H2-Potential in TWh/a]]*1000000/(365*24),0)</f>
        <v>41</v>
      </c>
      <c r="J214">
        <f>Table1012148[[#This Row],[Potential demand MWh/h]]/SUM($I$23:$I$379)</f>
        <v>1.4015656513861826E-3</v>
      </c>
      <c r="K214">
        <f>MIN(IF(Table1012148[[#This Row],[Potential demand MWh/h]]&gt;=$B$11,ROUND(Table1012148[[#This Row],[Potential demand MWh/h]],0),0),$B$10)</f>
        <v>0</v>
      </c>
      <c r="L214">
        <f>Table1012148[[#This Row],[Electrolyser Potential MW]]</f>
        <v>0</v>
      </c>
      <c r="M214">
        <f>ROUND(Table1012148[[#This Row],[Potential Peak hour production MWh]]*$B$13,0)</f>
        <v>0</v>
      </c>
    </row>
    <row r="215" spans="1:13">
      <c r="A215">
        <v>208</v>
      </c>
      <c r="B215" t="s">
        <v>1073</v>
      </c>
      <c r="C215" t="s">
        <v>1212</v>
      </c>
      <c r="E215">
        <v>51.165208999999997</v>
      </c>
      <c r="F215">
        <v>6.8493380000000004</v>
      </c>
      <c r="G215" t="s">
        <v>589</v>
      </c>
      <c r="H215">
        <v>6.2899999999999998E-2</v>
      </c>
      <c r="I215">
        <f>ROUND(Table1012148[[#This Row],[H2-Potential in TWh/a]]*1000000/(365*24),0)</f>
        <v>7</v>
      </c>
      <c r="J215">
        <f>Table1012148[[#This Row],[Potential demand MWh/h]]/SUM($I$23:$I$379)</f>
        <v>2.3929169657812874E-4</v>
      </c>
      <c r="K215">
        <f>MIN(IF(Table1012148[[#This Row],[Potential demand MWh/h]]&gt;=$B$11,ROUND(Table1012148[[#This Row],[Potential demand MWh/h]],0),0),$B$10)</f>
        <v>0</v>
      </c>
      <c r="L215">
        <f>Table1012148[[#This Row],[Electrolyser Potential MW]]</f>
        <v>0</v>
      </c>
      <c r="M215">
        <f>ROUND(Table1012148[[#This Row],[Potential Peak hour production MWh]]*$B$13,0)</f>
        <v>0</v>
      </c>
    </row>
    <row r="216" spans="1:13">
      <c r="A216">
        <v>209</v>
      </c>
      <c r="B216" t="s">
        <v>1074</v>
      </c>
      <c r="C216" t="s">
        <v>1212</v>
      </c>
      <c r="E216">
        <v>50.706145999999997</v>
      </c>
      <c r="F216">
        <v>11.323558999999999</v>
      </c>
      <c r="G216" t="s">
        <v>893</v>
      </c>
      <c r="H216">
        <v>0.4516</v>
      </c>
      <c r="I216">
        <f>ROUND(Table1012148[[#This Row],[H2-Potential in TWh/a]]*1000000/(365*24),0)</f>
        <v>52</v>
      </c>
      <c r="J216">
        <f>Table1012148[[#This Row],[Potential demand MWh/h]]/SUM($I$23:$I$379)</f>
        <v>1.7775954602946707E-3</v>
      </c>
      <c r="K216">
        <f>MIN(IF(Table1012148[[#This Row],[Potential demand MWh/h]]&gt;=$B$11,ROUND(Table1012148[[#This Row],[Potential demand MWh/h]],0),0),$B$10)</f>
        <v>0</v>
      </c>
      <c r="L216">
        <f>Table1012148[[#This Row],[Electrolyser Potential MW]]</f>
        <v>0</v>
      </c>
      <c r="M216">
        <f>ROUND(Table1012148[[#This Row],[Potential Peak hour production MWh]]*$B$13,0)</f>
        <v>0</v>
      </c>
    </row>
    <row r="217" spans="1:13">
      <c r="A217">
        <v>210</v>
      </c>
      <c r="B217" t="s">
        <v>1075</v>
      </c>
      <c r="C217" t="s">
        <v>1212</v>
      </c>
      <c r="E217">
        <v>48.530712000000001</v>
      </c>
      <c r="F217">
        <v>8.0784000000000002</v>
      </c>
      <c r="G217" t="s">
        <v>169</v>
      </c>
      <c r="H217">
        <v>0.36399999999999999</v>
      </c>
      <c r="I217">
        <f>ROUND(Table1012148[[#This Row],[H2-Potential in TWh/a]]*1000000/(365*24),0)</f>
        <v>42</v>
      </c>
      <c r="J217">
        <f>Table1012148[[#This Row],[Potential demand MWh/h]]/SUM($I$23:$I$379)</f>
        <v>1.4357501794687725E-3</v>
      </c>
      <c r="K217">
        <f>MIN(IF(Table1012148[[#This Row],[Potential demand MWh/h]]&gt;=$B$11,ROUND(Table1012148[[#This Row],[Potential demand MWh/h]],0),0),$B$10)</f>
        <v>0</v>
      </c>
      <c r="L217">
        <f>Table1012148[[#This Row],[Electrolyser Potential MW]]</f>
        <v>0</v>
      </c>
      <c r="M217">
        <f>ROUND(Table1012148[[#This Row],[Potential Peak hour production MWh]]*$B$13,0)</f>
        <v>0</v>
      </c>
    </row>
    <row r="218" spans="1:13">
      <c r="A218">
        <v>211</v>
      </c>
      <c r="B218" t="s">
        <v>1076</v>
      </c>
      <c r="C218" t="s">
        <v>1212</v>
      </c>
      <c r="E218">
        <v>50.392437000000001</v>
      </c>
      <c r="F218">
        <v>7.5877420000000004</v>
      </c>
      <c r="G218" t="s">
        <v>695</v>
      </c>
      <c r="H218">
        <v>0.1086</v>
      </c>
      <c r="I218">
        <f>ROUND(Table1012148[[#This Row],[H2-Potential in TWh/a]]*1000000/(365*24),0)</f>
        <v>12</v>
      </c>
      <c r="J218">
        <f>Table1012148[[#This Row],[Potential demand MWh/h]]/SUM($I$23:$I$379)</f>
        <v>4.1021433699107784E-4</v>
      </c>
      <c r="K218">
        <f>MIN(IF(Table1012148[[#This Row],[Potential demand MWh/h]]&gt;=$B$11,ROUND(Table1012148[[#This Row],[Potential demand MWh/h]],0),0),$B$10)</f>
        <v>0</v>
      </c>
      <c r="L218">
        <f>Table1012148[[#This Row],[Electrolyser Potential MW]]</f>
        <v>0</v>
      </c>
      <c r="M218">
        <f>ROUND(Table1012148[[#This Row],[Potential Peak hour production MWh]]*$B$13,0)</f>
        <v>0</v>
      </c>
    </row>
    <row r="219" spans="1:13">
      <c r="A219">
        <v>212</v>
      </c>
      <c r="B219" t="s">
        <v>1077</v>
      </c>
      <c r="C219" t="s">
        <v>1212</v>
      </c>
      <c r="E219">
        <v>53.173081000000003</v>
      </c>
      <c r="F219">
        <v>7.3665529999999997</v>
      </c>
      <c r="G219" t="s">
        <v>93</v>
      </c>
      <c r="H219">
        <v>0.25119999999999998</v>
      </c>
      <c r="I219">
        <f>ROUND(Table1012148[[#This Row],[H2-Potential in TWh/a]]*1000000/(365*24),0)</f>
        <v>29</v>
      </c>
      <c r="J219">
        <f>Table1012148[[#This Row],[Potential demand MWh/h]]/SUM($I$23:$I$379)</f>
        <v>9.9135131439510469E-4</v>
      </c>
      <c r="K219">
        <f>MIN(IF(Table1012148[[#This Row],[Potential demand MWh/h]]&gt;=$B$11,ROUND(Table1012148[[#This Row],[Potential demand MWh/h]],0),0),$B$10)</f>
        <v>0</v>
      </c>
      <c r="L219">
        <f>Table1012148[[#This Row],[Electrolyser Potential MW]]</f>
        <v>0</v>
      </c>
      <c r="M219">
        <f>ROUND(Table1012148[[#This Row],[Potential Peak hour production MWh]]*$B$13,0)</f>
        <v>0</v>
      </c>
    </row>
    <row r="220" spans="1:13">
      <c r="A220">
        <v>213</v>
      </c>
      <c r="B220" t="s">
        <v>1078</v>
      </c>
      <c r="C220" t="s">
        <v>1212</v>
      </c>
      <c r="E220">
        <v>51.224162999999997</v>
      </c>
      <c r="F220">
        <v>6.6987420000000002</v>
      </c>
      <c r="G220" t="s">
        <v>613</v>
      </c>
      <c r="H220">
        <v>0.19570000000000001</v>
      </c>
      <c r="I220">
        <f>ROUND(Table1012148[[#This Row],[H2-Potential in TWh/a]]*1000000/(365*24),0)</f>
        <v>22</v>
      </c>
      <c r="J220">
        <f>Table1012148[[#This Row],[Potential demand MWh/h]]/SUM($I$23:$I$379)</f>
        <v>7.5205961781697609E-4</v>
      </c>
      <c r="K220">
        <f>MIN(IF(Table1012148[[#This Row],[Potential demand MWh/h]]&gt;=$B$11,ROUND(Table1012148[[#This Row],[Potential demand MWh/h]],0),0),$B$10)</f>
        <v>0</v>
      </c>
      <c r="L220">
        <f>Table1012148[[#This Row],[Electrolyser Potential MW]]</f>
        <v>0</v>
      </c>
      <c r="M220">
        <f>ROUND(Table1012148[[#This Row],[Potential Peak hour production MWh]]*$B$13,0)</f>
        <v>0</v>
      </c>
    </row>
    <row r="221" spans="1:13">
      <c r="A221">
        <v>214</v>
      </c>
      <c r="B221" t="s">
        <v>1079</v>
      </c>
      <c r="C221" t="s">
        <v>1212</v>
      </c>
      <c r="E221">
        <v>51.900499000000003</v>
      </c>
      <c r="F221">
        <v>10.648865000000001</v>
      </c>
      <c r="G221" t="s">
        <v>508</v>
      </c>
      <c r="H221">
        <v>1.6999999999999999E-3</v>
      </c>
      <c r="I221">
        <f>ROUND(Table1012148[[#This Row],[H2-Potential in TWh/a]]*1000000/(365*24),0)</f>
        <v>0</v>
      </c>
      <c r="J221">
        <f>Table1012148[[#This Row],[Potential demand MWh/h]]/SUM($I$23:$I$379)</f>
        <v>0</v>
      </c>
      <c r="K221">
        <f>MIN(IF(Table1012148[[#This Row],[Potential demand MWh/h]]&gt;=$B$11,ROUND(Table1012148[[#This Row],[Potential demand MWh/h]],0),0),$B$10)</f>
        <v>0</v>
      </c>
      <c r="L221">
        <f>Table1012148[[#This Row],[Electrolyser Potential MW]]</f>
        <v>0</v>
      </c>
      <c r="M221">
        <f>ROUND(Table1012148[[#This Row],[Potential Peak hour production MWh]]*$B$13,0)</f>
        <v>0</v>
      </c>
    </row>
    <row r="222" spans="1:13">
      <c r="A222">
        <v>215</v>
      </c>
      <c r="B222" t="s">
        <v>1080</v>
      </c>
      <c r="C222" t="s">
        <v>1212</v>
      </c>
      <c r="E222">
        <v>48.737160000000003</v>
      </c>
      <c r="F222">
        <v>8.3450849999999992</v>
      </c>
      <c r="G222" t="s">
        <v>145</v>
      </c>
      <c r="H222">
        <v>2.8299999999999999E-2</v>
      </c>
      <c r="I222">
        <f>ROUND(Table1012148[[#This Row],[H2-Potential in TWh/a]]*1000000/(365*24),0)</f>
        <v>3</v>
      </c>
      <c r="J222">
        <f>Table1012148[[#This Row],[Potential demand MWh/h]]/SUM($I$23:$I$379)</f>
        <v>1.0255358424776946E-4</v>
      </c>
      <c r="K222">
        <f>MIN(IF(Table1012148[[#This Row],[Potential demand MWh/h]]&gt;=$B$11,ROUND(Table1012148[[#This Row],[Potential demand MWh/h]],0),0),$B$10)</f>
        <v>0</v>
      </c>
      <c r="L222">
        <f>Table1012148[[#This Row],[Electrolyser Potential MW]]</f>
        <v>0</v>
      </c>
      <c r="M222">
        <f>ROUND(Table1012148[[#This Row],[Potential Peak hour production MWh]]*$B$13,0)</f>
        <v>0</v>
      </c>
    </row>
    <row r="223" spans="1:13">
      <c r="A223">
        <v>216</v>
      </c>
      <c r="B223" t="s">
        <v>1081</v>
      </c>
      <c r="C223" t="s">
        <v>1212</v>
      </c>
      <c r="E223">
        <v>50.351046969999999</v>
      </c>
      <c r="F223">
        <v>11.86527729</v>
      </c>
      <c r="G223" t="s">
        <v>303</v>
      </c>
      <c r="H223">
        <v>2.4500000000000001E-2</v>
      </c>
      <c r="I223">
        <f>ROUND(Table1012148[[#This Row],[H2-Potential in TWh/a]]*1000000/(365*24),0)</f>
        <v>3</v>
      </c>
      <c r="J223">
        <f>Table1012148[[#This Row],[Potential demand MWh/h]]/SUM($I$23:$I$379)</f>
        <v>1.0255358424776946E-4</v>
      </c>
      <c r="K223">
        <f>MIN(IF(Table1012148[[#This Row],[Potential demand MWh/h]]&gt;=$B$11,ROUND(Table1012148[[#This Row],[Potential demand MWh/h]],0),0),$B$10)</f>
        <v>0</v>
      </c>
      <c r="L223">
        <f>Table1012148[[#This Row],[Electrolyser Potential MW]]</f>
        <v>0</v>
      </c>
      <c r="M223">
        <f>ROUND(Table1012148[[#This Row],[Potential Peak hour production MWh]]*$B$13,0)</f>
        <v>0</v>
      </c>
    </row>
    <row r="224" spans="1:13">
      <c r="A224">
        <v>217</v>
      </c>
      <c r="B224" t="s">
        <v>1082</v>
      </c>
      <c r="C224" t="s">
        <v>1212</v>
      </c>
      <c r="E224">
        <v>51.209944</v>
      </c>
      <c r="F224">
        <v>6.7171240000000001</v>
      </c>
      <c r="G224" t="s">
        <v>613</v>
      </c>
      <c r="H224">
        <v>0.15759999999999999</v>
      </c>
      <c r="I224">
        <f>ROUND(Table1012148[[#This Row],[H2-Potential in TWh/a]]*1000000/(365*24),0)</f>
        <v>18</v>
      </c>
      <c r="J224">
        <f>Table1012148[[#This Row],[Potential demand MWh/h]]/SUM($I$23:$I$379)</f>
        <v>6.1532150548661681E-4</v>
      </c>
      <c r="K224">
        <f>MIN(IF(Table1012148[[#This Row],[Potential demand MWh/h]]&gt;=$B$11,ROUND(Table1012148[[#This Row],[Potential demand MWh/h]],0),0),$B$10)</f>
        <v>0</v>
      </c>
      <c r="L224">
        <f>Table1012148[[#This Row],[Electrolyser Potential MW]]</f>
        <v>0</v>
      </c>
      <c r="M224">
        <f>ROUND(Table1012148[[#This Row],[Potential Peak hour production MWh]]*$B$13,0)</f>
        <v>0</v>
      </c>
    </row>
    <row r="225" spans="1:13">
      <c r="A225">
        <v>218</v>
      </c>
      <c r="B225" t="s">
        <v>1083</v>
      </c>
      <c r="C225" t="s">
        <v>1212</v>
      </c>
      <c r="E225">
        <v>50.030602999999999</v>
      </c>
      <c r="F225">
        <v>8.2285210000000006</v>
      </c>
      <c r="G225" t="s">
        <v>735</v>
      </c>
      <c r="H225">
        <v>8.2599999999999993E-2</v>
      </c>
      <c r="I225">
        <f>ROUND(Table1012148[[#This Row],[H2-Potential in TWh/a]]*1000000/(365*24),0)</f>
        <v>9</v>
      </c>
      <c r="J225">
        <f>Table1012148[[#This Row],[Potential demand MWh/h]]/SUM($I$23:$I$379)</f>
        <v>3.0766075274330841E-4</v>
      </c>
      <c r="K225">
        <f>MIN(IF(Table1012148[[#This Row],[Potential demand MWh/h]]&gt;=$B$11,ROUND(Table1012148[[#This Row],[Potential demand MWh/h]],0),0),$B$10)</f>
        <v>0</v>
      </c>
      <c r="L225">
        <f>Table1012148[[#This Row],[Electrolyser Potential MW]]</f>
        <v>0</v>
      </c>
      <c r="M225">
        <f>ROUND(Table1012148[[#This Row],[Potential Peak hour production MWh]]*$B$13,0)</f>
        <v>0</v>
      </c>
    </row>
    <row r="226" spans="1:13">
      <c r="A226">
        <v>219</v>
      </c>
      <c r="B226" t="s">
        <v>1084</v>
      </c>
      <c r="C226" t="s">
        <v>1212</v>
      </c>
      <c r="E226">
        <v>52.626004999999999</v>
      </c>
      <c r="F226">
        <v>10.247707999999999</v>
      </c>
      <c r="G226" t="s">
        <v>536</v>
      </c>
      <c r="H226">
        <v>0.2346</v>
      </c>
      <c r="I226">
        <f>ROUND(Table1012148[[#This Row],[H2-Potential in TWh/a]]*1000000/(365*24),0)</f>
        <v>27</v>
      </c>
      <c r="J226">
        <f>Table1012148[[#This Row],[Potential demand MWh/h]]/SUM($I$23:$I$379)</f>
        <v>9.2298225822992511E-4</v>
      </c>
      <c r="K226">
        <f>MIN(IF(Table1012148[[#This Row],[Potential demand MWh/h]]&gt;=$B$11,ROUND(Table1012148[[#This Row],[Potential demand MWh/h]],0),0),$B$10)</f>
        <v>0</v>
      </c>
      <c r="L226">
        <f>Table1012148[[#This Row],[Electrolyser Potential MW]]</f>
        <v>0</v>
      </c>
      <c r="M226">
        <f>ROUND(Table1012148[[#This Row],[Potential Peak hour production MWh]]*$B$13,0)</f>
        <v>0</v>
      </c>
    </row>
    <row r="227" spans="1:13">
      <c r="A227">
        <v>220</v>
      </c>
      <c r="B227" t="s">
        <v>1085</v>
      </c>
      <c r="C227" t="s">
        <v>1212</v>
      </c>
      <c r="E227">
        <v>51.294353000000001</v>
      </c>
      <c r="F227">
        <v>6.3653649999999997</v>
      </c>
      <c r="G227" t="s">
        <v>615</v>
      </c>
      <c r="H227">
        <v>1.3299999999999999E-2</v>
      </c>
      <c r="I227">
        <f>ROUND(Table1012148[[#This Row],[H2-Potential in TWh/a]]*1000000/(365*24),0)</f>
        <v>2</v>
      </c>
      <c r="J227">
        <f>Table1012148[[#This Row],[Potential demand MWh/h]]/SUM($I$23:$I$379)</f>
        <v>6.836905616517964E-5</v>
      </c>
      <c r="K227">
        <f>MIN(IF(Table1012148[[#This Row],[Potential demand MWh/h]]&gt;=$B$11,ROUND(Table1012148[[#This Row],[Potential demand MWh/h]],0),0),$B$10)</f>
        <v>0</v>
      </c>
      <c r="L227">
        <f>Table1012148[[#This Row],[Electrolyser Potential MW]]</f>
        <v>0</v>
      </c>
      <c r="M227">
        <f>ROUND(Table1012148[[#This Row],[Potential Peak hour production MWh]]*$B$13,0)</f>
        <v>0</v>
      </c>
    </row>
    <row r="228" spans="1:13">
      <c r="A228">
        <v>221</v>
      </c>
      <c r="B228" t="s">
        <v>1086</v>
      </c>
      <c r="C228" t="s">
        <v>1212</v>
      </c>
      <c r="E228">
        <v>49.707186</v>
      </c>
      <c r="F228">
        <v>9.2420989999999996</v>
      </c>
      <c r="G228" t="s">
        <v>353</v>
      </c>
      <c r="H228">
        <v>0.13539999999999999</v>
      </c>
      <c r="I228">
        <f>ROUND(Table1012148[[#This Row],[H2-Potential in TWh/a]]*1000000/(365*24),0)</f>
        <v>15</v>
      </c>
      <c r="J228">
        <f>Table1012148[[#This Row],[Potential demand MWh/h]]/SUM($I$23:$I$379)</f>
        <v>5.1276792123884727E-4</v>
      </c>
      <c r="K228">
        <f>MIN(IF(Table1012148[[#This Row],[Potential demand MWh/h]]&gt;=$B$11,ROUND(Table1012148[[#This Row],[Potential demand MWh/h]],0),0),$B$10)</f>
        <v>0</v>
      </c>
      <c r="L228">
        <f>Table1012148[[#This Row],[Electrolyser Potential MW]]</f>
        <v>0</v>
      </c>
      <c r="M228">
        <f>ROUND(Table1012148[[#This Row],[Potential Peak hour production MWh]]*$B$13,0)</f>
        <v>0</v>
      </c>
    </row>
    <row r="229" spans="1:13">
      <c r="A229">
        <v>222</v>
      </c>
      <c r="B229" t="s">
        <v>1087</v>
      </c>
      <c r="C229" t="s">
        <v>1212</v>
      </c>
      <c r="E229">
        <v>51.923957000000001</v>
      </c>
      <c r="F229">
        <v>9.773968</v>
      </c>
      <c r="G229" t="s">
        <v>527</v>
      </c>
      <c r="H229">
        <v>4.5000000000000014E-3</v>
      </c>
      <c r="I229">
        <f>ROUND(Table1012148[[#This Row],[H2-Potential in TWh/a]]*1000000/(365*24),0)</f>
        <v>1</v>
      </c>
      <c r="J229">
        <f>Table1012148[[#This Row],[Potential demand MWh/h]]/SUM($I$23:$I$379)</f>
        <v>3.418452808258982E-5</v>
      </c>
      <c r="K229">
        <f>MIN(IF(Table1012148[[#This Row],[Potential demand MWh/h]]&gt;=$B$11,ROUND(Table1012148[[#This Row],[Potential demand MWh/h]],0),0),$B$10)</f>
        <v>0</v>
      </c>
      <c r="L229">
        <f>Table1012148[[#This Row],[Electrolyser Potential MW]]</f>
        <v>0</v>
      </c>
      <c r="M229">
        <f>ROUND(Table1012148[[#This Row],[Potential Peak hour production MWh]]*$B$13,0)</f>
        <v>0</v>
      </c>
    </row>
    <row r="230" spans="1:13">
      <c r="A230">
        <v>223</v>
      </c>
      <c r="B230" t="s">
        <v>1088</v>
      </c>
      <c r="C230" t="s">
        <v>1212</v>
      </c>
      <c r="E230">
        <v>50.004612000000002</v>
      </c>
      <c r="F230">
        <v>8.3179890000000007</v>
      </c>
      <c r="G230" t="s">
        <v>438</v>
      </c>
      <c r="H230">
        <v>0.2198</v>
      </c>
      <c r="I230">
        <f>ROUND(Table1012148[[#This Row],[H2-Potential in TWh/a]]*1000000/(365*24),0)</f>
        <v>25</v>
      </c>
      <c r="J230">
        <f>Table1012148[[#This Row],[Potential demand MWh/h]]/SUM($I$23:$I$379)</f>
        <v>8.5461320206474552E-4</v>
      </c>
      <c r="K230">
        <f>MIN(IF(Table1012148[[#This Row],[Potential demand MWh/h]]&gt;=$B$11,ROUND(Table1012148[[#This Row],[Potential demand MWh/h]],0),0),$B$10)</f>
        <v>0</v>
      </c>
      <c r="L230">
        <f>Table1012148[[#This Row],[Electrolyser Potential MW]]</f>
        <v>0</v>
      </c>
      <c r="M230">
        <f>ROUND(Table1012148[[#This Row],[Potential Peak hour production MWh]]*$B$13,0)</f>
        <v>0</v>
      </c>
    </row>
    <row r="231" spans="1:13">
      <c r="A231">
        <v>224</v>
      </c>
      <c r="B231" t="s">
        <v>1089</v>
      </c>
      <c r="C231" t="s">
        <v>1212</v>
      </c>
      <c r="E231">
        <v>48.723723</v>
      </c>
      <c r="F231">
        <v>8.3558439999999994</v>
      </c>
      <c r="G231" t="s">
        <v>145</v>
      </c>
      <c r="H231">
        <v>2.5399999999999999E-2</v>
      </c>
      <c r="I231">
        <f>ROUND(Table1012148[[#This Row],[H2-Potential in TWh/a]]*1000000/(365*24),0)</f>
        <v>3</v>
      </c>
      <c r="J231">
        <f>Table1012148[[#This Row],[Potential demand MWh/h]]/SUM($I$23:$I$379)</f>
        <v>1.0255358424776946E-4</v>
      </c>
      <c r="K231">
        <f>MIN(IF(Table1012148[[#This Row],[Potential demand MWh/h]]&gt;=$B$11,ROUND(Table1012148[[#This Row],[Potential demand MWh/h]],0),0),$B$10)</f>
        <v>0</v>
      </c>
      <c r="L231">
        <f>Table1012148[[#This Row],[Electrolyser Potential MW]]</f>
        <v>0</v>
      </c>
      <c r="M231">
        <f>ROUND(Table1012148[[#This Row],[Potential Peak hour production MWh]]*$B$13,0)</f>
        <v>0</v>
      </c>
    </row>
    <row r="232" spans="1:13">
      <c r="A232">
        <v>225</v>
      </c>
      <c r="B232" t="s">
        <v>1090</v>
      </c>
      <c r="C232" t="s">
        <v>1212</v>
      </c>
      <c r="E232">
        <v>51.333365000000001</v>
      </c>
      <c r="F232">
        <v>8.0011960000000002</v>
      </c>
      <c r="G232" t="s">
        <v>683</v>
      </c>
      <c r="H232">
        <v>2.92E-2</v>
      </c>
      <c r="I232">
        <f>ROUND(Table1012148[[#This Row],[H2-Potential in TWh/a]]*1000000/(365*24),0)</f>
        <v>3</v>
      </c>
      <c r="J232">
        <f>Table1012148[[#This Row],[Potential demand MWh/h]]/SUM($I$23:$I$379)</f>
        <v>1.0255358424776946E-4</v>
      </c>
      <c r="K232">
        <f>MIN(IF(Table1012148[[#This Row],[Potential demand MWh/h]]&gt;=$B$11,ROUND(Table1012148[[#This Row],[Potential demand MWh/h]],0),0),$B$10)</f>
        <v>0</v>
      </c>
      <c r="L232">
        <f>Table1012148[[#This Row],[Electrolyser Potential MW]]</f>
        <v>0</v>
      </c>
      <c r="M232">
        <f>ROUND(Table1012148[[#This Row],[Potential Peak hour production MWh]]*$B$13,0)</f>
        <v>0</v>
      </c>
    </row>
    <row r="233" spans="1:13">
      <c r="A233">
        <v>226</v>
      </c>
      <c r="B233" t="s">
        <v>1091</v>
      </c>
      <c r="C233" t="s">
        <v>1212</v>
      </c>
      <c r="E233">
        <v>48.763638999999998</v>
      </c>
      <c r="F233">
        <v>8.3379919999999998</v>
      </c>
      <c r="G233" t="s">
        <v>145</v>
      </c>
      <c r="H233">
        <v>3.7499999999999999E-2</v>
      </c>
      <c r="I233">
        <f>ROUND(Table1012148[[#This Row],[H2-Potential in TWh/a]]*1000000/(365*24),0)</f>
        <v>4</v>
      </c>
      <c r="J233">
        <f>Table1012148[[#This Row],[Potential demand MWh/h]]/SUM($I$23:$I$379)</f>
        <v>1.3673811233035928E-4</v>
      </c>
      <c r="K233">
        <f>MIN(IF(Table1012148[[#This Row],[Potential demand MWh/h]]&gt;=$B$11,ROUND(Table1012148[[#This Row],[Potential demand MWh/h]],0),0),$B$10)</f>
        <v>0</v>
      </c>
      <c r="L233">
        <f>Table1012148[[#This Row],[Electrolyser Potential MW]]</f>
        <v>0</v>
      </c>
      <c r="M233">
        <f>ROUND(Table1012148[[#This Row],[Potential Peak hour production MWh]]*$B$13,0)</f>
        <v>0</v>
      </c>
    </row>
    <row r="234" spans="1:13">
      <c r="A234">
        <v>227</v>
      </c>
      <c r="B234" t="s">
        <v>1092</v>
      </c>
      <c r="C234" t="s">
        <v>1212</v>
      </c>
      <c r="E234">
        <v>51.394694999999999</v>
      </c>
      <c r="F234">
        <v>7.845351</v>
      </c>
      <c r="G234" t="s">
        <v>685</v>
      </c>
      <c r="H234">
        <v>0.02</v>
      </c>
      <c r="I234">
        <f>ROUND(Table1012148[[#This Row],[H2-Potential in TWh/a]]*1000000/(365*24),0)</f>
        <v>2</v>
      </c>
      <c r="J234">
        <f>Table1012148[[#This Row],[Potential demand MWh/h]]/SUM($I$23:$I$379)</f>
        <v>6.836905616517964E-5</v>
      </c>
      <c r="K234">
        <f>MIN(IF(Table1012148[[#This Row],[Potential demand MWh/h]]&gt;=$B$11,ROUND(Table1012148[[#This Row],[Potential demand MWh/h]],0),0),$B$10)</f>
        <v>0</v>
      </c>
      <c r="L234">
        <f>Table1012148[[#This Row],[Electrolyser Potential MW]]</f>
        <v>0</v>
      </c>
      <c r="M234">
        <f>ROUND(Table1012148[[#This Row],[Potential Peak hour production MWh]]*$B$13,0)</f>
        <v>0</v>
      </c>
    </row>
    <row r="235" spans="1:13">
      <c r="A235">
        <v>228</v>
      </c>
      <c r="B235" t="s">
        <v>1093</v>
      </c>
      <c r="C235" t="s">
        <v>1212</v>
      </c>
      <c r="E235">
        <v>51.256866000000002</v>
      </c>
      <c r="F235">
        <v>7.2772430000000004</v>
      </c>
      <c r="G235" t="s">
        <v>681</v>
      </c>
      <c r="H235">
        <v>3.9300000000000002E-2</v>
      </c>
      <c r="I235">
        <f>ROUND(Table1012148[[#This Row],[H2-Potential in TWh/a]]*1000000/(365*24),0)</f>
        <v>4</v>
      </c>
      <c r="J235">
        <f>Table1012148[[#This Row],[Potential demand MWh/h]]/SUM($I$23:$I$379)</f>
        <v>1.3673811233035928E-4</v>
      </c>
      <c r="K235">
        <f>MIN(IF(Table1012148[[#This Row],[Potential demand MWh/h]]&gt;=$B$11,ROUND(Table1012148[[#This Row],[Potential demand MWh/h]],0),0),$B$10)</f>
        <v>0</v>
      </c>
      <c r="L235">
        <f>Table1012148[[#This Row],[Electrolyser Potential MW]]</f>
        <v>0</v>
      </c>
      <c r="M235">
        <f>ROUND(Table1012148[[#This Row],[Potential Peak hour production MWh]]*$B$13,0)</f>
        <v>0</v>
      </c>
    </row>
    <row r="236" spans="1:13">
      <c r="A236">
        <v>229</v>
      </c>
      <c r="B236" t="s">
        <v>1094</v>
      </c>
      <c r="C236" t="s">
        <v>1212</v>
      </c>
      <c r="E236">
        <v>54.778758000000003</v>
      </c>
      <c r="F236">
        <v>9.4320489999999992</v>
      </c>
      <c r="G236" t="s">
        <v>832</v>
      </c>
      <c r="H236">
        <v>4.5999999999999999E-2</v>
      </c>
      <c r="I236">
        <f>ROUND(Table1012148[[#This Row],[H2-Potential in TWh/a]]*1000000/(365*24),0)</f>
        <v>5</v>
      </c>
      <c r="J236">
        <f>Table1012148[[#This Row],[Potential demand MWh/h]]/SUM($I$23:$I$379)</f>
        <v>1.709226404129491E-4</v>
      </c>
      <c r="K236">
        <f>MIN(IF(Table1012148[[#This Row],[Potential demand MWh/h]]&gt;=$B$11,ROUND(Table1012148[[#This Row],[Potential demand MWh/h]],0),0),$B$10)</f>
        <v>0</v>
      </c>
      <c r="L236">
        <f>Table1012148[[#This Row],[Electrolyser Potential MW]]</f>
        <v>0</v>
      </c>
      <c r="M236">
        <f>ROUND(Table1012148[[#This Row],[Potential Peak hour production MWh]]*$B$13,0)</f>
        <v>0</v>
      </c>
    </row>
    <row r="237" spans="1:13">
      <c r="A237">
        <v>230</v>
      </c>
      <c r="B237" t="s">
        <v>1095</v>
      </c>
      <c r="C237" t="s">
        <v>1212</v>
      </c>
      <c r="E237">
        <v>53.184405699999999</v>
      </c>
      <c r="F237">
        <v>11.2747604</v>
      </c>
      <c r="G237" t="s">
        <v>497</v>
      </c>
      <c r="H237">
        <v>0.1072</v>
      </c>
      <c r="I237">
        <f>ROUND(Table1012148[[#This Row],[H2-Potential in TWh/a]]*1000000/(365*24),0)</f>
        <v>12</v>
      </c>
      <c r="J237">
        <f>Table1012148[[#This Row],[Potential demand MWh/h]]/SUM($I$23:$I$379)</f>
        <v>4.1021433699107784E-4</v>
      </c>
      <c r="K237">
        <f>MIN(IF(Table1012148[[#This Row],[Potential demand MWh/h]]&gt;=$B$11,ROUND(Table1012148[[#This Row],[Potential demand MWh/h]],0),0),$B$10)</f>
        <v>0</v>
      </c>
      <c r="L237">
        <f>Table1012148[[#This Row],[Electrolyser Potential MW]]</f>
        <v>0</v>
      </c>
      <c r="M237">
        <f>ROUND(Table1012148[[#This Row],[Potential Peak hour production MWh]]*$B$13,0)</f>
        <v>0</v>
      </c>
    </row>
    <row r="238" spans="1:13">
      <c r="A238">
        <v>231</v>
      </c>
      <c r="B238" t="s">
        <v>1096</v>
      </c>
      <c r="C238" t="s">
        <v>1212</v>
      </c>
      <c r="E238">
        <v>49.982951</v>
      </c>
      <c r="F238">
        <v>10.657704000000001</v>
      </c>
      <c r="G238" t="s">
        <v>349</v>
      </c>
      <c r="H238">
        <v>0.77049999999999996</v>
      </c>
      <c r="I238">
        <f>ROUND(Table1012148[[#This Row],[H2-Potential in TWh/a]]*1000000/(365*24),0)</f>
        <v>88</v>
      </c>
      <c r="J238">
        <f>Table1012148[[#This Row],[Potential demand MWh/h]]/SUM($I$23:$I$379)</f>
        <v>3.0082384712679044E-3</v>
      </c>
      <c r="K238">
        <f>MIN(IF(Table1012148[[#This Row],[Potential demand MWh/h]]&gt;=$B$11,ROUND(Table1012148[[#This Row],[Potential demand MWh/h]],0),0),$B$10)</f>
        <v>0</v>
      </c>
      <c r="L238">
        <f>Table1012148[[#This Row],[Electrolyser Potential MW]]</f>
        <v>0</v>
      </c>
      <c r="M238">
        <f>ROUND(Table1012148[[#This Row],[Potential Peak hour production MWh]]*$B$13,0)</f>
        <v>0</v>
      </c>
    </row>
    <row r="239" spans="1:13">
      <c r="A239">
        <v>232</v>
      </c>
      <c r="B239" t="s">
        <v>1097</v>
      </c>
      <c r="C239" t="s">
        <v>1212</v>
      </c>
      <c r="E239">
        <v>49.463293999999998</v>
      </c>
      <c r="F239">
        <v>8.1705059999999996</v>
      </c>
      <c r="G239" t="s">
        <v>749</v>
      </c>
      <c r="H239">
        <v>0.1072</v>
      </c>
      <c r="I239">
        <f>ROUND(Table1012148[[#This Row],[H2-Potential in TWh/a]]*1000000/(365*24),0)</f>
        <v>12</v>
      </c>
      <c r="J239">
        <f>Table1012148[[#This Row],[Potential demand MWh/h]]/SUM($I$23:$I$379)</f>
        <v>4.1021433699107784E-4</v>
      </c>
      <c r="K239">
        <f>MIN(IF(Table1012148[[#This Row],[Potential demand MWh/h]]&gt;=$B$11,ROUND(Table1012148[[#This Row],[Potential demand MWh/h]],0),0),$B$10)</f>
        <v>0</v>
      </c>
      <c r="L239">
        <f>Table1012148[[#This Row],[Electrolyser Potential MW]]</f>
        <v>0</v>
      </c>
      <c r="M239">
        <f>ROUND(Table1012148[[#This Row],[Potential Peak hour production MWh]]*$B$13,0)</f>
        <v>0</v>
      </c>
    </row>
    <row r="240" spans="1:13">
      <c r="A240">
        <v>233</v>
      </c>
      <c r="B240" t="s">
        <v>1097</v>
      </c>
      <c r="C240" t="s">
        <v>1212</v>
      </c>
      <c r="E240">
        <v>49.464616999999997</v>
      </c>
      <c r="F240">
        <v>8.1096409999999999</v>
      </c>
      <c r="G240" t="s">
        <v>749</v>
      </c>
      <c r="H240">
        <v>4.2000000000000003E-2</v>
      </c>
      <c r="I240">
        <f>ROUND(Table1012148[[#This Row],[H2-Potential in TWh/a]]*1000000/(365*24),0)</f>
        <v>5</v>
      </c>
      <c r="J240">
        <f>Table1012148[[#This Row],[Potential demand MWh/h]]/SUM($I$23:$I$379)</f>
        <v>1.709226404129491E-4</v>
      </c>
      <c r="K240">
        <f>MIN(IF(Table1012148[[#This Row],[Potential demand MWh/h]]&gt;=$B$11,ROUND(Table1012148[[#This Row],[Potential demand MWh/h]],0),0),$B$10)</f>
        <v>0</v>
      </c>
      <c r="L240">
        <f>Table1012148[[#This Row],[Electrolyser Potential MW]]</f>
        <v>0</v>
      </c>
      <c r="M240">
        <f>ROUND(Table1012148[[#This Row],[Potential Peak hour production MWh]]*$B$13,0)</f>
        <v>0</v>
      </c>
    </row>
    <row r="241" spans="1:13">
      <c r="A241">
        <v>234</v>
      </c>
      <c r="B241" t="s">
        <v>1098</v>
      </c>
      <c r="C241" t="s">
        <v>1212</v>
      </c>
      <c r="E241">
        <v>50.677269000000003</v>
      </c>
      <c r="F241">
        <v>7.635923</v>
      </c>
      <c r="G241" t="s">
        <v>699</v>
      </c>
      <c r="H241">
        <v>1.7899999999999999E-2</v>
      </c>
      <c r="I241">
        <f>ROUND(Table1012148[[#This Row],[H2-Potential in TWh/a]]*1000000/(365*24),0)</f>
        <v>2</v>
      </c>
      <c r="J241">
        <f>Table1012148[[#This Row],[Potential demand MWh/h]]/SUM($I$23:$I$379)</f>
        <v>6.836905616517964E-5</v>
      </c>
      <c r="K241">
        <f>MIN(IF(Table1012148[[#This Row],[Potential demand MWh/h]]&gt;=$B$11,ROUND(Table1012148[[#This Row],[Potential demand MWh/h]],0),0),$B$10)</f>
        <v>0</v>
      </c>
      <c r="L241">
        <f>Table1012148[[#This Row],[Electrolyser Potential MW]]</f>
        <v>0</v>
      </c>
      <c r="M241">
        <f>ROUND(Table1012148[[#This Row],[Potential Peak hour production MWh]]*$B$13,0)</f>
        <v>0</v>
      </c>
    </row>
    <row r="242" spans="1:13">
      <c r="A242">
        <v>235</v>
      </c>
      <c r="B242" t="s">
        <v>1099</v>
      </c>
      <c r="C242" t="s">
        <v>1212</v>
      </c>
      <c r="E242">
        <v>49.088785000000001</v>
      </c>
      <c r="F242">
        <v>9.7363540000000004</v>
      </c>
      <c r="G242" t="s">
        <v>130</v>
      </c>
      <c r="H242">
        <v>5.6999999999999993E-3</v>
      </c>
      <c r="I242">
        <f>ROUND(Table1012148[[#This Row],[H2-Potential in TWh/a]]*1000000/(365*24),0)</f>
        <v>1</v>
      </c>
      <c r="J242">
        <f>Table1012148[[#This Row],[Potential demand MWh/h]]/SUM($I$23:$I$379)</f>
        <v>3.418452808258982E-5</v>
      </c>
      <c r="K242">
        <f>MIN(IF(Table1012148[[#This Row],[Potential demand MWh/h]]&gt;=$B$11,ROUND(Table1012148[[#This Row],[Potential demand MWh/h]],0),0),$B$10)</f>
        <v>0</v>
      </c>
      <c r="L242">
        <f>Table1012148[[#This Row],[Electrolyser Potential MW]]</f>
        <v>0</v>
      </c>
      <c r="M242">
        <f>ROUND(Table1012148[[#This Row],[Potential Peak hour production MWh]]*$B$13,0)</f>
        <v>0</v>
      </c>
    </row>
    <row r="243" spans="1:13">
      <c r="A243">
        <v>236</v>
      </c>
      <c r="B243" t="s">
        <v>1100</v>
      </c>
      <c r="C243" t="s">
        <v>1212</v>
      </c>
      <c r="E243">
        <v>50.643771000000001</v>
      </c>
      <c r="F243">
        <v>6.7096</v>
      </c>
      <c r="G243" t="s">
        <v>630</v>
      </c>
      <c r="H243">
        <v>6.6199999999999995E-2</v>
      </c>
      <c r="I243">
        <f>ROUND(Table1012148[[#This Row],[H2-Potential in TWh/a]]*1000000/(365*24),0)</f>
        <v>8</v>
      </c>
      <c r="J243">
        <f>Table1012148[[#This Row],[Potential demand MWh/h]]/SUM($I$23:$I$379)</f>
        <v>2.7347622466071856E-4</v>
      </c>
      <c r="K243">
        <f>MIN(IF(Table1012148[[#This Row],[Potential demand MWh/h]]&gt;=$B$11,ROUND(Table1012148[[#This Row],[Potential demand MWh/h]],0),0),$B$10)</f>
        <v>0</v>
      </c>
      <c r="L243">
        <f>Table1012148[[#This Row],[Electrolyser Potential MW]]</f>
        <v>0</v>
      </c>
      <c r="M243">
        <f>ROUND(Table1012148[[#This Row],[Potential Peak hour production MWh]]*$B$13,0)</f>
        <v>0</v>
      </c>
    </row>
    <row r="244" spans="1:13">
      <c r="A244">
        <v>237</v>
      </c>
      <c r="B244" t="s">
        <v>1101</v>
      </c>
      <c r="C244" t="s">
        <v>1212</v>
      </c>
      <c r="E244">
        <v>53.076402999999999</v>
      </c>
      <c r="F244">
        <v>14.309240000000001</v>
      </c>
      <c r="G244" t="s">
        <v>423</v>
      </c>
      <c r="H244">
        <v>0.41399999999999998</v>
      </c>
      <c r="I244">
        <f>ROUND(Table1012148[[#This Row],[H2-Potential in TWh/a]]*1000000/(365*24),0)</f>
        <v>47</v>
      </c>
      <c r="J244">
        <f>Table1012148[[#This Row],[Potential demand MWh/h]]/SUM($I$23:$I$379)</f>
        <v>1.6066728198817215E-3</v>
      </c>
      <c r="K244">
        <f>MIN(IF(Table1012148[[#This Row],[Potential demand MWh/h]]&gt;=$B$11,ROUND(Table1012148[[#This Row],[Potential demand MWh/h]],0),0),$B$10)</f>
        <v>0</v>
      </c>
      <c r="L244">
        <f>Table1012148[[#This Row],[Electrolyser Potential MW]]</f>
        <v>0</v>
      </c>
      <c r="M244">
        <f>ROUND(Table1012148[[#This Row],[Potential Peak hour production MWh]]*$B$13,0)</f>
        <v>0</v>
      </c>
    </row>
    <row r="245" spans="1:13">
      <c r="A245">
        <v>238</v>
      </c>
      <c r="B245" t="s">
        <v>1102</v>
      </c>
      <c r="C245" t="s">
        <v>1212</v>
      </c>
      <c r="E245">
        <v>52.252431000000001</v>
      </c>
      <c r="F245">
        <v>11.885426000000001</v>
      </c>
      <c r="G245" t="s">
        <v>814</v>
      </c>
      <c r="H245">
        <v>0.32160000000000011</v>
      </c>
      <c r="I245">
        <f>ROUND(Table1012148[[#This Row],[H2-Potential in TWh/a]]*1000000/(365*24),0)</f>
        <v>37</v>
      </c>
      <c r="J245">
        <f>Table1012148[[#This Row],[Potential demand MWh/h]]/SUM($I$23:$I$379)</f>
        <v>1.2648275390558233E-3</v>
      </c>
      <c r="K245">
        <f>MIN(IF(Table1012148[[#This Row],[Potential demand MWh/h]]&gt;=$B$11,ROUND(Table1012148[[#This Row],[Potential demand MWh/h]],0),0),$B$10)</f>
        <v>0</v>
      </c>
      <c r="L245">
        <f>Table1012148[[#This Row],[Electrolyser Potential MW]]</f>
        <v>0</v>
      </c>
      <c r="M245">
        <f>ROUND(Table1012148[[#This Row],[Potential Peak hour production MWh]]*$B$13,0)</f>
        <v>0</v>
      </c>
    </row>
    <row r="246" spans="1:13">
      <c r="A246">
        <v>239</v>
      </c>
      <c r="B246" t="s">
        <v>1103</v>
      </c>
      <c r="C246" t="s">
        <v>1212</v>
      </c>
      <c r="E246">
        <v>50.570667</v>
      </c>
      <c r="F246">
        <v>6.4992340000000004</v>
      </c>
      <c r="G246" t="s">
        <v>630</v>
      </c>
      <c r="H246">
        <v>1.9E-3</v>
      </c>
      <c r="I246">
        <f>ROUND(Table1012148[[#This Row],[H2-Potential in TWh/a]]*1000000/(365*24),0)</f>
        <v>0</v>
      </c>
      <c r="J246">
        <f>Table1012148[[#This Row],[Potential demand MWh/h]]/SUM($I$23:$I$379)</f>
        <v>0</v>
      </c>
      <c r="K246">
        <f>MIN(IF(Table1012148[[#This Row],[Potential demand MWh/h]]&gt;=$B$11,ROUND(Table1012148[[#This Row],[Potential demand MWh/h]],0),0),$B$10)</f>
        <v>0</v>
      </c>
      <c r="L246">
        <f>Table1012148[[#This Row],[Electrolyser Potential MW]]</f>
        <v>0</v>
      </c>
      <c r="M246">
        <f>ROUND(Table1012148[[#This Row],[Potential Peak hour production MWh]]*$B$13,0)</f>
        <v>0</v>
      </c>
    </row>
    <row r="247" spans="1:13">
      <c r="A247">
        <v>240</v>
      </c>
      <c r="B247" t="s">
        <v>1104</v>
      </c>
      <c r="C247" t="s">
        <v>1212</v>
      </c>
      <c r="E247">
        <v>50.642901999999999</v>
      </c>
      <c r="F247">
        <v>12.199094000000001</v>
      </c>
      <c r="G247" t="s">
        <v>899</v>
      </c>
      <c r="H247">
        <v>4.2799999999999998E-2</v>
      </c>
      <c r="I247">
        <f>ROUND(Table1012148[[#This Row],[H2-Potential in TWh/a]]*1000000/(365*24),0)</f>
        <v>5</v>
      </c>
      <c r="J247">
        <f>Table1012148[[#This Row],[Potential demand MWh/h]]/SUM($I$23:$I$379)</f>
        <v>1.709226404129491E-4</v>
      </c>
      <c r="K247">
        <f>MIN(IF(Table1012148[[#This Row],[Potential demand MWh/h]]&gt;=$B$11,ROUND(Table1012148[[#This Row],[Potential demand MWh/h]],0),0),$B$10)</f>
        <v>0</v>
      </c>
      <c r="L247">
        <f>Table1012148[[#This Row],[Electrolyser Potential MW]]</f>
        <v>0</v>
      </c>
      <c r="M247">
        <f>ROUND(Table1012148[[#This Row],[Potential Peak hour production MWh]]*$B$13,0)</f>
        <v>0</v>
      </c>
    </row>
    <row r="248" spans="1:13">
      <c r="A248">
        <v>241</v>
      </c>
      <c r="B248" t="s">
        <v>1105</v>
      </c>
      <c r="C248" t="s">
        <v>1212</v>
      </c>
      <c r="E248">
        <v>47.820822</v>
      </c>
      <c r="F248">
        <v>10.434106999999999</v>
      </c>
      <c r="G248" t="s">
        <v>380</v>
      </c>
      <c r="H248">
        <v>5.2699999999999997E-2</v>
      </c>
      <c r="I248">
        <f>ROUND(Table1012148[[#This Row],[H2-Potential in TWh/a]]*1000000/(365*24),0)</f>
        <v>6</v>
      </c>
      <c r="J248">
        <f>Table1012148[[#This Row],[Potential demand MWh/h]]/SUM($I$23:$I$379)</f>
        <v>2.0510716849553892E-4</v>
      </c>
      <c r="K248">
        <f>MIN(IF(Table1012148[[#This Row],[Potential demand MWh/h]]&gt;=$B$11,ROUND(Table1012148[[#This Row],[Potential demand MWh/h]],0),0),$B$10)</f>
        <v>0</v>
      </c>
      <c r="L248">
        <f>Table1012148[[#This Row],[Electrolyser Potential MW]]</f>
        <v>0</v>
      </c>
      <c r="M248">
        <f>ROUND(Table1012148[[#This Row],[Potential Peak hour production MWh]]*$B$13,0)</f>
        <v>0</v>
      </c>
    </row>
    <row r="249" spans="1:13">
      <c r="A249">
        <v>242</v>
      </c>
      <c r="B249" t="s">
        <v>1094</v>
      </c>
      <c r="C249" t="s">
        <v>1212</v>
      </c>
      <c r="E249">
        <v>51.999920000000003</v>
      </c>
      <c r="F249">
        <v>8.6139580000000002</v>
      </c>
      <c r="G249" t="s">
        <v>657</v>
      </c>
      <c r="H249">
        <v>0.19700000000000001</v>
      </c>
      <c r="I249">
        <f>ROUND(Table1012148[[#This Row],[H2-Potential in TWh/a]]*1000000/(365*24),0)</f>
        <v>22</v>
      </c>
      <c r="J249">
        <f>Table1012148[[#This Row],[Potential demand MWh/h]]/SUM($I$23:$I$379)</f>
        <v>7.5205961781697609E-4</v>
      </c>
      <c r="K249">
        <f>MIN(IF(Table1012148[[#This Row],[Potential demand MWh/h]]&gt;=$B$11,ROUND(Table1012148[[#This Row],[Potential demand MWh/h]],0),0),$B$10)</f>
        <v>0</v>
      </c>
      <c r="L249">
        <f>Table1012148[[#This Row],[Electrolyser Potential MW]]</f>
        <v>0</v>
      </c>
      <c r="M249">
        <f>ROUND(Table1012148[[#This Row],[Potential Peak hour production MWh]]*$B$13,0)</f>
        <v>0</v>
      </c>
    </row>
    <row r="250" spans="1:13">
      <c r="A250">
        <v>243</v>
      </c>
      <c r="B250" t="s">
        <v>1106</v>
      </c>
      <c r="C250" t="s">
        <v>1212</v>
      </c>
      <c r="E250">
        <v>50.792704000000001</v>
      </c>
      <c r="F250">
        <v>6.4839989999999998</v>
      </c>
      <c r="G250" t="s">
        <v>626</v>
      </c>
      <c r="H250">
        <v>7.8799999999999995E-2</v>
      </c>
      <c r="I250">
        <f>ROUND(Table1012148[[#This Row],[H2-Potential in TWh/a]]*1000000/(365*24),0)</f>
        <v>9</v>
      </c>
      <c r="J250">
        <f>Table1012148[[#This Row],[Potential demand MWh/h]]/SUM($I$23:$I$379)</f>
        <v>3.0766075274330841E-4</v>
      </c>
      <c r="K250">
        <f>MIN(IF(Table1012148[[#This Row],[Potential demand MWh/h]]&gt;=$B$11,ROUND(Table1012148[[#This Row],[Potential demand MWh/h]],0),0),$B$10)</f>
        <v>0</v>
      </c>
      <c r="L250">
        <f>Table1012148[[#This Row],[Electrolyser Potential MW]]</f>
        <v>0</v>
      </c>
      <c r="M250">
        <f>ROUND(Table1012148[[#This Row],[Potential Peak hour production MWh]]*$B$13,0)</f>
        <v>0</v>
      </c>
    </row>
    <row r="251" spans="1:13">
      <c r="A251">
        <v>244</v>
      </c>
      <c r="B251" t="s">
        <v>1107</v>
      </c>
      <c r="C251" t="s">
        <v>1212</v>
      </c>
      <c r="E251">
        <v>48.746474999999997</v>
      </c>
      <c r="F251">
        <v>8.3456799999999998</v>
      </c>
      <c r="G251" t="s">
        <v>145</v>
      </c>
      <c r="H251">
        <v>4.9799999999999997E-2</v>
      </c>
      <c r="I251">
        <f>ROUND(Table1012148[[#This Row],[H2-Potential in TWh/a]]*1000000/(365*24),0)</f>
        <v>6</v>
      </c>
      <c r="J251">
        <f>Table1012148[[#This Row],[Potential demand MWh/h]]/SUM($I$23:$I$379)</f>
        <v>2.0510716849553892E-4</v>
      </c>
      <c r="K251">
        <f>MIN(IF(Table1012148[[#This Row],[Potential demand MWh/h]]&gt;=$B$11,ROUND(Table1012148[[#This Row],[Potential demand MWh/h]],0),0),$B$10)</f>
        <v>0</v>
      </c>
      <c r="L251">
        <f>Table1012148[[#This Row],[Electrolyser Potential MW]]</f>
        <v>0</v>
      </c>
      <c r="M251">
        <f>ROUND(Table1012148[[#This Row],[Potential Peak hour production MWh]]*$B$13,0)</f>
        <v>0</v>
      </c>
    </row>
    <row r="252" spans="1:13">
      <c r="A252">
        <v>245</v>
      </c>
      <c r="B252" t="s">
        <v>1108</v>
      </c>
      <c r="C252" t="s">
        <v>1212</v>
      </c>
      <c r="E252">
        <v>52.142681000000003</v>
      </c>
      <c r="F252">
        <v>14.649353</v>
      </c>
      <c r="G252" t="s">
        <v>411</v>
      </c>
      <c r="H252">
        <v>0.65249999999999997</v>
      </c>
      <c r="I252">
        <f>ROUND(Table1012148[[#This Row],[H2-Potential in TWh/a]]*1000000/(365*24),0)</f>
        <v>74</v>
      </c>
      <c r="J252">
        <f>Table1012148[[#This Row],[Potential demand MWh/h]]/SUM($I$23:$I$379)</f>
        <v>2.5296550781116465E-3</v>
      </c>
      <c r="K252">
        <f>MIN(IF(Table1012148[[#This Row],[Potential demand MWh/h]]&gt;=$B$11,ROUND(Table1012148[[#This Row],[Potential demand MWh/h]],0),0),$B$10)</f>
        <v>0</v>
      </c>
      <c r="L252">
        <f>Table1012148[[#This Row],[Electrolyser Potential MW]]</f>
        <v>0</v>
      </c>
      <c r="M252">
        <f>ROUND(Table1012148[[#This Row],[Potential Peak hour production MWh]]*$B$13,0)</f>
        <v>0</v>
      </c>
    </row>
    <row r="253" spans="1:13">
      <c r="A253">
        <v>246</v>
      </c>
      <c r="B253" t="s">
        <v>1109</v>
      </c>
      <c r="C253" t="s">
        <v>1212</v>
      </c>
      <c r="E253">
        <v>51.505234000000002</v>
      </c>
      <c r="F253">
        <v>8.9763750000000009</v>
      </c>
      <c r="G253" t="s">
        <v>480</v>
      </c>
      <c r="H253">
        <v>7.0500000000000007E-2</v>
      </c>
      <c r="I253">
        <f>ROUND(Table1012148[[#This Row],[H2-Potential in TWh/a]]*1000000/(365*24),0)</f>
        <v>8</v>
      </c>
      <c r="J253">
        <f>Table1012148[[#This Row],[Potential demand MWh/h]]/SUM($I$23:$I$379)</f>
        <v>2.7347622466071856E-4</v>
      </c>
      <c r="K253">
        <f>MIN(IF(Table1012148[[#This Row],[Potential demand MWh/h]]&gt;=$B$11,ROUND(Table1012148[[#This Row],[Potential demand MWh/h]],0),0),$B$10)</f>
        <v>0</v>
      </c>
      <c r="L253">
        <f>Table1012148[[#This Row],[Electrolyser Potential MW]]</f>
        <v>0</v>
      </c>
      <c r="M253">
        <f>ROUND(Table1012148[[#This Row],[Potential Peak hour production MWh]]*$B$13,0)</f>
        <v>0</v>
      </c>
    </row>
    <row r="254" spans="1:13">
      <c r="A254">
        <v>247</v>
      </c>
      <c r="B254" t="s">
        <v>1110</v>
      </c>
      <c r="C254" t="s">
        <v>1212</v>
      </c>
      <c r="E254">
        <v>51.506281999999999</v>
      </c>
      <c r="F254">
        <v>8.9794</v>
      </c>
      <c r="G254" t="s">
        <v>480</v>
      </c>
      <c r="H254">
        <v>0.24390000000000001</v>
      </c>
      <c r="I254">
        <f>ROUND(Table1012148[[#This Row],[H2-Potential in TWh/a]]*1000000/(365*24),0)</f>
        <v>28</v>
      </c>
      <c r="J254">
        <f>Table1012148[[#This Row],[Potential demand MWh/h]]/SUM($I$23:$I$379)</f>
        <v>9.5716678631251495E-4</v>
      </c>
      <c r="K254">
        <f>MIN(IF(Table1012148[[#This Row],[Potential demand MWh/h]]&gt;=$B$11,ROUND(Table1012148[[#This Row],[Potential demand MWh/h]],0),0),$B$10)</f>
        <v>0</v>
      </c>
      <c r="L254">
        <f>Table1012148[[#This Row],[Electrolyser Potential MW]]</f>
        <v>0</v>
      </c>
      <c r="M254">
        <f>ROUND(Table1012148[[#This Row],[Potential Peak hour production MWh]]*$B$13,0)</f>
        <v>0</v>
      </c>
    </row>
    <row r="255" spans="1:13">
      <c r="A255">
        <v>248</v>
      </c>
      <c r="B255" t="s">
        <v>1111</v>
      </c>
      <c r="C255" t="s">
        <v>1212</v>
      </c>
      <c r="E255">
        <v>47.880113999999999</v>
      </c>
      <c r="F255">
        <v>11.895465</v>
      </c>
      <c r="G255" t="s">
        <v>237</v>
      </c>
      <c r="H255">
        <v>0.1072</v>
      </c>
      <c r="I255">
        <f>ROUND(Table1012148[[#This Row],[H2-Potential in TWh/a]]*1000000/(365*24),0)</f>
        <v>12</v>
      </c>
      <c r="J255">
        <f>Table1012148[[#This Row],[Potential demand MWh/h]]/SUM($I$23:$I$379)</f>
        <v>4.1021433699107784E-4</v>
      </c>
      <c r="K255">
        <f>MIN(IF(Table1012148[[#This Row],[Potential demand MWh/h]]&gt;=$B$11,ROUND(Table1012148[[#This Row],[Potential demand MWh/h]],0),0),$B$10)</f>
        <v>0</v>
      </c>
      <c r="L255">
        <f>Table1012148[[#This Row],[Electrolyser Potential MW]]</f>
        <v>0</v>
      </c>
      <c r="M255">
        <f>ROUND(Table1012148[[#This Row],[Potential Peak hour production MWh]]*$B$13,0)</f>
        <v>0</v>
      </c>
    </row>
    <row r="256" spans="1:13">
      <c r="A256">
        <v>249</v>
      </c>
      <c r="B256" t="s">
        <v>1112</v>
      </c>
      <c r="C256" t="s">
        <v>1212</v>
      </c>
      <c r="E256">
        <v>50.799813</v>
      </c>
      <c r="F256">
        <v>6.4541750000000002</v>
      </c>
      <c r="G256" t="s">
        <v>626</v>
      </c>
      <c r="H256">
        <v>5.9900000000000002E-2</v>
      </c>
      <c r="I256">
        <f>ROUND(Table1012148[[#This Row],[H2-Potential in TWh/a]]*1000000/(365*24),0)</f>
        <v>7</v>
      </c>
      <c r="J256">
        <f>Table1012148[[#This Row],[Potential demand MWh/h]]/SUM($I$23:$I$379)</f>
        <v>2.3929169657812874E-4</v>
      </c>
      <c r="K256">
        <f>MIN(IF(Table1012148[[#This Row],[Potential demand MWh/h]]&gt;=$B$11,ROUND(Table1012148[[#This Row],[Potential demand MWh/h]],0),0),$B$10)</f>
        <v>0</v>
      </c>
      <c r="L256">
        <f>Table1012148[[#This Row],[Electrolyser Potential MW]]</f>
        <v>0</v>
      </c>
      <c r="M256">
        <f>ROUND(Table1012148[[#This Row],[Potential Peak hour production MWh]]*$B$13,0)</f>
        <v>0</v>
      </c>
    </row>
    <row r="257" spans="1:13">
      <c r="A257">
        <v>250</v>
      </c>
      <c r="B257" t="s">
        <v>1113</v>
      </c>
      <c r="C257" t="s">
        <v>1212</v>
      </c>
      <c r="E257">
        <v>53.685161000000001</v>
      </c>
      <c r="F257">
        <v>9.6698269999999997</v>
      </c>
      <c r="G257" t="s">
        <v>848</v>
      </c>
      <c r="H257">
        <v>4.4699999999999997E-2</v>
      </c>
      <c r="I257">
        <f>ROUND(Table1012148[[#This Row],[H2-Potential in TWh/a]]*1000000/(365*24),0)</f>
        <v>5</v>
      </c>
      <c r="J257">
        <f>Table1012148[[#This Row],[Potential demand MWh/h]]/SUM($I$23:$I$379)</f>
        <v>1.709226404129491E-4</v>
      </c>
      <c r="K257">
        <f>MIN(IF(Table1012148[[#This Row],[Potential demand MWh/h]]&gt;=$B$11,ROUND(Table1012148[[#This Row],[Potential demand MWh/h]],0),0),$B$10)</f>
        <v>0</v>
      </c>
      <c r="L257">
        <f>Table1012148[[#This Row],[Electrolyser Potential MW]]</f>
        <v>0</v>
      </c>
      <c r="M257">
        <f>ROUND(Table1012148[[#This Row],[Potential Peak hour production MWh]]*$B$13,0)</f>
        <v>0</v>
      </c>
    </row>
    <row r="258" spans="1:13">
      <c r="A258">
        <v>251</v>
      </c>
      <c r="B258" t="s">
        <v>1113</v>
      </c>
      <c r="C258" t="s">
        <v>1212</v>
      </c>
      <c r="E258">
        <v>53.685161000000001</v>
      </c>
      <c r="F258">
        <v>9.6698269999999997</v>
      </c>
      <c r="G258" t="s">
        <v>848</v>
      </c>
      <c r="H258">
        <v>0.2301</v>
      </c>
      <c r="I258">
        <f>ROUND(Table1012148[[#This Row],[H2-Potential in TWh/a]]*1000000/(365*24),0)</f>
        <v>26</v>
      </c>
      <c r="J258">
        <f>Table1012148[[#This Row],[Potential demand MWh/h]]/SUM($I$23:$I$379)</f>
        <v>8.8879773014733537E-4</v>
      </c>
      <c r="K258">
        <f>MIN(IF(Table1012148[[#This Row],[Potential demand MWh/h]]&gt;=$B$11,ROUND(Table1012148[[#This Row],[Potential demand MWh/h]],0),0),$B$10)</f>
        <v>0</v>
      </c>
      <c r="L258">
        <f>Table1012148[[#This Row],[Electrolyser Potential MW]]</f>
        <v>0</v>
      </c>
      <c r="M258">
        <f>ROUND(Table1012148[[#This Row],[Potential Peak hour production MWh]]*$B$13,0)</f>
        <v>0</v>
      </c>
    </row>
    <row r="259" spans="1:13">
      <c r="A259">
        <v>252</v>
      </c>
      <c r="B259" t="s">
        <v>1114</v>
      </c>
      <c r="C259" t="s">
        <v>1212</v>
      </c>
      <c r="E259">
        <v>49.362481000000002</v>
      </c>
      <c r="F259">
        <v>9.3436649999999997</v>
      </c>
      <c r="G259" t="s">
        <v>126</v>
      </c>
      <c r="H259">
        <v>0.21440000000000001</v>
      </c>
      <c r="I259">
        <f>ROUND(Table1012148[[#This Row],[H2-Potential in TWh/a]]*1000000/(365*24),0)</f>
        <v>24</v>
      </c>
      <c r="J259">
        <f>Table1012148[[#This Row],[Potential demand MWh/h]]/SUM($I$23:$I$379)</f>
        <v>8.2042867398215568E-4</v>
      </c>
      <c r="K259">
        <f>MIN(IF(Table1012148[[#This Row],[Potential demand MWh/h]]&gt;=$B$11,ROUND(Table1012148[[#This Row],[Potential demand MWh/h]],0),0),$B$10)</f>
        <v>0</v>
      </c>
      <c r="L259">
        <f>Table1012148[[#This Row],[Electrolyser Potential MW]]</f>
        <v>0</v>
      </c>
      <c r="M259">
        <f>ROUND(Table1012148[[#This Row],[Potential Peak hour production MWh]]*$B$13,0)</f>
        <v>0</v>
      </c>
    </row>
    <row r="260" spans="1:13">
      <c r="A260">
        <v>253</v>
      </c>
      <c r="B260" t="s">
        <v>1097</v>
      </c>
      <c r="C260" t="s">
        <v>1212</v>
      </c>
      <c r="E260">
        <v>49.463293999999998</v>
      </c>
      <c r="F260">
        <v>8.1705059999999996</v>
      </c>
      <c r="G260" t="s">
        <v>749</v>
      </c>
      <c r="H260">
        <v>1.67E-2</v>
      </c>
      <c r="I260">
        <f>ROUND(Table1012148[[#This Row],[H2-Potential in TWh/a]]*1000000/(365*24),0)</f>
        <v>2</v>
      </c>
      <c r="J260">
        <f>Table1012148[[#This Row],[Potential demand MWh/h]]/SUM($I$23:$I$379)</f>
        <v>6.836905616517964E-5</v>
      </c>
      <c r="K260">
        <f>MIN(IF(Table1012148[[#This Row],[Potential demand MWh/h]]&gt;=$B$11,ROUND(Table1012148[[#This Row],[Potential demand MWh/h]],0),0),$B$10)</f>
        <v>0</v>
      </c>
      <c r="L260">
        <f>Table1012148[[#This Row],[Electrolyser Potential MW]]</f>
        <v>0</v>
      </c>
      <c r="M260">
        <f>ROUND(Table1012148[[#This Row],[Potential Peak hour production MWh]]*$B$13,0)</f>
        <v>0</v>
      </c>
    </row>
    <row r="261" spans="1:13">
      <c r="A261">
        <v>254</v>
      </c>
      <c r="B261" t="s">
        <v>1115</v>
      </c>
      <c r="C261" t="s">
        <v>1212</v>
      </c>
      <c r="E261">
        <v>50.445422000000001</v>
      </c>
      <c r="F261">
        <v>9.0334800000000008</v>
      </c>
      <c r="G261" t="s">
        <v>458</v>
      </c>
      <c r="H261">
        <v>1.12E-2</v>
      </c>
      <c r="I261">
        <f>ROUND(Table1012148[[#This Row],[H2-Potential in TWh/a]]*1000000/(365*24),0)</f>
        <v>1</v>
      </c>
      <c r="J261">
        <f>Table1012148[[#This Row],[Potential demand MWh/h]]/SUM($I$23:$I$379)</f>
        <v>3.418452808258982E-5</v>
      </c>
      <c r="K261">
        <f>MIN(IF(Table1012148[[#This Row],[Potential demand MWh/h]]&gt;=$B$11,ROUND(Table1012148[[#This Row],[Potential demand MWh/h]],0),0),$B$10)</f>
        <v>0</v>
      </c>
      <c r="L261">
        <f>Table1012148[[#This Row],[Electrolyser Potential MW]]</f>
        <v>0</v>
      </c>
      <c r="M261">
        <f>ROUND(Table1012148[[#This Row],[Potential Peak hour production MWh]]*$B$13,0)</f>
        <v>0</v>
      </c>
    </row>
    <row r="262" spans="1:13">
      <c r="A262">
        <v>255</v>
      </c>
      <c r="B262" t="s">
        <v>1116</v>
      </c>
      <c r="C262" t="s">
        <v>1212</v>
      </c>
      <c r="E262">
        <v>48.596218</v>
      </c>
      <c r="F262">
        <v>8.1157360000000001</v>
      </c>
      <c r="G262" t="s">
        <v>169</v>
      </c>
      <c r="H262">
        <v>3.6799999999999999E-2</v>
      </c>
      <c r="I262">
        <f>ROUND(Table1012148[[#This Row],[H2-Potential in TWh/a]]*1000000/(365*24),0)</f>
        <v>4</v>
      </c>
      <c r="J262">
        <f>Table1012148[[#This Row],[Potential demand MWh/h]]/SUM($I$23:$I$379)</f>
        <v>1.3673811233035928E-4</v>
      </c>
      <c r="K262">
        <f>MIN(IF(Table1012148[[#This Row],[Potential demand MWh/h]]&gt;=$B$11,ROUND(Table1012148[[#This Row],[Potential demand MWh/h]],0),0),$B$10)</f>
        <v>0</v>
      </c>
      <c r="L262">
        <f>Table1012148[[#This Row],[Electrolyser Potential MW]]</f>
        <v>0</v>
      </c>
      <c r="M262">
        <f>ROUND(Table1012148[[#This Row],[Potential Peak hour production MWh]]*$B$13,0)</f>
        <v>0</v>
      </c>
    </row>
    <row r="263" spans="1:13">
      <c r="A263">
        <v>256</v>
      </c>
      <c r="B263" t="s">
        <v>1064</v>
      </c>
      <c r="C263" t="s">
        <v>1212</v>
      </c>
      <c r="E263">
        <v>48.023145</v>
      </c>
      <c r="F263">
        <v>12.541613</v>
      </c>
      <c r="G263" t="s">
        <v>241</v>
      </c>
      <c r="H263">
        <v>0.14710000000000001</v>
      </c>
      <c r="I263">
        <f>ROUND(Table1012148[[#This Row],[H2-Potential in TWh/a]]*1000000/(365*24),0)</f>
        <v>17</v>
      </c>
      <c r="J263">
        <f>Table1012148[[#This Row],[Potential demand MWh/h]]/SUM($I$23:$I$379)</f>
        <v>5.8113697740402696E-4</v>
      </c>
      <c r="K263">
        <f>MIN(IF(Table1012148[[#This Row],[Potential demand MWh/h]]&gt;=$B$11,ROUND(Table1012148[[#This Row],[Potential demand MWh/h]],0),0),$B$10)</f>
        <v>0</v>
      </c>
      <c r="L263">
        <f>Table1012148[[#This Row],[Electrolyser Potential MW]]</f>
        <v>0</v>
      </c>
      <c r="M263">
        <f>ROUND(Table1012148[[#This Row],[Potential Peak hour production MWh]]*$B$13,0)</f>
        <v>0</v>
      </c>
    </row>
    <row r="264" spans="1:13">
      <c r="A264">
        <v>257</v>
      </c>
      <c r="B264" t="s">
        <v>1117</v>
      </c>
      <c r="C264" t="s">
        <v>1212</v>
      </c>
      <c r="E264">
        <v>49.327658999999997</v>
      </c>
      <c r="F264">
        <v>9.3536959999999993</v>
      </c>
      <c r="G264" t="s">
        <v>126</v>
      </c>
      <c r="H264">
        <v>1.34E-2</v>
      </c>
      <c r="I264">
        <f>ROUND(Table1012148[[#This Row],[H2-Potential in TWh/a]]*1000000/(365*24),0)</f>
        <v>2</v>
      </c>
      <c r="J264">
        <f>Table1012148[[#This Row],[Potential demand MWh/h]]/SUM($I$23:$I$379)</f>
        <v>6.836905616517964E-5</v>
      </c>
      <c r="K264">
        <f>MIN(IF(Table1012148[[#This Row],[Potential demand MWh/h]]&gt;=$B$11,ROUND(Table1012148[[#This Row],[Potential demand MWh/h]],0),0),$B$10)</f>
        <v>0</v>
      </c>
      <c r="L264">
        <f>Table1012148[[#This Row],[Electrolyser Potential MW]]</f>
        <v>0</v>
      </c>
      <c r="M264">
        <f>ROUND(Table1012148[[#This Row],[Potential Peak hour production MWh]]*$B$13,0)</f>
        <v>0</v>
      </c>
    </row>
    <row r="265" spans="1:13">
      <c r="A265">
        <v>258</v>
      </c>
      <c r="B265" t="s">
        <v>1083</v>
      </c>
      <c r="C265" t="s">
        <v>1212</v>
      </c>
      <c r="E265">
        <v>51.409286999999999</v>
      </c>
      <c r="F265">
        <v>7.9924999999999997</v>
      </c>
      <c r="G265" t="s">
        <v>683</v>
      </c>
      <c r="H265">
        <v>8.8300000000000003E-2</v>
      </c>
      <c r="I265">
        <f>ROUND(Table1012148[[#This Row],[H2-Potential in TWh/a]]*1000000/(365*24),0)</f>
        <v>10</v>
      </c>
      <c r="J265">
        <f>Table1012148[[#This Row],[Potential demand MWh/h]]/SUM($I$23:$I$379)</f>
        <v>3.418452808258982E-4</v>
      </c>
      <c r="K265">
        <f>MIN(IF(Table1012148[[#This Row],[Potential demand MWh/h]]&gt;=$B$11,ROUND(Table1012148[[#This Row],[Potential demand MWh/h]],0),0),$B$10)</f>
        <v>0</v>
      </c>
      <c r="L265">
        <f>Table1012148[[#This Row],[Electrolyser Potential MW]]</f>
        <v>0</v>
      </c>
      <c r="M265">
        <f>ROUND(Table1012148[[#This Row],[Potential Peak hour production MWh]]*$B$13,0)</f>
        <v>0</v>
      </c>
    </row>
    <row r="266" spans="1:13">
      <c r="A266">
        <v>259</v>
      </c>
      <c r="B266" t="s">
        <v>1118</v>
      </c>
      <c r="C266" t="s">
        <v>1212</v>
      </c>
      <c r="E266">
        <v>48.497131000000003</v>
      </c>
      <c r="F266">
        <v>8.3747159999999994</v>
      </c>
      <c r="G266" t="s">
        <v>161</v>
      </c>
      <c r="H266">
        <v>7.1499999999999994E-2</v>
      </c>
      <c r="I266">
        <f>ROUND(Table1012148[[#This Row],[H2-Potential in TWh/a]]*1000000/(365*24),0)</f>
        <v>8</v>
      </c>
      <c r="J266">
        <f>Table1012148[[#This Row],[Potential demand MWh/h]]/SUM($I$23:$I$379)</f>
        <v>2.7347622466071856E-4</v>
      </c>
      <c r="K266">
        <f>MIN(IF(Table1012148[[#This Row],[Potential demand MWh/h]]&gt;=$B$11,ROUND(Table1012148[[#This Row],[Potential demand MWh/h]],0),0),$B$10)</f>
        <v>0</v>
      </c>
      <c r="L266">
        <f>Table1012148[[#This Row],[Electrolyser Potential MW]]</f>
        <v>0</v>
      </c>
      <c r="M266">
        <f>ROUND(Table1012148[[#This Row],[Potential Peak hour production MWh]]*$B$13,0)</f>
        <v>0</v>
      </c>
    </row>
    <row r="267" spans="1:13">
      <c r="A267">
        <v>260</v>
      </c>
      <c r="B267" t="s">
        <v>1119</v>
      </c>
      <c r="C267" t="s">
        <v>1212</v>
      </c>
      <c r="E267">
        <v>52.674453999999997</v>
      </c>
      <c r="F267">
        <v>12.003501999999999</v>
      </c>
      <c r="G267" t="s">
        <v>828</v>
      </c>
      <c r="H267">
        <v>0.12909999999999999</v>
      </c>
      <c r="I267">
        <f>ROUND(Table1012148[[#This Row],[H2-Potential in TWh/a]]*1000000/(365*24),0)</f>
        <v>15</v>
      </c>
      <c r="J267">
        <f>Table1012148[[#This Row],[Potential demand MWh/h]]/SUM($I$23:$I$379)</f>
        <v>5.1276792123884727E-4</v>
      </c>
      <c r="K267">
        <f>MIN(IF(Table1012148[[#This Row],[Potential demand MWh/h]]&gt;=$B$11,ROUND(Table1012148[[#This Row],[Potential demand MWh/h]],0),0),$B$10)</f>
        <v>0</v>
      </c>
      <c r="L267">
        <f>Table1012148[[#This Row],[Electrolyser Potential MW]]</f>
        <v>0</v>
      </c>
      <c r="M267">
        <f>ROUND(Table1012148[[#This Row],[Potential Peak hour production MWh]]*$B$13,0)</f>
        <v>0</v>
      </c>
    </row>
    <row r="268" spans="1:13">
      <c r="A268">
        <v>261</v>
      </c>
      <c r="B268" t="s">
        <v>1120</v>
      </c>
      <c r="C268" t="s">
        <v>1212</v>
      </c>
      <c r="E268">
        <v>48.515906000000001</v>
      </c>
      <c r="F268">
        <v>9.3618310000000005</v>
      </c>
      <c r="G268" t="s">
        <v>183</v>
      </c>
      <c r="H268">
        <v>7.0799999999999988E-2</v>
      </c>
      <c r="I268">
        <f>ROUND(Table1012148[[#This Row],[H2-Potential in TWh/a]]*1000000/(365*24),0)</f>
        <v>8</v>
      </c>
      <c r="J268">
        <f>Table1012148[[#This Row],[Potential demand MWh/h]]/SUM($I$23:$I$379)</f>
        <v>2.7347622466071856E-4</v>
      </c>
      <c r="K268">
        <f>MIN(IF(Table1012148[[#This Row],[Potential demand MWh/h]]&gt;=$B$11,ROUND(Table1012148[[#This Row],[Potential demand MWh/h]],0),0),$B$10)</f>
        <v>0</v>
      </c>
      <c r="L268">
        <f>Table1012148[[#This Row],[Electrolyser Potential MW]]</f>
        <v>0</v>
      </c>
      <c r="M268">
        <f>ROUND(Table1012148[[#This Row],[Potential Peak hour production MWh]]*$B$13,0)</f>
        <v>0</v>
      </c>
    </row>
    <row r="269" spans="1:13">
      <c r="A269">
        <v>262</v>
      </c>
      <c r="B269" t="s">
        <v>1121</v>
      </c>
      <c r="C269" t="s">
        <v>1212</v>
      </c>
      <c r="E269">
        <v>51.391714</v>
      </c>
      <c r="F269">
        <v>7.4659250000000004</v>
      </c>
      <c r="G269" t="s">
        <v>675</v>
      </c>
      <c r="H269">
        <v>0.65</v>
      </c>
      <c r="I269">
        <f>ROUND(Table1012148[[#This Row],[H2-Potential in TWh/a]]*1000000/(365*24),0)</f>
        <v>74</v>
      </c>
      <c r="J269">
        <f>Table1012148[[#This Row],[Potential demand MWh/h]]/SUM($I$23:$I$379)</f>
        <v>2.5296550781116465E-3</v>
      </c>
      <c r="K269">
        <f>MIN(IF(Table1012148[[#This Row],[Potential demand MWh/h]]&gt;=$B$11,ROUND(Table1012148[[#This Row],[Potential demand MWh/h]],0),0),$B$10)</f>
        <v>0</v>
      </c>
      <c r="L269">
        <f>Table1012148[[#This Row],[Electrolyser Potential MW]]</f>
        <v>0</v>
      </c>
      <c r="M269">
        <f>ROUND(Table1012148[[#This Row],[Potential Peak hour production MWh]]*$B$13,0)</f>
        <v>0</v>
      </c>
    </row>
    <row r="270" spans="1:13">
      <c r="A270">
        <v>263</v>
      </c>
      <c r="B270" t="s">
        <v>1122</v>
      </c>
      <c r="C270" t="s">
        <v>1212</v>
      </c>
      <c r="E270">
        <v>49.389296999999999</v>
      </c>
      <c r="F270">
        <v>8.0465630000000008</v>
      </c>
      <c r="G270" t="s">
        <v>749</v>
      </c>
      <c r="H270">
        <v>3.1600000000000003E-2</v>
      </c>
      <c r="I270">
        <f>ROUND(Table1012148[[#This Row],[H2-Potential in TWh/a]]*1000000/(365*24),0)</f>
        <v>4</v>
      </c>
      <c r="J270">
        <f>Table1012148[[#This Row],[Potential demand MWh/h]]/SUM($I$23:$I$379)</f>
        <v>1.3673811233035928E-4</v>
      </c>
      <c r="K270">
        <f>MIN(IF(Table1012148[[#This Row],[Potential demand MWh/h]]&gt;=$B$11,ROUND(Table1012148[[#This Row],[Potential demand MWh/h]],0),0),$B$10)</f>
        <v>0</v>
      </c>
      <c r="L270">
        <f>Table1012148[[#This Row],[Electrolyser Potential MW]]</f>
        <v>0</v>
      </c>
      <c r="M270">
        <f>ROUND(Table1012148[[#This Row],[Potential Peak hour production MWh]]*$B$13,0)</f>
        <v>0</v>
      </c>
    </row>
    <row r="271" spans="1:13">
      <c r="A271">
        <v>264</v>
      </c>
      <c r="B271" t="s">
        <v>1123</v>
      </c>
      <c r="C271" t="s">
        <v>1212</v>
      </c>
      <c r="E271">
        <v>53.780943999999998</v>
      </c>
      <c r="F271">
        <v>9.428941</v>
      </c>
      <c r="G271" t="s">
        <v>857</v>
      </c>
      <c r="H271">
        <v>0.38519999999999999</v>
      </c>
      <c r="I271">
        <f>ROUND(Table1012148[[#This Row],[H2-Potential in TWh/a]]*1000000/(365*24),0)</f>
        <v>44</v>
      </c>
      <c r="J271">
        <f>Table1012148[[#This Row],[Potential demand MWh/h]]/SUM($I$23:$I$379)</f>
        <v>1.5041192356339522E-3</v>
      </c>
      <c r="K271">
        <f>MIN(IF(Table1012148[[#This Row],[Potential demand MWh/h]]&gt;=$B$11,ROUND(Table1012148[[#This Row],[Potential demand MWh/h]],0),0),$B$10)</f>
        <v>0</v>
      </c>
      <c r="L271">
        <f>Table1012148[[#This Row],[Electrolyser Potential MW]]</f>
        <v>0</v>
      </c>
      <c r="M271">
        <f>ROUND(Table1012148[[#This Row],[Potential Peak hour production MWh]]*$B$13,0)</f>
        <v>0</v>
      </c>
    </row>
    <row r="272" spans="1:13">
      <c r="A272">
        <v>265</v>
      </c>
      <c r="B272" t="s">
        <v>1124</v>
      </c>
      <c r="C272" t="s">
        <v>1212</v>
      </c>
      <c r="E272">
        <v>47.642118000000004</v>
      </c>
      <c r="F272">
        <v>10.818256999999999</v>
      </c>
      <c r="G272" t="s">
        <v>380</v>
      </c>
      <c r="H272">
        <v>3.8E-3</v>
      </c>
      <c r="I272">
        <f>ROUND(Table1012148[[#This Row],[H2-Potential in TWh/a]]*1000000/(365*24),0)</f>
        <v>0</v>
      </c>
      <c r="J272">
        <f>Table1012148[[#This Row],[Potential demand MWh/h]]/SUM($I$23:$I$379)</f>
        <v>0</v>
      </c>
      <c r="K272">
        <f>MIN(IF(Table1012148[[#This Row],[Potential demand MWh/h]]&gt;=$B$11,ROUND(Table1012148[[#This Row],[Potential demand MWh/h]],0),0),$B$10)</f>
        <v>0</v>
      </c>
      <c r="L272">
        <f>Table1012148[[#This Row],[Electrolyser Potential MW]]</f>
        <v>0</v>
      </c>
      <c r="M272">
        <f>ROUND(Table1012148[[#This Row],[Potential Peak hour production MWh]]*$B$13,0)</f>
        <v>0</v>
      </c>
    </row>
    <row r="273" spans="1:13">
      <c r="A273">
        <v>266</v>
      </c>
      <c r="B273" t="s">
        <v>1125</v>
      </c>
      <c r="C273" t="s">
        <v>1212</v>
      </c>
      <c r="E273">
        <v>51.522711999999999</v>
      </c>
      <c r="F273">
        <v>6.714658</v>
      </c>
      <c r="G273" t="s">
        <v>591</v>
      </c>
      <c r="H273">
        <v>0.2626</v>
      </c>
      <c r="I273">
        <f>ROUND(Table1012148[[#This Row],[H2-Potential in TWh/a]]*1000000/(365*24),0)</f>
        <v>30</v>
      </c>
      <c r="J273">
        <f>Table1012148[[#This Row],[Potential demand MWh/h]]/SUM($I$23:$I$379)</f>
        <v>1.0255358424776945E-3</v>
      </c>
      <c r="K273">
        <f>MIN(IF(Table1012148[[#This Row],[Potential demand MWh/h]]&gt;=$B$11,ROUND(Table1012148[[#This Row],[Potential demand MWh/h]],0),0),$B$10)</f>
        <v>0</v>
      </c>
      <c r="L273">
        <f>Table1012148[[#This Row],[Electrolyser Potential MW]]</f>
        <v>0</v>
      </c>
      <c r="M273">
        <f>ROUND(Table1012148[[#This Row],[Potential Peak hour production MWh]]*$B$13,0)</f>
        <v>0</v>
      </c>
    </row>
    <row r="274" spans="1:13">
      <c r="A274">
        <v>267</v>
      </c>
      <c r="B274" t="s">
        <v>1126</v>
      </c>
      <c r="C274" t="s">
        <v>1212</v>
      </c>
      <c r="E274">
        <v>50.746854999999996</v>
      </c>
      <c r="F274">
        <v>6.4893289999999997</v>
      </c>
      <c r="G274" t="s">
        <v>626</v>
      </c>
      <c r="H274">
        <v>0.28089999999999998</v>
      </c>
      <c r="I274">
        <f>ROUND(Table1012148[[#This Row],[H2-Potential in TWh/a]]*1000000/(365*24),0)</f>
        <v>32</v>
      </c>
      <c r="J274">
        <f>Table1012148[[#This Row],[Potential demand MWh/h]]/SUM($I$23:$I$379)</f>
        <v>1.0939048986428742E-3</v>
      </c>
      <c r="K274">
        <f>MIN(IF(Table1012148[[#This Row],[Potential demand MWh/h]]&gt;=$B$11,ROUND(Table1012148[[#This Row],[Potential demand MWh/h]],0),0),$B$10)</f>
        <v>0</v>
      </c>
      <c r="L274">
        <f>Table1012148[[#This Row],[Electrolyser Potential MW]]</f>
        <v>0</v>
      </c>
      <c r="M274">
        <f>ROUND(Table1012148[[#This Row],[Potential Peak hour production MWh]]*$B$13,0)</f>
        <v>0</v>
      </c>
    </row>
    <row r="275" spans="1:13">
      <c r="A275">
        <v>268</v>
      </c>
      <c r="B275" t="s">
        <v>1127</v>
      </c>
      <c r="C275" t="s">
        <v>1212</v>
      </c>
      <c r="E275">
        <v>50.722923000000002</v>
      </c>
      <c r="F275">
        <v>10.355408000000001</v>
      </c>
      <c r="G275" t="s">
        <v>879</v>
      </c>
      <c r="H275">
        <v>0.11559999999999999</v>
      </c>
      <c r="I275">
        <f>ROUND(Table1012148[[#This Row],[H2-Potential in TWh/a]]*1000000/(365*24),0)</f>
        <v>13</v>
      </c>
      <c r="J275">
        <f>Table1012148[[#This Row],[Potential demand MWh/h]]/SUM($I$23:$I$379)</f>
        <v>4.4439886507366768E-4</v>
      </c>
      <c r="K275">
        <f>MIN(IF(Table1012148[[#This Row],[Potential demand MWh/h]]&gt;=$B$11,ROUND(Table1012148[[#This Row],[Potential demand MWh/h]],0),0),$B$10)</f>
        <v>0</v>
      </c>
      <c r="L275">
        <f>Table1012148[[#This Row],[Electrolyser Potential MW]]</f>
        <v>0</v>
      </c>
      <c r="M275">
        <f>ROUND(Table1012148[[#This Row],[Potential Peak hour production MWh]]*$B$13,0)</f>
        <v>0</v>
      </c>
    </row>
    <row r="276" spans="1:13">
      <c r="A276">
        <v>269</v>
      </c>
      <c r="B276" t="s">
        <v>1128</v>
      </c>
      <c r="C276" t="s">
        <v>1212</v>
      </c>
      <c r="E276">
        <v>50.808235000000003</v>
      </c>
      <c r="F276">
        <v>6.475587</v>
      </c>
      <c r="G276" t="s">
        <v>626</v>
      </c>
      <c r="H276">
        <v>4.4200000000000003E-2</v>
      </c>
      <c r="I276">
        <f>ROUND(Table1012148[[#This Row],[H2-Potential in TWh/a]]*1000000/(365*24),0)</f>
        <v>5</v>
      </c>
      <c r="J276">
        <f>Table1012148[[#This Row],[Potential demand MWh/h]]/SUM($I$23:$I$379)</f>
        <v>1.709226404129491E-4</v>
      </c>
      <c r="K276">
        <f>MIN(IF(Table1012148[[#This Row],[Potential demand MWh/h]]&gt;=$B$11,ROUND(Table1012148[[#This Row],[Potential demand MWh/h]],0),0),$B$10)</f>
        <v>0</v>
      </c>
      <c r="L276">
        <f>Table1012148[[#This Row],[Electrolyser Potential MW]]</f>
        <v>0</v>
      </c>
      <c r="M276">
        <f>ROUND(Table1012148[[#This Row],[Potential Peak hour production MWh]]*$B$13,0)</f>
        <v>0</v>
      </c>
    </row>
    <row r="277" spans="1:13">
      <c r="A277">
        <v>270</v>
      </c>
      <c r="B277" t="s">
        <v>1129</v>
      </c>
      <c r="C277" t="s">
        <v>1212</v>
      </c>
      <c r="E277">
        <v>48.816304000000002</v>
      </c>
      <c r="F277">
        <v>10.134352</v>
      </c>
      <c r="G277" t="s">
        <v>136</v>
      </c>
      <c r="H277">
        <v>8.0399999999999999E-2</v>
      </c>
      <c r="I277">
        <f>ROUND(Table1012148[[#This Row],[H2-Potential in TWh/a]]*1000000/(365*24),0)</f>
        <v>9</v>
      </c>
      <c r="J277">
        <f>Table1012148[[#This Row],[Potential demand MWh/h]]/SUM($I$23:$I$379)</f>
        <v>3.0766075274330841E-4</v>
      </c>
      <c r="K277">
        <f>MIN(IF(Table1012148[[#This Row],[Potential demand MWh/h]]&gt;=$B$11,ROUND(Table1012148[[#This Row],[Potential demand MWh/h]],0),0),$B$10)</f>
        <v>0</v>
      </c>
      <c r="L277">
        <f>Table1012148[[#This Row],[Electrolyser Potential MW]]</f>
        <v>0</v>
      </c>
      <c r="M277">
        <f>ROUND(Table1012148[[#This Row],[Potential Peak hour production MWh]]*$B$13,0)</f>
        <v>0</v>
      </c>
    </row>
    <row r="278" spans="1:13">
      <c r="A278">
        <v>271</v>
      </c>
      <c r="B278" t="s">
        <v>1130</v>
      </c>
      <c r="C278" t="s">
        <v>1212</v>
      </c>
      <c r="E278">
        <v>49.208283999999999</v>
      </c>
      <c r="F278">
        <v>7.9369209999999999</v>
      </c>
      <c r="G278" t="s">
        <v>759</v>
      </c>
      <c r="H278">
        <v>1.34E-2</v>
      </c>
      <c r="I278">
        <f>ROUND(Table1012148[[#This Row],[H2-Potential in TWh/a]]*1000000/(365*24),0)</f>
        <v>2</v>
      </c>
      <c r="J278">
        <f>Table1012148[[#This Row],[Potential demand MWh/h]]/SUM($I$23:$I$379)</f>
        <v>6.836905616517964E-5</v>
      </c>
      <c r="K278">
        <f>MIN(IF(Table1012148[[#This Row],[Potential demand MWh/h]]&gt;=$B$11,ROUND(Table1012148[[#This Row],[Potential demand MWh/h]],0),0),$B$10)</f>
        <v>0</v>
      </c>
      <c r="L278">
        <f>Table1012148[[#This Row],[Electrolyser Potential MW]]</f>
        <v>0</v>
      </c>
      <c r="M278">
        <f>ROUND(Table1012148[[#This Row],[Potential Peak hour production MWh]]*$B$13,0)</f>
        <v>0</v>
      </c>
    </row>
    <row r="279" spans="1:13">
      <c r="A279">
        <v>272</v>
      </c>
      <c r="B279" t="s">
        <v>1131</v>
      </c>
      <c r="C279" t="s">
        <v>1212</v>
      </c>
      <c r="E279">
        <v>50.742362999999997</v>
      </c>
      <c r="F279">
        <v>6.482907</v>
      </c>
      <c r="G279" t="s">
        <v>626</v>
      </c>
      <c r="H279">
        <v>0.35189999999999999</v>
      </c>
      <c r="I279">
        <f>ROUND(Table1012148[[#This Row],[H2-Potential in TWh/a]]*1000000/(365*24),0)</f>
        <v>40</v>
      </c>
      <c r="J279">
        <f>Table1012148[[#This Row],[Potential demand MWh/h]]/SUM($I$23:$I$379)</f>
        <v>1.3673811233035928E-3</v>
      </c>
      <c r="K279">
        <f>MIN(IF(Table1012148[[#This Row],[Potential demand MWh/h]]&gt;=$B$11,ROUND(Table1012148[[#This Row],[Potential demand MWh/h]],0),0),$B$10)</f>
        <v>0</v>
      </c>
      <c r="L279">
        <f>Table1012148[[#This Row],[Electrolyser Potential MW]]</f>
        <v>0</v>
      </c>
      <c r="M279">
        <f>ROUND(Table1012148[[#This Row],[Potential Peak hour production MWh]]*$B$13,0)</f>
        <v>0</v>
      </c>
    </row>
    <row r="280" spans="1:13">
      <c r="A280">
        <v>273</v>
      </c>
      <c r="B280" t="s">
        <v>1132</v>
      </c>
      <c r="C280" t="s">
        <v>1212</v>
      </c>
      <c r="E280">
        <v>52.461989000000003</v>
      </c>
      <c r="F280">
        <v>13.452845</v>
      </c>
      <c r="G280" t="s">
        <v>389</v>
      </c>
      <c r="H280">
        <v>2.23E-2</v>
      </c>
      <c r="I280">
        <f>ROUND(Table1012148[[#This Row],[H2-Potential in TWh/a]]*1000000/(365*24),0)</f>
        <v>3</v>
      </c>
      <c r="J280">
        <f>Table1012148[[#This Row],[Potential demand MWh/h]]/SUM($I$23:$I$379)</f>
        <v>1.0255358424776946E-4</v>
      </c>
      <c r="K280">
        <f>MIN(IF(Table1012148[[#This Row],[Potential demand MWh/h]]&gt;=$B$11,ROUND(Table1012148[[#This Row],[Potential demand MWh/h]],0),0),$B$10)</f>
        <v>0</v>
      </c>
      <c r="L280">
        <f>Table1012148[[#This Row],[Electrolyser Potential MW]]</f>
        <v>0</v>
      </c>
      <c r="M280">
        <f>ROUND(Table1012148[[#This Row],[Potential Peak hour production MWh]]*$B$13,0)</f>
        <v>0</v>
      </c>
    </row>
    <row r="281" spans="1:13">
      <c r="A281">
        <v>274</v>
      </c>
      <c r="B281" t="s">
        <v>1133</v>
      </c>
      <c r="C281" t="s">
        <v>1212</v>
      </c>
      <c r="E281">
        <v>49.209290000000003</v>
      </c>
      <c r="F281">
        <v>7.9356099999999996</v>
      </c>
      <c r="G281" t="s">
        <v>759</v>
      </c>
      <c r="H281">
        <v>0.1429</v>
      </c>
      <c r="I281">
        <f>ROUND(Table1012148[[#This Row],[H2-Potential in TWh/a]]*1000000/(365*24),0)</f>
        <v>16</v>
      </c>
      <c r="J281">
        <f>Table1012148[[#This Row],[Potential demand MWh/h]]/SUM($I$23:$I$379)</f>
        <v>5.4695244932143712E-4</v>
      </c>
      <c r="K281">
        <f>MIN(IF(Table1012148[[#This Row],[Potential demand MWh/h]]&gt;=$B$11,ROUND(Table1012148[[#This Row],[Potential demand MWh/h]],0),0),$B$10)</f>
        <v>0</v>
      </c>
      <c r="L281">
        <f>Table1012148[[#This Row],[Electrolyser Potential MW]]</f>
        <v>0</v>
      </c>
      <c r="M281">
        <f>ROUND(Table1012148[[#This Row],[Potential Peak hour production MWh]]*$B$13,0)</f>
        <v>0</v>
      </c>
    </row>
    <row r="282" spans="1:13">
      <c r="A282">
        <v>275</v>
      </c>
      <c r="B282" t="s">
        <v>1134</v>
      </c>
      <c r="C282" t="s">
        <v>1212</v>
      </c>
      <c r="E282">
        <v>49.696829000000001</v>
      </c>
      <c r="F282">
        <v>8.6665759999999992</v>
      </c>
      <c r="G282" t="s">
        <v>440</v>
      </c>
      <c r="H282">
        <v>0.21440000000000001</v>
      </c>
      <c r="I282">
        <f>ROUND(Table1012148[[#This Row],[H2-Potential in TWh/a]]*1000000/(365*24),0)</f>
        <v>24</v>
      </c>
      <c r="J282">
        <f>Table1012148[[#This Row],[Potential demand MWh/h]]/SUM($I$23:$I$379)</f>
        <v>8.2042867398215568E-4</v>
      </c>
      <c r="K282">
        <f>MIN(IF(Table1012148[[#This Row],[Potential demand MWh/h]]&gt;=$B$11,ROUND(Table1012148[[#This Row],[Potential demand MWh/h]],0),0),$B$10)</f>
        <v>0</v>
      </c>
      <c r="L282">
        <f>Table1012148[[#This Row],[Electrolyser Potential MW]]</f>
        <v>0</v>
      </c>
      <c r="M282">
        <f>ROUND(Table1012148[[#This Row],[Potential Peak hour production MWh]]*$B$13,0)</f>
        <v>0</v>
      </c>
    </row>
    <row r="283" spans="1:13">
      <c r="A283">
        <v>276</v>
      </c>
      <c r="B283" t="s">
        <v>1135</v>
      </c>
      <c r="C283" t="s">
        <v>1212</v>
      </c>
      <c r="E283">
        <v>51.780068</v>
      </c>
      <c r="F283">
        <v>9.6917530000000003</v>
      </c>
      <c r="G283" t="s">
        <v>512</v>
      </c>
      <c r="H283">
        <v>6.6E-3</v>
      </c>
      <c r="I283">
        <f>ROUND(Table1012148[[#This Row],[H2-Potential in TWh/a]]*1000000/(365*24),0)</f>
        <v>1</v>
      </c>
      <c r="J283">
        <f>Table1012148[[#This Row],[Potential demand MWh/h]]/SUM($I$23:$I$379)</f>
        <v>3.418452808258982E-5</v>
      </c>
      <c r="K283">
        <f>MIN(IF(Table1012148[[#This Row],[Potential demand MWh/h]]&gt;=$B$11,ROUND(Table1012148[[#This Row],[Potential demand MWh/h]],0),0),$B$10)</f>
        <v>0</v>
      </c>
      <c r="L283">
        <f>Table1012148[[#This Row],[Electrolyser Potential MW]]</f>
        <v>0</v>
      </c>
      <c r="M283">
        <f>ROUND(Table1012148[[#This Row],[Potential Peak hour production MWh]]*$B$13,0)</f>
        <v>0</v>
      </c>
    </row>
    <row r="284" spans="1:13">
      <c r="A284">
        <v>277</v>
      </c>
      <c r="B284" t="s">
        <v>1111</v>
      </c>
      <c r="C284" t="s">
        <v>1212</v>
      </c>
      <c r="E284">
        <v>47.892578999999998</v>
      </c>
      <c r="F284">
        <v>11.843464000000001</v>
      </c>
      <c r="G284" t="s">
        <v>237</v>
      </c>
      <c r="H284">
        <v>2.6800000000000001E-2</v>
      </c>
      <c r="I284">
        <f>ROUND(Table1012148[[#This Row],[H2-Potential in TWh/a]]*1000000/(365*24),0)</f>
        <v>3</v>
      </c>
      <c r="J284">
        <f>Table1012148[[#This Row],[Potential demand MWh/h]]/SUM($I$23:$I$379)</f>
        <v>1.0255358424776946E-4</v>
      </c>
      <c r="K284">
        <f>MIN(IF(Table1012148[[#This Row],[Potential demand MWh/h]]&gt;=$B$11,ROUND(Table1012148[[#This Row],[Potential demand MWh/h]],0),0),$B$10)</f>
        <v>0</v>
      </c>
      <c r="L284">
        <f>Table1012148[[#This Row],[Electrolyser Potential MW]]</f>
        <v>0</v>
      </c>
      <c r="M284">
        <f>ROUND(Table1012148[[#This Row],[Potential Peak hour production MWh]]*$B$13,0)</f>
        <v>0</v>
      </c>
    </row>
    <row r="285" spans="1:13">
      <c r="A285">
        <v>278</v>
      </c>
      <c r="B285" t="s">
        <v>1136</v>
      </c>
      <c r="C285" t="s">
        <v>1212</v>
      </c>
      <c r="E285">
        <v>49.373207999999998</v>
      </c>
      <c r="F285">
        <v>8.0466999999999995</v>
      </c>
      <c r="G285" t="s">
        <v>749</v>
      </c>
      <c r="H285">
        <v>1.52E-2</v>
      </c>
      <c r="I285">
        <f>ROUND(Table1012148[[#This Row],[H2-Potential in TWh/a]]*1000000/(365*24),0)</f>
        <v>2</v>
      </c>
      <c r="J285">
        <f>Table1012148[[#This Row],[Potential demand MWh/h]]/SUM($I$23:$I$379)</f>
        <v>6.836905616517964E-5</v>
      </c>
      <c r="K285">
        <f>MIN(IF(Table1012148[[#This Row],[Potential demand MWh/h]]&gt;=$B$11,ROUND(Table1012148[[#This Row],[Potential demand MWh/h]],0),0),$B$10)</f>
        <v>0</v>
      </c>
      <c r="L285">
        <f>Table1012148[[#This Row],[Electrolyser Potential MW]]</f>
        <v>0</v>
      </c>
      <c r="M285">
        <f>ROUND(Table1012148[[#This Row],[Potential Peak hour production MWh]]*$B$13,0)</f>
        <v>0</v>
      </c>
    </row>
    <row r="286" spans="1:13">
      <c r="A286">
        <v>279</v>
      </c>
      <c r="B286" t="s">
        <v>1137</v>
      </c>
      <c r="C286" t="s">
        <v>1212</v>
      </c>
      <c r="E286">
        <v>47.757269999999998</v>
      </c>
      <c r="F286">
        <v>11.74438</v>
      </c>
      <c r="G286" t="s">
        <v>227</v>
      </c>
      <c r="H286">
        <v>6.6E-3</v>
      </c>
      <c r="I286">
        <f>ROUND(Table1012148[[#This Row],[H2-Potential in TWh/a]]*1000000/(365*24),0)</f>
        <v>1</v>
      </c>
      <c r="J286">
        <f>Table1012148[[#This Row],[Potential demand MWh/h]]/SUM($I$23:$I$379)</f>
        <v>3.418452808258982E-5</v>
      </c>
      <c r="K286">
        <f>MIN(IF(Table1012148[[#This Row],[Potential demand MWh/h]]&gt;=$B$11,ROUND(Table1012148[[#This Row],[Potential demand MWh/h]],0),0),$B$10)</f>
        <v>0</v>
      </c>
      <c r="L286">
        <f>Table1012148[[#This Row],[Electrolyser Potential MW]]</f>
        <v>0</v>
      </c>
      <c r="M286">
        <f>ROUND(Table1012148[[#This Row],[Potential Peak hour production MWh]]*$B$13,0)</f>
        <v>0</v>
      </c>
    </row>
    <row r="287" spans="1:13">
      <c r="A287">
        <v>280</v>
      </c>
      <c r="B287" t="s">
        <v>1138</v>
      </c>
      <c r="C287" t="s">
        <v>1212</v>
      </c>
      <c r="E287">
        <v>47.754600000000003</v>
      </c>
      <c r="F287">
        <v>11.741619999999999</v>
      </c>
      <c r="G287" t="s">
        <v>227</v>
      </c>
      <c r="H287">
        <v>6.6E-3</v>
      </c>
      <c r="I287">
        <f>ROUND(Table1012148[[#This Row],[H2-Potential in TWh/a]]*1000000/(365*24),0)</f>
        <v>1</v>
      </c>
      <c r="J287">
        <f>Table1012148[[#This Row],[Potential demand MWh/h]]/SUM($I$23:$I$379)</f>
        <v>3.418452808258982E-5</v>
      </c>
      <c r="K287">
        <f>MIN(IF(Table1012148[[#This Row],[Potential demand MWh/h]]&gt;=$B$11,ROUND(Table1012148[[#This Row],[Potential demand MWh/h]],0),0),$B$10)</f>
        <v>0</v>
      </c>
      <c r="L287">
        <f>Table1012148[[#This Row],[Electrolyser Potential MW]]</f>
        <v>0</v>
      </c>
      <c r="M287">
        <f>ROUND(Table1012148[[#This Row],[Potential Peak hour production MWh]]*$B$13,0)</f>
        <v>0</v>
      </c>
    </row>
    <row r="288" spans="1:13">
      <c r="A288">
        <v>281</v>
      </c>
      <c r="B288" t="s">
        <v>1139</v>
      </c>
      <c r="C288" t="s">
        <v>1212</v>
      </c>
      <c r="E288">
        <v>51.911099999999998</v>
      </c>
      <c r="F288">
        <v>10.484669999999999</v>
      </c>
      <c r="G288" t="s">
        <v>508</v>
      </c>
      <c r="H288">
        <v>1.2999999999999999E-3</v>
      </c>
      <c r="I288">
        <f>ROUND(Table1012148[[#This Row],[H2-Potential in TWh/a]]*1000000/(365*24),0)</f>
        <v>0</v>
      </c>
      <c r="J288">
        <f>Table1012148[[#This Row],[Potential demand MWh/h]]/SUM($I$23:$I$379)</f>
        <v>0</v>
      </c>
      <c r="K288">
        <f>MIN(IF(Table1012148[[#This Row],[Potential demand MWh/h]]&gt;=$B$11,ROUND(Table1012148[[#This Row],[Potential demand MWh/h]],0),0),$B$10)</f>
        <v>0</v>
      </c>
      <c r="L288">
        <f>Table1012148[[#This Row],[Electrolyser Potential MW]]</f>
        <v>0</v>
      </c>
      <c r="M288">
        <f>ROUND(Table1012148[[#This Row],[Potential Peak hour production MWh]]*$B$13,0)</f>
        <v>0</v>
      </c>
    </row>
    <row r="289" spans="1:13">
      <c r="A289">
        <v>282</v>
      </c>
      <c r="B289" t="s">
        <v>1140</v>
      </c>
      <c r="C289" t="s">
        <v>1212</v>
      </c>
      <c r="E289">
        <v>50.68909</v>
      </c>
      <c r="F289">
        <v>6.4473200000000004</v>
      </c>
      <c r="G289" t="s">
        <v>626</v>
      </c>
      <c r="H289">
        <v>0.17069999999999999</v>
      </c>
      <c r="I289">
        <f>ROUND(Table1012148[[#This Row],[H2-Potential in TWh/a]]*1000000/(365*24),0)</f>
        <v>19</v>
      </c>
      <c r="J289">
        <f>Table1012148[[#This Row],[Potential demand MWh/h]]/SUM($I$23:$I$379)</f>
        <v>6.4950603356920655E-4</v>
      </c>
      <c r="K289">
        <f>MIN(IF(Table1012148[[#This Row],[Potential demand MWh/h]]&gt;=$B$11,ROUND(Table1012148[[#This Row],[Potential demand MWh/h]],0),0),$B$10)</f>
        <v>0</v>
      </c>
      <c r="L289">
        <f>Table1012148[[#This Row],[Electrolyser Potential MW]]</f>
        <v>0</v>
      </c>
      <c r="M289">
        <f>ROUND(Table1012148[[#This Row],[Potential Peak hour production MWh]]*$B$13,0)</f>
        <v>0</v>
      </c>
    </row>
    <row r="290" spans="1:13">
      <c r="A290">
        <v>283</v>
      </c>
      <c r="B290" t="s">
        <v>1141</v>
      </c>
      <c r="C290" t="s">
        <v>1212</v>
      </c>
      <c r="E290">
        <v>51.588003</v>
      </c>
      <c r="F290">
        <v>10.782994</v>
      </c>
      <c r="G290" t="s">
        <v>873</v>
      </c>
      <c r="H290">
        <v>4.4999999999999997E-3</v>
      </c>
      <c r="I290">
        <f>ROUND(Table1012148[[#This Row],[H2-Potential in TWh/a]]*1000000/(365*24),0)</f>
        <v>1</v>
      </c>
      <c r="J290">
        <f>Table1012148[[#This Row],[Potential demand MWh/h]]/SUM($I$23:$I$379)</f>
        <v>3.418452808258982E-5</v>
      </c>
      <c r="K290">
        <f>MIN(IF(Table1012148[[#This Row],[Potential demand MWh/h]]&gt;=$B$11,ROUND(Table1012148[[#This Row],[Potential demand MWh/h]],0),0),$B$10)</f>
        <v>0</v>
      </c>
      <c r="L290">
        <f>Table1012148[[#This Row],[Electrolyser Potential MW]]</f>
        <v>0</v>
      </c>
      <c r="M290">
        <f>ROUND(Table1012148[[#This Row],[Potential Peak hour production MWh]]*$B$13,0)</f>
        <v>0</v>
      </c>
    </row>
    <row r="291" spans="1:13">
      <c r="A291">
        <v>284</v>
      </c>
      <c r="B291" t="s">
        <v>1142</v>
      </c>
      <c r="C291" t="s">
        <v>1212</v>
      </c>
      <c r="E291">
        <v>48.836481999999997</v>
      </c>
      <c r="F291">
        <v>8.2451089999999994</v>
      </c>
      <c r="G291" t="s">
        <v>145</v>
      </c>
      <c r="H291">
        <v>0.1072</v>
      </c>
      <c r="I291">
        <f>ROUND(Table1012148[[#This Row],[H2-Potential in TWh/a]]*1000000/(365*24),0)</f>
        <v>12</v>
      </c>
      <c r="J291">
        <f>Table1012148[[#This Row],[Potential demand MWh/h]]/SUM($I$23:$I$379)</f>
        <v>4.1021433699107784E-4</v>
      </c>
      <c r="K291">
        <f>MIN(IF(Table1012148[[#This Row],[Potential demand MWh/h]]&gt;=$B$11,ROUND(Table1012148[[#This Row],[Potential demand MWh/h]],0),0),$B$10)</f>
        <v>0</v>
      </c>
      <c r="L291">
        <f>Table1012148[[#This Row],[Electrolyser Potential MW]]</f>
        <v>0</v>
      </c>
      <c r="M291">
        <f>ROUND(Table1012148[[#This Row],[Potential Peak hour production MWh]]*$B$13,0)</f>
        <v>0</v>
      </c>
    </row>
    <row r="292" spans="1:13">
      <c r="A292">
        <v>285</v>
      </c>
      <c r="B292" t="s">
        <v>1143</v>
      </c>
      <c r="C292" t="s">
        <v>1212</v>
      </c>
      <c r="E292">
        <v>51.41948</v>
      </c>
      <c r="F292">
        <v>8.8101099999999999</v>
      </c>
      <c r="G292" t="s">
        <v>683</v>
      </c>
      <c r="H292">
        <v>0.1197</v>
      </c>
      <c r="I292">
        <f>ROUND(Table1012148[[#This Row],[H2-Potential in TWh/a]]*1000000/(365*24),0)</f>
        <v>14</v>
      </c>
      <c r="J292">
        <f>Table1012148[[#This Row],[Potential demand MWh/h]]/SUM($I$23:$I$379)</f>
        <v>4.7858339315625748E-4</v>
      </c>
      <c r="K292">
        <f>MIN(IF(Table1012148[[#This Row],[Potential demand MWh/h]]&gt;=$B$11,ROUND(Table1012148[[#This Row],[Potential demand MWh/h]],0),0),$B$10)</f>
        <v>0</v>
      </c>
      <c r="L292">
        <f>Table1012148[[#This Row],[Electrolyser Potential MW]]</f>
        <v>0</v>
      </c>
      <c r="M292">
        <f>ROUND(Table1012148[[#This Row],[Potential Peak hour production MWh]]*$B$13,0)</f>
        <v>0</v>
      </c>
    </row>
    <row r="293" spans="1:13">
      <c r="A293">
        <v>286</v>
      </c>
      <c r="B293" t="s">
        <v>1144</v>
      </c>
      <c r="C293" t="s">
        <v>1212</v>
      </c>
      <c r="E293">
        <v>50.321415999999999</v>
      </c>
      <c r="F293">
        <v>7.2342589999999998</v>
      </c>
      <c r="G293" t="s">
        <v>705</v>
      </c>
      <c r="H293">
        <v>7.6E-3</v>
      </c>
      <c r="I293">
        <f>ROUND(Table1012148[[#This Row],[H2-Potential in TWh/a]]*1000000/(365*24),0)</f>
        <v>1</v>
      </c>
      <c r="J293">
        <f>Table1012148[[#This Row],[Potential demand MWh/h]]/SUM($I$23:$I$379)</f>
        <v>3.418452808258982E-5</v>
      </c>
      <c r="K293">
        <f>MIN(IF(Table1012148[[#This Row],[Potential demand MWh/h]]&gt;=$B$11,ROUND(Table1012148[[#This Row],[Potential demand MWh/h]],0),0),$B$10)</f>
        <v>0</v>
      </c>
      <c r="L293">
        <f>Table1012148[[#This Row],[Electrolyser Potential MW]]</f>
        <v>0</v>
      </c>
      <c r="M293">
        <f>ROUND(Table1012148[[#This Row],[Potential Peak hour production MWh]]*$B$13,0)</f>
        <v>0</v>
      </c>
    </row>
    <row r="294" spans="1:13">
      <c r="A294">
        <v>287</v>
      </c>
      <c r="B294" t="s">
        <v>1145</v>
      </c>
      <c r="C294" t="s">
        <v>1212</v>
      </c>
      <c r="E294">
        <v>52.298850000000002</v>
      </c>
      <c r="F294">
        <v>8.9059699999999999</v>
      </c>
      <c r="G294" t="s">
        <v>667</v>
      </c>
      <c r="H294">
        <v>2.7900000000000001E-2</v>
      </c>
      <c r="I294">
        <f>ROUND(Table1012148[[#This Row],[H2-Potential in TWh/a]]*1000000/(365*24),0)</f>
        <v>3</v>
      </c>
      <c r="J294">
        <f>Table1012148[[#This Row],[Potential demand MWh/h]]/SUM($I$23:$I$379)</f>
        <v>1.0255358424776946E-4</v>
      </c>
      <c r="K294">
        <f>MIN(IF(Table1012148[[#This Row],[Potential demand MWh/h]]&gt;=$B$11,ROUND(Table1012148[[#This Row],[Potential demand MWh/h]],0),0),$B$10)</f>
        <v>0</v>
      </c>
      <c r="L294">
        <f>Table1012148[[#This Row],[Electrolyser Potential MW]]</f>
        <v>0</v>
      </c>
      <c r="M294">
        <f>ROUND(Table1012148[[#This Row],[Potential Peak hour production MWh]]*$B$13,0)</f>
        <v>0</v>
      </c>
    </row>
    <row r="295" spans="1:13">
      <c r="A295">
        <v>288</v>
      </c>
      <c r="B295" t="s">
        <v>1146</v>
      </c>
      <c r="C295" t="s">
        <v>1212</v>
      </c>
      <c r="E295">
        <v>52.617240000000002</v>
      </c>
      <c r="F295">
        <v>7.8593729999999997</v>
      </c>
      <c r="G295" t="s">
        <v>580</v>
      </c>
      <c r="H295">
        <v>0.1308</v>
      </c>
      <c r="I295">
        <f>ROUND(Table1012148[[#This Row],[H2-Potential in TWh/a]]*1000000/(365*24),0)</f>
        <v>15</v>
      </c>
      <c r="J295">
        <f>Table1012148[[#This Row],[Potential demand MWh/h]]/SUM($I$23:$I$379)</f>
        <v>5.1276792123884727E-4</v>
      </c>
      <c r="K295">
        <f>MIN(IF(Table1012148[[#This Row],[Potential demand MWh/h]]&gt;=$B$11,ROUND(Table1012148[[#This Row],[Potential demand MWh/h]],0),0),$B$10)</f>
        <v>0</v>
      </c>
      <c r="L295">
        <f>Table1012148[[#This Row],[Electrolyser Potential MW]]</f>
        <v>0</v>
      </c>
      <c r="M295">
        <f>ROUND(Table1012148[[#This Row],[Potential Peak hour production MWh]]*$B$13,0)</f>
        <v>0</v>
      </c>
    </row>
    <row r="296" spans="1:13">
      <c r="A296">
        <v>289</v>
      </c>
      <c r="B296" t="s">
        <v>1147</v>
      </c>
      <c r="C296" t="s">
        <v>1212</v>
      </c>
      <c r="E296">
        <v>47.795839999999998</v>
      </c>
      <c r="F296">
        <v>12.119300000000001</v>
      </c>
      <c r="G296" t="s">
        <v>237</v>
      </c>
      <c r="H296">
        <v>0.21829999999999999</v>
      </c>
      <c r="I296">
        <f>ROUND(Table1012148[[#This Row],[H2-Potential in TWh/a]]*1000000/(365*24),0)</f>
        <v>25</v>
      </c>
      <c r="J296">
        <f>Table1012148[[#This Row],[Potential demand MWh/h]]/SUM($I$23:$I$379)</f>
        <v>8.5461320206474552E-4</v>
      </c>
      <c r="K296">
        <f>MIN(IF(Table1012148[[#This Row],[Potential demand MWh/h]]&gt;=$B$11,ROUND(Table1012148[[#This Row],[Potential demand MWh/h]],0),0),$B$10)</f>
        <v>0</v>
      </c>
      <c r="L296">
        <f>Table1012148[[#This Row],[Electrolyser Potential MW]]</f>
        <v>0</v>
      </c>
      <c r="M296">
        <f>ROUND(Table1012148[[#This Row],[Potential Peak hour production MWh]]*$B$13,0)</f>
        <v>0</v>
      </c>
    </row>
    <row r="297" spans="1:13">
      <c r="A297">
        <v>290</v>
      </c>
      <c r="B297" t="s">
        <v>1148</v>
      </c>
      <c r="C297" t="s">
        <v>1212</v>
      </c>
      <c r="E297">
        <v>49.04242</v>
      </c>
      <c r="F297">
        <v>13</v>
      </c>
      <c r="G297" t="s">
        <v>260</v>
      </c>
      <c r="H297">
        <v>3.3799999999999997E-2</v>
      </c>
      <c r="I297">
        <f>ROUND(Table1012148[[#This Row],[H2-Potential in TWh/a]]*1000000/(365*24),0)</f>
        <v>4</v>
      </c>
      <c r="J297">
        <f>Table1012148[[#This Row],[Potential demand MWh/h]]/SUM($I$23:$I$379)</f>
        <v>1.3673811233035928E-4</v>
      </c>
      <c r="K297">
        <f>MIN(IF(Table1012148[[#This Row],[Potential demand MWh/h]]&gt;=$B$11,ROUND(Table1012148[[#This Row],[Potential demand MWh/h]],0),0),$B$10)</f>
        <v>0</v>
      </c>
      <c r="L297">
        <f>Table1012148[[#This Row],[Electrolyser Potential MW]]</f>
        <v>0</v>
      </c>
      <c r="M297">
        <f>ROUND(Table1012148[[#This Row],[Potential Peak hour production MWh]]*$B$13,0)</f>
        <v>0</v>
      </c>
    </row>
    <row r="298" spans="1:13">
      <c r="A298">
        <v>291</v>
      </c>
      <c r="B298" t="s">
        <v>1149</v>
      </c>
      <c r="C298" t="s">
        <v>1212</v>
      </c>
      <c r="E298">
        <v>53.695349999999998</v>
      </c>
      <c r="F298">
        <v>9.7150200000000009</v>
      </c>
      <c r="G298" t="s">
        <v>848</v>
      </c>
      <c r="H298">
        <v>7.0500000000000007E-2</v>
      </c>
      <c r="I298">
        <f>ROUND(Table1012148[[#This Row],[H2-Potential in TWh/a]]*1000000/(365*24),0)</f>
        <v>8</v>
      </c>
      <c r="J298">
        <f>Table1012148[[#This Row],[Potential demand MWh/h]]/SUM($I$23:$I$379)</f>
        <v>2.7347622466071856E-4</v>
      </c>
      <c r="K298">
        <f>MIN(IF(Table1012148[[#This Row],[Potential demand MWh/h]]&gt;=$B$11,ROUND(Table1012148[[#This Row],[Potential demand MWh/h]],0),0),$B$10)</f>
        <v>0</v>
      </c>
      <c r="L298">
        <f>Table1012148[[#This Row],[Electrolyser Potential MW]]</f>
        <v>0</v>
      </c>
      <c r="M298">
        <f>ROUND(Table1012148[[#This Row],[Potential Peak hour production MWh]]*$B$13,0)</f>
        <v>0</v>
      </c>
    </row>
    <row r="299" spans="1:13">
      <c r="A299">
        <v>292</v>
      </c>
      <c r="B299" t="s">
        <v>1150</v>
      </c>
      <c r="C299" t="s">
        <v>1212</v>
      </c>
      <c r="E299">
        <v>50.455331999999999</v>
      </c>
      <c r="F299">
        <v>11.530805000000001</v>
      </c>
      <c r="G299" t="s">
        <v>897</v>
      </c>
      <c r="H299">
        <v>6.9999999999999999E-4</v>
      </c>
      <c r="I299">
        <f>ROUND(Table1012148[[#This Row],[H2-Potential in TWh/a]]*1000000/(365*24),0)</f>
        <v>0</v>
      </c>
      <c r="J299">
        <f>Table1012148[[#This Row],[Potential demand MWh/h]]/SUM($I$23:$I$379)</f>
        <v>0</v>
      </c>
      <c r="K299">
        <f>MIN(IF(Table1012148[[#This Row],[Potential demand MWh/h]]&gt;=$B$11,ROUND(Table1012148[[#This Row],[Potential demand MWh/h]],0),0),$B$10)</f>
        <v>0</v>
      </c>
      <c r="L299">
        <f>Table1012148[[#This Row],[Electrolyser Potential MW]]</f>
        <v>0</v>
      </c>
      <c r="M299">
        <f>ROUND(Table1012148[[#This Row],[Potential Peak hour production MWh]]*$B$13,0)</f>
        <v>0</v>
      </c>
    </row>
    <row r="300" spans="1:13">
      <c r="A300">
        <v>293</v>
      </c>
      <c r="B300" t="s">
        <v>1151</v>
      </c>
      <c r="C300" t="s">
        <v>1212</v>
      </c>
      <c r="E300">
        <v>50.975630000000002</v>
      </c>
      <c r="F300">
        <v>11.64217</v>
      </c>
      <c r="G300" t="s">
        <v>895</v>
      </c>
      <c r="H300">
        <v>1.66E-2</v>
      </c>
      <c r="I300">
        <f>ROUND(Table1012148[[#This Row],[H2-Potential in TWh/a]]*1000000/(365*24),0)</f>
        <v>2</v>
      </c>
      <c r="J300">
        <f>Table1012148[[#This Row],[Potential demand MWh/h]]/SUM($I$23:$I$379)</f>
        <v>6.836905616517964E-5</v>
      </c>
      <c r="K300">
        <f>MIN(IF(Table1012148[[#This Row],[Potential demand MWh/h]]&gt;=$B$11,ROUND(Table1012148[[#This Row],[Potential demand MWh/h]],0),0),$B$10)</f>
        <v>0</v>
      </c>
      <c r="L300">
        <f>Table1012148[[#This Row],[Electrolyser Potential MW]]</f>
        <v>0</v>
      </c>
      <c r="M300">
        <f>ROUND(Table1012148[[#This Row],[Potential Peak hour production MWh]]*$B$13,0)</f>
        <v>0</v>
      </c>
    </row>
    <row r="301" spans="1:13">
      <c r="A301">
        <v>294</v>
      </c>
      <c r="B301" t="s">
        <v>1152</v>
      </c>
      <c r="C301" t="s">
        <v>1212</v>
      </c>
      <c r="E301">
        <v>48.403640000000003</v>
      </c>
      <c r="F301">
        <v>8.0100800000000003</v>
      </c>
      <c r="G301" t="s">
        <v>169</v>
      </c>
      <c r="H301">
        <v>2.0799999999999999E-2</v>
      </c>
      <c r="I301">
        <f>ROUND(Table1012148[[#This Row],[H2-Potential in TWh/a]]*1000000/(365*24),0)</f>
        <v>2</v>
      </c>
      <c r="J301">
        <f>Table1012148[[#This Row],[Potential demand MWh/h]]/SUM($I$23:$I$379)</f>
        <v>6.836905616517964E-5</v>
      </c>
      <c r="K301">
        <f>MIN(IF(Table1012148[[#This Row],[Potential demand MWh/h]]&gt;=$B$11,ROUND(Table1012148[[#This Row],[Potential demand MWh/h]],0),0),$B$10)</f>
        <v>0</v>
      </c>
      <c r="L301">
        <f>Table1012148[[#This Row],[Electrolyser Potential MW]]</f>
        <v>0</v>
      </c>
      <c r="M301">
        <f>ROUND(Table1012148[[#This Row],[Potential Peak hour production MWh]]*$B$13,0)</f>
        <v>0</v>
      </c>
    </row>
    <row r="302" spans="1:13">
      <c r="A302">
        <v>295</v>
      </c>
      <c r="B302" t="s">
        <v>1153</v>
      </c>
      <c r="C302" t="s">
        <v>1212</v>
      </c>
      <c r="E302">
        <v>51.91245</v>
      </c>
      <c r="F302">
        <v>9.2526200000000003</v>
      </c>
      <c r="G302" t="s">
        <v>665</v>
      </c>
      <c r="H302">
        <v>8.0000000000000004E-4</v>
      </c>
      <c r="I302">
        <f>ROUND(Table1012148[[#This Row],[H2-Potential in TWh/a]]*1000000/(365*24),0)</f>
        <v>0</v>
      </c>
      <c r="J302">
        <f>Table1012148[[#This Row],[Potential demand MWh/h]]/SUM($I$23:$I$379)</f>
        <v>0</v>
      </c>
      <c r="K302">
        <f>MIN(IF(Table1012148[[#This Row],[Potential demand MWh/h]]&gt;=$B$11,ROUND(Table1012148[[#This Row],[Potential demand MWh/h]],0),0),$B$10)</f>
        <v>0</v>
      </c>
      <c r="L302">
        <f>Table1012148[[#This Row],[Electrolyser Potential MW]]</f>
        <v>0</v>
      </c>
      <c r="M302">
        <f>ROUND(Table1012148[[#This Row],[Potential Peak hour production MWh]]*$B$13,0)</f>
        <v>0</v>
      </c>
    </row>
    <row r="303" spans="1:13">
      <c r="A303">
        <v>296</v>
      </c>
      <c r="B303" t="s">
        <v>1141</v>
      </c>
      <c r="C303" t="s">
        <v>1212</v>
      </c>
      <c r="E303">
        <v>51.587870000000002</v>
      </c>
      <c r="F303">
        <v>10.78304</v>
      </c>
      <c r="G303" t="s">
        <v>873</v>
      </c>
      <c r="H303">
        <v>4.4999999999999997E-3</v>
      </c>
      <c r="I303">
        <f>ROUND(Table1012148[[#This Row],[H2-Potential in TWh/a]]*1000000/(365*24),0)</f>
        <v>1</v>
      </c>
      <c r="J303">
        <f>Table1012148[[#This Row],[Potential demand MWh/h]]/SUM($I$23:$I$379)</f>
        <v>3.418452808258982E-5</v>
      </c>
      <c r="K303">
        <f>MIN(IF(Table1012148[[#This Row],[Potential demand MWh/h]]&gt;=$B$11,ROUND(Table1012148[[#This Row],[Potential demand MWh/h]],0),0),$B$10)</f>
        <v>0</v>
      </c>
      <c r="L303">
        <f>Table1012148[[#This Row],[Electrolyser Potential MW]]</f>
        <v>0</v>
      </c>
      <c r="M303">
        <f>ROUND(Table1012148[[#This Row],[Potential Peak hour production MWh]]*$B$13,0)</f>
        <v>0</v>
      </c>
    </row>
    <row r="304" spans="1:13">
      <c r="A304">
        <v>297</v>
      </c>
      <c r="B304" t="s">
        <v>1154</v>
      </c>
      <c r="C304" t="s">
        <v>1212</v>
      </c>
      <c r="E304">
        <v>49.818899999999999</v>
      </c>
      <c r="F304">
        <v>8.6789299999999994</v>
      </c>
      <c r="G304" t="s">
        <v>442</v>
      </c>
      <c r="H304">
        <v>1.0800000000000001E-2</v>
      </c>
      <c r="I304">
        <f>ROUND(Table1012148[[#This Row],[H2-Potential in TWh/a]]*1000000/(365*24),0)</f>
        <v>1</v>
      </c>
      <c r="J304">
        <f>Table1012148[[#This Row],[Potential demand MWh/h]]/SUM($I$23:$I$379)</f>
        <v>3.418452808258982E-5</v>
      </c>
      <c r="K304">
        <f>MIN(IF(Table1012148[[#This Row],[Potential demand MWh/h]]&gt;=$B$11,ROUND(Table1012148[[#This Row],[Potential demand MWh/h]],0),0),$B$10)</f>
        <v>0</v>
      </c>
      <c r="L304">
        <f>Table1012148[[#This Row],[Electrolyser Potential MW]]</f>
        <v>0</v>
      </c>
      <c r="M304">
        <f>ROUND(Table1012148[[#This Row],[Potential Peak hour production MWh]]*$B$13,0)</f>
        <v>0</v>
      </c>
    </row>
    <row r="305" spans="1:13">
      <c r="A305">
        <v>298</v>
      </c>
      <c r="B305" t="s">
        <v>1155</v>
      </c>
      <c r="C305" t="s">
        <v>1212</v>
      </c>
      <c r="E305">
        <v>50.724130000000002</v>
      </c>
      <c r="F305">
        <v>10.356019999999999</v>
      </c>
      <c r="G305" t="s">
        <v>879</v>
      </c>
      <c r="H305">
        <v>3.04E-2</v>
      </c>
      <c r="I305">
        <f>ROUND(Table1012148[[#This Row],[H2-Potential in TWh/a]]*1000000/(365*24),0)</f>
        <v>3</v>
      </c>
      <c r="J305">
        <f>Table1012148[[#This Row],[Potential demand MWh/h]]/SUM($I$23:$I$379)</f>
        <v>1.0255358424776946E-4</v>
      </c>
      <c r="K305">
        <f>MIN(IF(Table1012148[[#This Row],[Potential demand MWh/h]]&gt;=$B$11,ROUND(Table1012148[[#This Row],[Potential demand MWh/h]],0),0),$B$10)</f>
        <v>0</v>
      </c>
      <c r="L305">
        <f>Table1012148[[#This Row],[Electrolyser Potential MW]]</f>
        <v>0</v>
      </c>
      <c r="M305">
        <f>ROUND(Table1012148[[#This Row],[Potential Peak hour production MWh]]*$B$13,0)</f>
        <v>0</v>
      </c>
    </row>
    <row r="306" spans="1:13">
      <c r="A306">
        <v>299</v>
      </c>
      <c r="B306" t="s">
        <v>1156</v>
      </c>
      <c r="C306" t="s">
        <v>1212</v>
      </c>
      <c r="E306">
        <v>47.62791</v>
      </c>
      <c r="F306">
        <v>7.9048600000000002</v>
      </c>
      <c r="G306" t="s">
        <v>180</v>
      </c>
      <c r="H306">
        <v>6.9999999999999999E-4</v>
      </c>
      <c r="I306">
        <f>ROUND(Table1012148[[#This Row],[H2-Potential in TWh/a]]*1000000/(365*24),0)</f>
        <v>0</v>
      </c>
      <c r="J306">
        <f>Table1012148[[#This Row],[Potential demand MWh/h]]/SUM($I$23:$I$379)</f>
        <v>0</v>
      </c>
      <c r="K306">
        <f>MIN(IF(Table1012148[[#This Row],[Potential demand MWh/h]]&gt;=$B$11,ROUND(Table1012148[[#This Row],[Potential demand MWh/h]],0),0),$B$10)</f>
        <v>0</v>
      </c>
      <c r="L306">
        <f>Table1012148[[#This Row],[Electrolyser Potential MW]]</f>
        <v>0</v>
      </c>
      <c r="M306">
        <f>ROUND(Table1012148[[#This Row],[Potential Peak hour production MWh]]*$B$13,0)</f>
        <v>0</v>
      </c>
    </row>
    <row r="307" spans="1:13">
      <c r="A307">
        <v>300</v>
      </c>
      <c r="B307" t="s">
        <v>1157</v>
      </c>
      <c r="C307" t="s">
        <v>1212</v>
      </c>
      <c r="E307">
        <v>50.978999999999999</v>
      </c>
      <c r="F307">
        <v>7.8362299999999996</v>
      </c>
      <c r="G307" t="s">
        <v>687</v>
      </c>
      <c r="H307">
        <v>1.6999999999999999E-3</v>
      </c>
      <c r="I307">
        <f>ROUND(Table1012148[[#This Row],[H2-Potential in TWh/a]]*1000000/(365*24),0)</f>
        <v>0</v>
      </c>
      <c r="J307">
        <f>Table1012148[[#This Row],[Potential demand MWh/h]]/SUM($I$23:$I$379)</f>
        <v>0</v>
      </c>
      <c r="K307">
        <f>MIN(IF(Table1012148[[#This Row],[Potential demand MWh/h]]&gt;=$B$11,ROUND(Table1012148[[#This Row],[Potential demand MWh/h]],0),0),$B$10)</f>
        <v>0</v>
      </c>
      <c r="L307">
        <f>Table1012148[[#This Row],[Electrolyser Potential MW]]</f>
        <v>0</v>
      </c>
      <c r="M307">
        <f>ROUND(Table1012148[[#This Row],[Potential Peak hour production MWh]]*$B$13,0)</f>
        <v>0</v>
      </c>
    </row>
    <row r="308" spans="1:13">
      <c r="A308">
        <v>301</v>
      </c>
      <c r="B308" t="s">
        <v>1142</v>
      </c>
      <c r="C308" t="s">
        <v>1212</v>
      </c>
      <c r="E308">
        <v>50.693651000000003</v>
      </c>
      <c r="F308">
        <v>12.845634</v>
      </c>
      <c r="G308" t="s">
        <v>90</v>
      </c>
      <c r="H308">
        <v>8.9999999999999993E-3</v>
      </c>
      <c r="I308">
        <f>ROUND(Table1012148[[#This Row],[H2-Potential in TWh/a]]*1000000/(365*24),0)</f>
        <v>1</v>
      </c>
      <c r="J308">
        <f>Table1012148[[#This Row],[Potential demand MWh/h]]/SUM($I$23:$I$379)</f>
        <v>3.418452808258982E-5</v>
      </c>
      <c r="K308">
        <f>MIN(IF(Table1012148[[#This Row],[Potential demand MWh/h]]&gt;=$B$11,ROUND(Table1012148[[#This Row],[Potential demand MWh/h]],0),0),$B$10)</f>
        <v>0</v>
      </c>
      <c r="L308">
        <f>Table1012148[[#This Row],[Electrolyser Potential MW]]</f>
        <v>0</v>
      </c>
      <c r="M308">
        <f>ROUND(Table1012148[[#This Row],[Potential Peak hour production MWh]]*$B$13,0)</f>
        <v>0</v>
      </c>
    </row>
    <row r="309" spans="1:13">
      <c r="A309">
        <v>302</v>
      </c>
      <c r="B309" t="s">
        <v>1158</v>
      </c>
      <c r="C309" t="s">
        <v>1212</v>
      </c>
      <c r="E309">
        <v>50.778813999999997</v>
      </c>
      <c r="F309">
        <v>13.158782</v>
      </c>
      <c r="G309" t="s">
        <v>90</v>
      </c>
      <c r="H309">
        <v>0.1072</v>
      </c>
      <c r="I309">
        <f>ROUND(Table1012148[[#This Row],[H2-Potential in TWh/a]]*1000000/(365*24),0)</f>
        <v>12</v>
      </c>
      <c r="J309">
        <f>Table1012148[[#This Row],[Potential demand MWh/h]]/SUM($I$23:$I$379)</f>
        <v>4.1021433699107784E-4</v>
      </c>
      <c r="K309">
        <f>MIN(IF(Table1012148[[#This Row],[Potential demand MWh/h]]&gt;=$B$11,ROUND(Table1012148[[#This Row],[Potential demand MWh/h]],0),0),$B$10)</f>
        <v>0</v>
      </c>
      <c r="L309">
        <f>Table1012148[[#This Row],[Electrolyser Potential MW]]</f>
        <v>0</v>
      </c>
      <c r="M309">
        <f>ROUND(Table1012148[[#This Row],[Potential Peak hour production MWh]]*$B$13,0)</f>
        <v>0</v>
      </c>
    </row>
    <row r="310" spans="1:13">
      <c r="A310">
        <v>303</v>
      </c>
      <c r="B310" t="s">
        <v>1159</v>
      </c>
      <c r="C310" t="s">
        <v>1212</v>
      </c>
      <c r="E310">
        <v>51.051031999999999</v>
      </c>
      <c r="F310">
        <v>13.016598</v>
      </c>
      <c r="G310" t="s">
        <v>792</v>
      </c>
      <c r="H310">
        <v>2.6800000000000001E-2</v>
      </c>
      <c r="I310">
        <f>ROUND(Table1012148[[#This Row],[H2-Potential in TWh/a]]*1000000/(365*24),0)</f>
        <v>3</v>
      </c>
      <c r="J310">
        <f>Table1012148[[#This Row],[Potential demand MWh/h]]/SUM($I$23:$I$379)</f>
        <v>1.0255358424776946E-4</v>
      </c>
      <c r="K310">
        <f>MIN(IF(Table1012148[[#This Row],[Potential demand MWh/h]]&gt;=$B$11,ROUND(Table1012148[[#This Row],[Potential demand MWh/h]],0),0),$B$10)</f>
        <v>0</v>
      </c>
      <c r="L310">
        <f>Table1012148[[#This Row],[Electrolyser Potential MW]]</f>
        <v>0</v>
      </c>
      <c r="M310">
        <f>ROUND(Table1012148[[#This Row],[Potential Peak hour production MWh]]*$B$13,0)</f>
        <v>0</v>
      </c>
    </row>
    <row r="311" spans="1:13">
      <c r="A311">
        <v>304</v>
      </c>
      <c r="B311" t="s">
        <v>1137</v>
      </c>
      <c r="C311" t="s">
        <v>1212</v>
      </c>
      <c r="E311">
        <v>50.915179999999999</v>
      </c>
      <c r="F311">
        <v>14.071538</v>
      </c>
      <c r="G311" t="s">
        <v>786</v>
      </c>
      <c r="H311">
        <v>9.7999999999999997E-3</v>
      </c>
      <c r="I311">
        <f>ROUND(Table1012148[[#This Row],[H2-Potential in TWh/a]]*1000000/(365*24),0)</f>
        <v>1</v>
      </c>
      <c r="J311">
        <f>Table1012148[[#This Row],[Potential demand MWh/h]]/SUM($I$23:$I$379)</f>
        <v>3.418452808258982E-5</v>
      </c>
      <c r="K311">
        <f>MIN(IF(Table1012148[[#This Row],[Potential demand MWh/h]]&gt;=$B$11,ROUND(Table1012148[[#This Row],[Potential demand MWh/h]],0),0),$B$10)</f>
        <v>0</v>
      </c>
      <c r="L311">
        <f>Table1012148[[#This Row],[Electrolyser Potential MW]]</f>
        <v>0</v>
      </c>
      <c r="M311">
        <f>ROUND(Table1012148[[#This Row],[Potential Peak hour production MWh]]*$B$13,0)</f>
        <v>0</v>
      </c>
    </row>
    <row r="312" spans="1:13">
      <c r="A312">
        <v>305</v>
      </c>
      <c r="B312" t="s">
        <v>1105</v>
      </c>
      <c r="C312" t="s">
        <v>1212</v>
      </c>
      <c r="E312">
        <v>50.932741</v>
      </c>
      <c r="F312">
        <v>12.711226</v>
      </c>
      <c r="G312" t="s">
        <v>792</v>
      </c>
      <c r="H312">
        <v>2.6800000000000001E-2</v>
      </c>
      <c r="I312">
        <f>ROUND(Table1012148[[#This Row],[H2-Potential in TWh/a]]*1000000/(365*24),0)</f>
        <v>3</v>
      </c>
      <c r="J312">
        <f>Table1012148[[#This Row],[Potential demand MWh/h]]/SUM($I$23:$I$379)</f>
        <v>1.0255358424776946E-4</v>
      </c>
      <c r="K312">
        <f>MIN(IF(Table1012148[[#This Row],[Potential demand MWh/h]]&gt;=$B$11,ROUND(Table1012148[[#This Row],[Potential demand MWh/h]],0),0),$B$10)</f>
        <v>0</v>
      </c>
      <c r="L312">
        <f>Table1012148[[#This Row],[Electrolyser Potential MW]]</f>
        <v>0</v>
      </c>
      <c r="M312">
        <f>ROUND(Table1012148[[#This Row],[Potential Peak hour production MWh]]*$B$13,0)</f>
        <v>0</v>
      </c>
    </row>
    <row r="313" spans="1:13">
      <c r="A313">
        <v>306</v>
      </c>
      <c r="B313" t="s">
        <v>1160</v>
      </c>
      <c r="C313" t="s">
        <v>1212</v>
      </c>
      <c r="E313">
        <v>51.282307000000003</v>
      </c>
      <c r="F313">
        <v>12.766139000000001</v>
      </c>
      <c r="G313" t="s">
        <v>801</v>
      </c>
      <c r="H313">
        <v>0.15190000000000001</v>
      </c>
      <c r="I313">
        <f>ROUND(Table1012148[[#This Row],[H2-Potential in TWh/a]]*1000000/(365*24),0)</f>
        <v>17</v>
      </c>
      <c r="J313">
        <f>Table1012148[[#This Row],[Potential demand MWh/h]]/SUM($I$23:$I$379)</f>
        <v>5.8113697740402696E-4</v>
      </c>
      <c r="K313">
        <f>MIN(IF(Table1012148[[#This Row],[Potential demand MWh/h]]&gt;=$B$11,ROUND(Table1012148[[#This Row],[Potential demand MWh/h]],0),0),$B$10)</f>
        <v>0</v>
      </c>
      <c r="L313">
        <f>Table1012148[[#This Row],[Electrolyser Potential MW]]</f>
        <v>0</v>
      </c>
      <c r="M313">
        <f>ROUND(Table1012148[[#This Row],[Potential Peak hour production MWh]]*$B$13,0)</f>
        <v>0</v>
      </c>
    </row>
    <row r="314" spans="1:13">
      <c r="A314">
        <v>307</v>
      </c>
      <c r="B314" t="s">
        <v>1161</v>
      </c>
      <c r="C314" t="s">
        <v>1212</v>
      </c>
      <c r="E314">
        <v>50.971327000000002</v>
      </c>
      <c r="F314">
        <v>13.880082</v>
      </c>
      <c r="G314" t="s">
        <v>786</v>
      </c>
      <c r="H314">
        <v>5.3600000000000002E-2</v>
      </c>
      <c r="I314">
        <f>ROUND(Table1012148[[#This Row],[H2-Potential in TWh/a]]*1000000/(365*24),0)</f>
        <v>6</v>
      </c>
      <c r="J314">
        <f>Table1012148[[#This Row],[Potential demand MWh/h]]/SUM($I$23:$I$379)</f>
        <v>2.0510716849553892E-4</v>
      </c>
      <c r="K314">
        <f>MIN(IF(Table1012148[[#This Row],[Potential demand MWh/h]]&gt;=$B$11,ROUND(Table1012148[[#This Row],[Potential demand MWh/h]],0),0),$B$10)</f>
        <v>0</v>
      </c>
      <c r="L314">
        <f>Table1012148[[#This Row],[Electrolyser Potential MW]]</f>
        <v>0</v>
      </c>
      <c r="M314">
        <f>ROUND(Table1012148[[#This Row],[Potential Peak hour production MWh]]*$B$13,0)</f>
        <v>0</v>
      </c>
    </row>
    <row r="315" spans="1:13">
      <c r="A315">
        <v>308</v>
      </c>
      <c r="B315" t="s">
        <v>1141</v>
      </c>
      <c r="C315" t="s">
        <v>1212</v>
      </c>
      <c r="E315">
        <v>51.021793000000002</v>
      </c>
      <c r="F315">
        <v>13.339231</v>
      </c>
      <c r="G315" t="s">
        <v>792</v>
      </c>
      <c r="H315">
        <v>4.4000000000000003E-3</v>
      </c>
      <c r="I315">
        <f>ROUND(Table1012148[[#This Row],[H2-Potential in TWh/a]]*1000000/(365*24),0)</f>
        <v>1</v>
      </c>
      <c r="J315">
        <f>Table1012148[[#This Row],[Potential demand MWh/h]]/SUM($I$23:$I$379)</f>
        <v>3.418452808258982E-5</v>
      </c>
      <c r="K315">
        <f>MIN(IF(Table1012148[[#This Row],[Potential demand MWh/h]]&gt;=$B$11,ROUND(Table1012148[[#This Row],[Potential demand MWh/h]],0),0),$B$10)</f>
        <v>0</v>
      </c>
      <c r="L315">
        <f>Table1012148[[#This Row],[Electrolyser Potential MW]]</f>
        <v>0</v>
      </c>
      <c r="M315">
        <f>ROUND(Table1012148[[#This Row],[Potential Peak hour production MWh]]*$B$13,0)</f>
        <v>0</v>
      </c>
    </row>
    <row r="316" spans="1:13">
      <c r="A316">
        <v>309</v>
      </c>
      <c r="B316" t="s">
        <v>1162</v>
      </c>
      <c r="C316" t="s">
        <v>1212</v>
      </c>
      <c r="E316">
        <v>51.464610460000003</v>
      </c>
      <c r="F316">
        <v>12.59136792</v>
      </c>
      <c r="G316" t="s">
        <v>802</v>
      </c>
      <c r="H316">
        <v>0.42020000000000002</v>
      </c>
      <c r="I316">
        <f>ROUND(Table1012148[[#This Row],[H2-Potential in TWh/a]]*1000000/(365*24),0)</f>
        <v>48</v>
      </c>
      <c r="J316">
        <f>Table1012148[[#This Row],[Potential demand MWh/h]]/SUM($I$23:$I$379)</f>
        <v>1.6408573479643114E-3</v>
      </c>
      <c r="K316">
        <f>MIN(IF(Table1012148[[#This Row],[Potential demand MWh/h]]&gt;=$B$11,ROUND(Table1012148[[#This Row],[Potential demand MWh/h]],0),0),$B$10)</f>
        <v>0</v>
      </c>
      <c r="L316">
        <f>Table1012148[[#This Row],[Electrolyser Potential MW]]</f>
        <v>0</v>
      </c>
      <c r="M316">
        <f>ROUND(Table1012148[[#This Row],[Potential Peak hour production MWh]]*$B$13,0)</f>
        <v>0</v>
      </c>
    </row>
    <row r="317" spans="1:13">
      <c r="A317">
        <v>310</v>
      </c>
      <c r="B317" t="s">
        <v>1159</v>
      </c>
      <c r="C317" t="s">
        <v>1212</v>
      </c>
      <c r="E317">
        <v>51.051031999999999</v>
      </c>
      <c r="F317">
        <v>13.016598</v>
      </c>
      <c r="G317" t="s">
        <v>792</v>
      </c>
      <c r="H317">
        <v>0.1116</v>
      </c>
      <c r="I317">
        <f>ROUND(Table1012148[[#This Row],[H2-Potential in TWh/a]]*1000000/(365*24),0)</f>
        <v>13</v>
      </c>
      <c r="J317">
        <f>Table1012148[[#This Row],[Potential demand MWh/h]]/SUM($I$23:$I$379)</f>
        <v>4.4439886507366768E-4</v>
      </c>
      <c r="K317">
        <f>MIN(IF(Table1012148[[#This Row],[Potential demand MWh/h]]&gt;=$B$11,ROUND(Table1012148[[#This Row],[Potential demand MWh/h]],0),0),$B$10)</f>
        <v>0</v>
      </c>
      <c r="L317">
        <f>Table1012148[[#This Row],[Electrolyser Potential MW]]</f>
        <v>0</v>
      </c>
      <c r="M317">
        <f>ROUND(Table1012148[[#This Row],[Potential Peak hour production MWh]]*$B$13,0)</f>
        <v>0</v>
      </c>
    </row>
    <row r="318" spans="1:13">
      <c r="A318">
        <v>311</v>
      </c>
      <c r="B318" t="s">
        <v>1163</v>
      </c>
      <c r="C318" t="s">
        <v>1212</v>
      </c>
      <c r="E318">
        <v>50.986513000000002</v>
      </c>
      <c r="F318">
        <v>13.639801</v>
      </c>
      <c r="G318" t="s">
        <v>786</v>
      </c>
      <c r="H318">
        <v>6.4200000000000007E-2</v>
      </c>
      <c r="I318">
        <f>ROUND(Table1012148[[#This Row],[H2-Potential in TWh/a]]*1000000/(365*24),0)</f>
        <v>7</v>
      </c>
      <c r="J318">
        <f>Table1012148[[#This Row],[Potential demand MWh/h]]/SUM($I$23:$I$379)</f>
        <v>2.3929169657812874E-4</v>
      </c>
      <c r="K318">
        <f>MIN(IF(Table1012148[[#This Row],[Potential demand MWh/h]]&gt;=$B$11,ROUND(Table1012148[[#This Row],[Potential demand MWh/h]],0),0),$B$10)</f>
        <v>0</v>
      </c>
      <c r="L318">
        <f>Table1012148[[#This Row],[Electrolyser Potential MW]]</f>
        <v>0</v>
      </c>
      <c r="M318">
        <f>ROUND(Table1012148[[#This Row],[Potential Peak hour production MWh]]*$B$13,0)</f>
        <v>0</v>
      </c>
    </row>
    <row r="319" spans="1:13">
      <c r="A319">
        <v>312</v>
      </c>
      <c r="B319" t="s">
        <v>1164</v>
      </c>
      <c r="C319" t="s">
        <v>1212</v>
      </c>
      <c r="E319">
        <v>50.604709999999997</v>
      </c>
      <c r="F319">
        <v>12.99164</v>
      </c>
      <c r="G319" t="s">
        <v>90</v>
      </c>
      <c r="H319">
        <v>6.5600000000000006E-2</v>
      </c>
      <c r="I319">
        <f>ROUND(Table1012148[[#This Row],[H2-Potential in TWh/a]]*1000000/(365*24),0)</f>
        <v>7</v>
      </c>
      <c r="J319">
        <f>Table1012148[[#This Row],[Potential demand MWh/h]]/SUM($I$23:$I$379)</f>
        <v>2.3929169657812874E-4</v>
      </c>
      <c r="K319">
        <f>MIN(IF(Table1012148[[#This Row],[Potential demand MWh/h]]&gt;=$B$11,ROUND(Table1012148[[#This Row],[Potential demand MWh/h]],0),0),$B$10)</f>
        <v>0</v>
      </c>
      <c r="L319">
        <f>Table1012148[[#This Row],[Electrolyser Potential MW]]</f>
        <v>0</v>
      </c>
      <c r="M319">
        <f>ROUND(Table1012148[[#This Row],[Potential Peak hour production MWh]]*$B$13,0)</f>
        <v>0</v>
      </c>
    </row>
    <row r="320" spans="1:13">
      <c r="A320">
        <v>313</v>
      </c>
      <c r="B320" t="s">
        <v>1165</v>
      </c>
      <c r="C320" t="s">
        <v>1212</v>
      </c>
      <c r="E320">
        <v>50.876379999999997</v>
      </c>
      <c r="F320">
        <v>13.395659999999999</v>
      </c>
      <c r="G320" t="s">
        <v>792</v>
      </c>
      <c r="H320">
        <v>0.13789999999999999</v>
      </c>
      <c r="I320">
        <f>ROUND(Table1012148[[#This Row],[H2-Potential in TWh/a]]*1000000/(365*24),0)</f>
        <v>16</v>
      </c>
      <c r="J320">
        <f>Table1012148[[#This Row],[Potential demand MWh/h]]/SUM($I$23:$I$379)</f>
        <v>5.4695244932143712E-4</v>
      </c>
      <c r="K320">
        <f>MIN(IF(Table1012148[[#This Row],[Potential demand MWh/h]]&gt;=$B$11,ROUND(Table1012148[[#This Row],[Potential demand MWh/h]],0),0),$B$10)</f>
        <v>0</v>
      </c>
      <c r="L320">
        <f>Table1012148[[#This Row],[Electrolyser Potential MW]]</f>
        <v>0</v>
      </c>
      <c r="M320">
        <f>ROUND(Table1012148[[#This Row],[Potential Peak hour production MWh]]*$B$13,0)</f>
        <v>0</v>
      </c>
    </row>
    <row r="321" spans="1:13">
      <c r="A321">
        <v>314</v>
      </c>
      <c r="B321" t="s">
        <v>1166</v>
      </c>
      <c r="C321" t="s">
        <v>1212</v>
      </c>
      <c r="E321">
        <v>51.046292999999999</v>
      </c>
      <c r="F321">
        <v>13.018068</v>
      </c>
      <c r="G321" t="s">
        <v>792</v>
      </c>
      <c r="H321">
        <v>0.107</v>
      </c>
      <c r="I321">
        <f>ROUND(Table1012148[[#This Row],[H2-Potential in TWh/a]]*1000000/(365*24),0)</f>
        <v>12</v>
      </c>
      <c r="J321">
        <f>Table1012148[[#This Row],[Potential demand MWh/h]]/SUM($I$23:$I$379)</f>
        <v>4.1021433699107784E-4</v>
      </c>
      <c r="K321">
        <f>MIN(IF(Table1012148[[#This Row],[Potential demand MWh/h]]&gt;=$B$11,ROUND(Table1012148[[#This Row],[Potential demand MWh/h]],0),0),$B$10)</f>
        <v>0</v>
      </c>
      <c r="L321">
        <f>Table1012148[[#This Row],[Electrolyser Potential MW]]</f>
        <v>0</v>
      </c>
      <c r="M321">
        <f>ROUND(Table1012148[[#This Row],[Potential Peak hour production MWh]]*$B$13,0)</f>
        <v>0</v>
      </c>
    </row>
    <row r="322" spans="1:13">
      <c r="A322">
        <v>315</v>
      </c>
      <c r="B322" t="s">
        <v>1162</v>
      </c>
      <c r="C322" t="s">
        <v>1212</v>
      </c>
      <c r="E322">
        <v>51.464610460000003</v>
      </c>
      <c r="F322">
        <v>12.59136792</v>
      </c>
      <c r="G322" t="s">
        <v>802</v>
      </c>
      <c r="H322">
        <v>4.3200000000000002E-2</v>
      </c>
      <c r="I322">
        <f>ROUND(Table1012148[[#This Row],[H2-Potential in TWh/a]]*1000000/(365*24),0)</f>
        <v>5</v>
      </c>
      <c r="J322">
        <f>Table1012148[[#This Row],[Potential demand MWh/h]]/SUM($I$23:$I$379)</f>
        <v>1.709226404129491E-4</v>
      </c>
      <c r="K322">
        <f>MIN(IF(Table1012148[[#This Row],[Potential demand MWh/h]]&gt;=$B$11,ROUND(Table1012148[[#This Row],[Potential demand MWh/h]],0),0),$B$10)</f>
        <v>0</v>
      </c>
      <c r="L322">
        <f>Table1012148[[#This Row],[Electrolyser Potential MW]]</f>
        <v>0</v>
      </c>
      <c r="M322">
        <f>ROUND(Table1012148[[#This Row],[Potential Peak hour production MWh]]*$B$13,0)</f>
        <v>0</v>
      </c>
    </row>
    <row r="323" spans="1:13">
      <c r="A323">
        <v>316</v>
      </c>
      <c r="B323" t="s">
        <v>1167</v>
      </c>
      <c r="C323" t="s">
        <v>1212</v>
      </c>
      <c r="E323">
        <v>50.959522999999997</v>
      </c>
      <c r="F323">
        <v>12.755561</v>
      </c>
      <c r="G323" t="s">
        <v>792</v>
      </c>
      <c r="H323">
        <v>1.1000000000000001E-3</v>
      </c>
      <c r="I323">
        <f>ROUND(Table1012148[[#This Row],[H2-Potential in TWh/a]]*1000000/(365*24),0)</f>
        <v>0</v>
      </c>
      <c r="J323">
        <f>Table1012148[[#This Row],[Potential demand MWh/h]]/SUM($I$23:$I$379)</f>
        <v>0</v>
      </c>
      <c r="K323">
        <f>MIN(IF(Table1012148[[#This Row],[Potential demand MWh/h]]&gt;=$B$11,ROUND(Table1012148[[#This Row],[Potential demand MWh/h]],0),0),$B$10)</f>
        <v>0</v>
      </c>
      <c r="L323">
        <f>Table1012148[[#This Row],[Electrolyser Potential MW]]</f>
        <v>0</v>
      </c>
      <c r="M323">
        <f>ROUND(Table1012148[[#This Row],[Potential Peak hour production MWh]]*$B$13,0)</f>
        <v>0</v>
      </c>
    </row>
    <row r="324" spans="1:13">
      <c r="A324">
        <v>317</v>
      </c>
      <c r="B324" t="s">
        <v>1159</v>
      </c>
      <c r="C324" t="s">
        <v>1212</v>
      </c>
      <c r="E324">
        <v>51.051031999999999</v>
      </c>
      <c r="F324">
        <v>13.016598</v>
      </c>
      <c r="G324" t="s">
        <v>792</v>
      </c>
      <c r="H324">
        <v>1.0999999999999999E-2</v>
      </c>
      <c r="I324">
        <f>ROUND(Table1012148[[#This Row],[H2-Potential in TWh/a]]*1000000/(365*24),0)</f>
        <v>1</v>
      </c>
      <c r="J324">
        <f>Table1012148[[#This Row],[Potential demand MWh/h]]/SUM($I$23:$I$379)</f>
        <v>3.418452808258982E-5</v>
      </c>
      <c r="K324">
        <f>MIN(IF(Table1012148[[#This Row],[Potential demand MWh/h]]&gt;=$B$11,ROUND(Table1012148[[#This Row],[Potential demand MWh/h]],0),0),$B$10)</f>
        <v>0</v>
      </c>
      <c r="L324">
        <f>Table1012148[[#This Row],[Electrolyser Potential MW]]</f>
        <v>0</v>
      </c>
      <c r="M324">
        <f>ROUND(Table1012148[[#This Row],[Potential Peak hour production MWh]]*$B$13,0)</f>
        <v>0</v>
      </c>
    </row>
    <row r="325" spans="1:13">
      <c r="A325">
        <v>319</v>
      </c>
      <c r="B325" t="s">
        <v>1160</v>
      </c>
      <c r="C325" t="s">
        <v>1212</v>
      </c>
      <c r="E325">
        <v>51.282307000000003</v>
      </c>
      <c r="F325">
        <v>12.766139000000001</v>
      </c>
      <c r="G325" t="s">
        <v>801</v>
      </c>
      <c r="H325">
        <v>1.9099999999999999E-2</v>
      </c>
      <c r="I325">
        <f>ROUND(Table1012148[[#This Row],[H2-Potential in TWh/a]]*1000000/(365*24),0)</f>
        <v>2</v>
      </c>
      <c r="J325">
        <f>Table1012148[[#This Row],[Potential demand MWh/h]]/SUM($I$23:$I$379)</f>
        <v>6.836905616517964E-5</v>
      </c>
      <c r="K325">
        <f>MIN(IF(Table1012148[[#This Row],[Potential demand MWh/h]]&gt;=$B$11,ROUND(Table1012148[[#This Row],[Potential demand MWh/h]],0),0),$B$10)</f>
        <v>0</v>
      </c>
      <c r="L325">
        <f>Table1012148[[#This Row],[Electrolyser Potential MW]]</f>
        <v>0</v>
      </c>
      <c r="M325">
        <f>ROUND(Table1012148[[#This Row],[Potential Peak hour production MWh]]*$B$13,0)</f>
        <v>0</v>
      </c>
    </row>
    <row r="326" spans="1:13">
      <c r="A326">
        <v>320</v>
      </c>
      <c r="B326" t="s">
        <v>1161</v>
      </c>
      <c r="C326" t="s">
        <v>1212</v>
      </c>
      <c r="E326">
        <v>50.971327000000002</v>
      </c>
      <c r="F326">
        <v>13.880082</v>
      </c>
      <c r="G326" t="s">
        <v>786</v>
      </c>
      <c r="H326">
        <v>1E-3</v>
      </c>
      <c r="I326">
        <f>ROUND(Table1012148[[#This Row],[H2-Potential in TWh/a]]*1000000/(365*24),0)</f>
        <v>0</v>
      </c>
      <c r="J326">
        <f>Table1012148[[#This Row],[Potential demand MWh/h]]/SUM($I$23:$I$379)</f>
        <v>0</v>
      </c>
      <c r="K326">
        <f>MIN(IF(Table1012148[[#This Row],[Potential demand MWh/h]]&gt;=$B$11,ROUND(Table1012148[[#This Row],[Potential demand MWh/h]],0),0),$B$10)</f>
        <v>0</v>
      </c>
      <c r="L326">
        <f>Table1012148[[#This Row],[Electrolyser Potential MW]]</f>
        <v>0</v>
      </c>
      <c r="M326">
        <f>ROUND(Table1012148[[#This Row],[Potential Peak hour production MWh]]*$B$13,0)</f>
        <v>0</v>
      </c>
    </row>
    <row r="327" spans="1:13">
      <c r="A327">
        <v>321</v>
      </c>
      <c r="B327" t="s">
        <v>1168</v>
      </c>
      <c r="C327" t="s">
        <v>1212</v>
      </c>
      <c r="E327">
        <v>50.534669999999998</v>
      </c>
      <c r="F327">
        <v>12.8089599</v>
      </c>
      <c r="G327" t="s">
        <v>90</v>
      </c>
      <c r="H327">
        <v>0.01</v>
      </c>
      <c r="I327">
        <f>ROUND(Table1012148[[#This Row],[H2-Potential in TWh/a]]*1000000/(365*24),0)</f>
        <v>1</v>
      </c>
      <c r="J327">
        <f>Table1012148[[#This Row],[Potential demand MWh/h]]/SUM($I$23:$I$379)</f>
        <v>3.418452808258982E-5</v>
      </c>
      <c r="K327">
        <f>MIN(IF(Table1012148[[#This Row],[Potential demand MWh/h]]&gt;=$B$11,ROUND(Table1012148[[#This Row],[Potential demand MWh/h]],0),0),$B$10)</f>
        <v>0</v>
      </c>
      <c r="L327">
        <f>Table1012148[[#This Row],[Electrolyser Potential MW]]</f>
        <v>0</v>
      </c>
      <c r="M327">
        <f>ROUND(Table1012148[[#This Row],[Potential Peak hour production MWh]]*$B$13,0)</f>
        <v>0</v>
      </c>
    </row>
    <row r="328" spans="1:13">
      <c r="A328">
        <v>322</v>
      </c>
      <c r="B328" t="s">
        <v>1164</v>
      </c>
      <c r="C328" t="s">
        <v>1212</v>
      </c>
      <c r="E328">
        <v>50.604709999999997</v>
      </c>
      <c r="F328">
        <v>12.99164</v>
      </c>
      <c r="G328" t="s">
        <v>90</v>
      </c>
      <c r="H328">
        <v>5.3E-3</v>
      </c>
      <c r="I328">
        <f>ROUND(Table1012148[[#This Row],[H2-Potential in TWh/a]]*1000000/(365*24),0)</f>
        <v>1</v>
      </c>
      <c r="J328">
        <f>Table1012148[[#This Row],[Potential demand MWh/h]]/SUM($I$23:$I$379)</f>
        <v>3.418452808258982E-5</v>
      </c>
      <c r="K328">
        <f>MIN(IF(Table1012148[[#This Row],[Potential demand MWh/h]]&gt;=$B$11,ROUND(Table1012148[[#This Row],[Potential demand MWh/h]],0),0),$B$10)</f>
        <v>0</v>
      </c>
      <c r="L328">
        <f>Table1012148[[#This Row],[Electrolyser Potential MW]]</f>
        <v>0</v>
      </c>
      <c r="M328">
        <f>ROUND(Table1012148[[#This Row],[Potential Peak hour production MWh]]*$B$13,0)</f>
        <v>0</v>
      </c>
    </row>
    <row r="329" spans="1:13">
      <c r="A329">
        <v>323</v>
      </c>
      <c r="B329" t="s">
        <v>1169</v>
      </c>
      <c r="C329" t="s">
        <v>1212</v>
      </c>
      <c r="E329">
        <v>50.84686</v>
      </c>
      <c r="F329">
        <v>13.773709999999999</v>
      </c>
      <c r="G329" t="s">
        <v>786</v>
      </c>
      <c r="H329">
        <v>4.4000000000000003E-3</v>
      </c>
      <c r="I329">
        <f>ROUND(Table1012148[[#This Row],[H2-Potential in TWh/a]]*1000000/(365*24),0)</f>
        <v>1</v>
      </c>
      <c r="J329">
        <f>Table1012148[[#This Row],[Potential demand MWh/h]]/SUM($I$23:$I$379)</f>
        <v>3.418452808258982E-5</v>
      </c>
      <c r="K329">
        <f>MIN(IF(Table1012148[[#This Row],[Potential demand MWh/h]]&gt;=$B$11,ROUND(Table1012148[[#This Row],[Potential demand MWh/h]],0),0),$B$10)</f>
        <v>0</v>
      </c>
      <c r="L329">
        <f>Table1012148[[#This Row],[Electrolyser Potential MW]]</f>
        <v>0</v>
      </c>
      <c r="M329">
        <f>ROUND(Table1012148[[#This Row],[Potential Peak hour production MWh]]*$B$13,0)</f>
        <v>0</v>
      </c>
    </row>
    <row r="330" spans="1:13">
      <c r="A330">
        <v>324</v>
      </c>
      <c r="B330" t="s">
        <v>1142</v>
      </c>
      <c r="C330" t="s">
        <v>1212</v>
      </c>
      <c r="E330">
        <v>50.625529999999998</v>
      </c>
      <c r="F330">
        <v>12.82877</v>
      </c>
      <c r="G330" t="s">
        <v>90</v>
      </c>
      <c r="H330">
        <v>5.9999999999999995E-4</v>
      </c>
      <c r="I330">
        <f>ROUND(Table1012148[[#This Row],[H2-Potential in TWh/a]]*1000000/(365*24),0)</f>
        <v>0</v>
      </c>
      <c r="J330">
        <f>Table1012148[[#This Row],[Potential demand MWh/h]]/SUM($I$23:$I$379)</f>
        <v>0</v>
      </c>
      <c r="K330">
        <f>MIN(IF(Table1012148[[#This Row],[Potential demand MWh/h]]&gt;=$B$11,ROUND(Table1012148[[#This Row],[Potential demand MWh/h]],0),0),$B$10)</f>
        <v>0</v>
      </c>
      <c r="L330">
        <f>Table1012148[[#This Row],[Electrolyser Potential MW]]</f>
        <v>0</v>
      </c>
      <c r="M330">
        <f>ROUND(Table1012148[[#This Row],[Potential Peak hour production MWh]]*$B$13,0)</f>
        <v>0</v>
      </c>
    </row>
    <row r="331" spans="1:13">
      <c r="A331">
        <v>325</v>
      </c>
      <c r="B331" t="s">
        <v>1072</v>
      </c>
      <c r="C331" t="s">
        <v>1212</v>
      </c>
      <c r="E331">
        <v>48.269691000000002</v>
      </c>
      <c r="F331">
        <v>9.726699</v>
      </c>
      <c r="G331" t="s">
        <v>190</v>
      </c>
      <c r="H331">
        <v>0.2848</v>
      </c>
      <c r="I331">
        <f>ROUND(Table1012148[[#This Row],[H2-Potential in TWh/a]]*1000000/(365*24),0)</f>
        <v>33</v>
      </c>
      <c r="J331">
        <f>Table1012148[[#This Row],[Potential demand MWh/h]]/SUM($I$23:$I$379)</f>
        <v>1.1280894267254641E-3</v>
      </c>
      <c r="K331">
        <f>MIN(IF(Table1012148[[#This Row],[Potential demand MWh/h]]&gt;=$B$11,ROUND(Table1012148[[#This Row],[Potential demand MWh/h]],0),0),$B$10)</f>
        <v>0</v>
      </c>
      <c r="L331">
        <f>Table1012148[[#This Row],[Electrolyser Potential MW]]</f>
        <v>0</v>
      </c>
      <c r="M331">
        <f>ROUND(Table1012148[[#This Row],[Potential Peak hour production MWh]]*$B$13,0)</f>
        <v>0</v>
      </c>
    </row>
    <row r="332" spans="1:13">
      <c r="A332">
        <v>326</v>
      </c>
      <c r="B332" t="s">
        <v>1170</v>
      </c>
      <c r="C332" t="s">
        <v>1212</v>
      </c>
      <c r="E332">
        <v>52.690620000000003</v>
      </c>
      <c r="F332">
        <v>11.985900000000001</v>
      </c>
      <c r="G332" t="s">
        <v>828</v>
      </c>
      <c r="H332">
        <v>1.3197000000000001</v>
      </c>
      <c r="I332">
        <f>ROUND(Table1012148[[#This Row],[H2-Potential in TWh/a]]*1000000/(365*24),0)</f>
        <v>151</v>
      </c>
      <c r="J332">
        <f>Table1012148[[#This Row],[Potential demand MWh/h]]/SUM($I$23:$I$379)</f>
        <v>5.161863740471063E-3</v>
      </c>
      <c r="K332">
        <f>MIN(IF(Table1012148[[#This Row],[Potential demand MWh/h]]&gt;=$B$11,ROUND(Table1012148[[#This Row],[Potential demand MWh/h]],0),0),$B$10)</f>
        <v>0</v>
      </c>
      <c r="L332">
        <f>Table1012148[[#This Row],[Electrolyser Potential MW]]</f>
        <v>0</v>
      </c>
      <c r="M332">
        <f>ROUND(Table1012148[[#This Row],[Potential Peak hour production MWh]]*$B$13,0)</f>
        <v>0</v>
      </c>
    </row>
    <row r="333" spans="1:13">
      <c r="A333">
        <v>327</v>
      </c>
      <c r="B333" t="s">
        <v>1171</v>
      </c>
      <c r="C333" t="s">
        <v>1212</v>
      </c>
      <c r="E333">
        <v>50.402363000000001</v>
      </c>
      <c r="F333">
        <v>11.700324999999999</v>
      </c>
      <c r="G333" t="s">
        <v>897</v>
      </c>
      <c r="H333">
        <v>0.70660000000000001</v>
      </c>
      <c r="I333">
        <f>ROUND(Table1012148[[#This Row],[H2-Potential in TWh/a]]*1000000/(365*24),0)</f>
        <v>81</v>
      </c>
      <c r="J333">
        <f>Table1012148[[#This Row],[Potential demand MWh/h]]/SUM($I$23:$I$379)</f>
        <v>2.7689467746897754E-3</v>
      </c>
      <c r="K333">
        <f>MIN(IF(Table1012148[[#This Row],[Potential demand MWh/h]]&gt;=$B$11,ROUND(Table1012148[[#This Row],[Potential demand MWh/h]],0),0),$B$10)</f>
        <v>0</v>
      </c>
      <c r="L333">
        <f>Table1012148[[#This Row],[Electrolyser Potential MW]]</f>
        <v>0</v>
      </c>
      <c r="M333">
        <f>ROUND(Table1012148[[#This Row],[Potential Peak hour production MWh]]*$B$13,0)</f>
        <v>0</v>
      </c>
    </row>
    <row r="334" spans="1:13">
      <c r="A334">
        <v>328</v>
      </c>
      <c r="B334" t="s">
        <v>1040</v>
      </c>
      <c r="C334" t="s">
        <v>1212</v>
      </c>
      <c r="E334">
        <v>51.985962569999998</v>
      </c>
      <c r="F334">
        <v>9.8207632040000004</v>
      </c>
      <c r="G334" t="s">
        <v>525</v>
      </c>
      <c r="H334">
        <v>0.2452</v>
      </c>
      <c r="I334">
        <f>ROUND(Table1012148[[#This Row],[H2-Potential in TWh/a]]*1000000/(365*24),0)</f>
        <v>28</v>
      </c>
      <c r="J334">
        <f>Table1012148[[#This Row],[Potential demand MWh/h]]/SUM($I$23:$I$379)</f>
        <v>9.5716678631251495E-4</v>
      </c>
      <c r="K334">
        <f>MIN(IF(Table1012148[[#This Row],[Potential demand MWh/h]]&gt;=$B$11,ROUND(Table1012148[[#This Row],[Potential demand MWh/h]],0),0),$B$10)</f>
        <v>0</v>
      </c>
      <c r="L334">
        <f>Table1012148[[#This Row],[Electrolyser Potential MW]]</f>
        <v>0</v>
      </c>
      <c r="M334">
        <f>ROUND(Table1012148[[#This Row],[Potential Peak hour production MWh]]*$B$13,0)</f>
        <v>0</v>
      </c>
    </row>
    <row r="335" spans="1:13">
      <c r="A335">
        <v>329</v>
      </c>
      <c r="B335" t="s">
        <v>1056</v>
      </c>
      <c r="C335" t="s">
        <v>1212</v>
      </c>
      <c r="E335">
        <v>49.977757799999999</v>
      </c>
      <c r="F335">
        <v>9.0690096370000006</v>
      </c>
      <c r="G335" t="s">
        <v>343</v>
      </c>
      <c r="H335">
        <v>0.32650000000000001</v>
      </c>
      <c r="I335">
        <f>ROUND(Table1012148[[#This Row],[H2-Potential in TWh/a]]*1000000/(365*24),0)</f>
        <v>37</v>
      </c>
      <c r="J335">
        <f>Table1012148[[#This Row],[Potential demand MWh/h]]/SUM($I$23:$I$379)</f>
        <v>1.2648275390558233E-3</v>
      </c>
      <c r="K335">
        <f>MIN(IF(Table1012148[[#This Row],[Potential demand MWh/h]]&gt;=$B$11,ROUND(Table1012148[[#This Row],[Potential demand MWh/h]],0),0),$B$10)</f>
        <v>0</v>
      </c>
      <c r="L335">
        <f>Table1012148[[#This Row],[Electrolyser Potential MW]]</f>
        <v>0</v>
      </c>
      <c r="M335">
        <f>ROUND(Table1012148[[#This Row],[Potential Peak hour production MWh]]*$B$13,0)</f>
        <v>0</v>
      </c>
    </row>
    <row r="336" spans="1:13">
      <c r="A336">
        <v>330</v>
      </c>
      <c r="B336" t="s">
        <v>1035</v>
      </c>
      <c r="C336" t="s">
        <v>1212</v>
      </c>
      <c r="E336">
        <v>49.53549864</v>
      </c>
      <c r="F336">
        <v>8.4570798319999998</v>
      </c>
      <c r="G336" t="s">
        <v>149</v>
      </c>
      <c r="H336">
        <v>0.44940000000000002</v>
      </c>
      <c r="I336">
        <f>ROUND(Table1012148[[#This Row],[H2-Potential in TWh/a]]*1000000/(365*24),0)</f>
        <v>51</v>
      </c>
      <c r="J336">
        <f>Table1012148[[#This Row],[Potential demand MWh/h]]/SUM($I$23:$I$379)</f>
        <v>1.7434109322120809E-3</v>
      </c>
      <c r="K336">
        <f>MIN(IF(Table1012148[[#This Row],[Potential demand MWh/h]]&gt;=$B$11,ROUND(Table1012148[[#This Row],[Potential demand MWh/h]],0),0),$B$10)</f>
        <v>0</v>
      </c>
      <c r="L336">
        <f>Table1012148[[#This Row],[Electrolyser Potential MW]]</f>
        <v>0</v>
      </c>
      <c r="M336">
        <f>ROUND(Table1012148[[#This Row],[Potential Peak hour production MWh]]*$B$13,0)</f>
        <v>0</v>
      </c>
    </row>
    <row r="337" spans="1:13">
      <c r="A337">
        <v>331</v>
      </c>
      <c r="B337" t="s">
        <v>1172</v>
      </c>
      <c r="C337" t="s">
        <v>1213</v>
      </c>
      <c r="E337">
        <v>49.252005179999998</v>
      </c>
      <c r="F337">
        <v>6.84706277</v>
      </c>
      <c r="G337" t="s">
        <v>767</v>
      </c>
      <c r="H337">
        <v>0.19450000000000001</v>
      </c>
      <c r="I337">
        <f>ROUND(Table1012148[[#This Row],[H2-Potential in TWh/a]]*1000000/(365*24),0)</f>
        <v>22</v>
      </c>
      <c r="J337">
        <f>Table1012148[[#This Row],[Potential demand MWh/h]]/SUM($I$23:$I$379)</f>
        <v>7.5205961781697609E-4</v>
      </c>
      <c r="K337">
        <f>MIN(IF(Table1012148[[#This Row],[Potential demand MWh/h]]&gt;=$B$11,ROUND(Table1012148[[#This Row],[Potential demand MWh/h]],0),0),$B$10)</f>
        <v>0</v>
      </c>
      <c r="L337">
        <f>Table1012148[[#This Row],[Electrolyser Potential MW]]</f>
        <v>0</v>
      </c>
      <c r="M337">
        <f>ROUND(Table1012148[[#This Row],[Potential Peak hour production MWh]]*$B$13,0)</f>
        <v>0</v>
      </c>
    </row>
    <row r="338" spans="1:13">
      <c r="A338">
        <v>332</v>
      </c>
      <c r="B338" t="s">
        <v>1173</v>
      </c>
      <c r="C338" t="s">
        <v>1213</v>
      </c>
      <c r="E338">
        <v>49.357172169999998</v>
      </c>
      <c r="F338">
        <v>6.7541369820000003</v>
      </c>
      <c r="G338" t="s">
        <v>772</v>
      </c>
      <c r="H338">
        <v>0.66949999999999998</v>
      </c>
      <c r="I338">
        <f>ROUND(Table1012148[[#This Row],[H2-Potential in TWh/a]]*1000000/(365*24),0)</f>
        <v>76</v>
      </c>
      <c r="J338">
        <f>Table1012148[[#This Row],[Potential demand MWh/h]]/SUM($I$23:$I$379)</f>
        <v>2.5980241342768262E-3</v>
      </c>
      <c r="K338">
        <f>MIN(IF(Table1012148[[#This Row],[Potential demand MWh/h]]&gt;=$B$11,ROUND(Table1012148[[#This Row],[Potential demand MWh/h]],0),0),$B$10)</f>
        <v>0</v>
      </c>
      <c r="L338">
        <f>Table1012148[[#This Row],[Electrolyser Potential MW]]</f>
        <v>0</v>
      </c>
      <c r="M338">
        <f>ROUND(Table1012148[[#This Row],[Potential Peak hour production MWh]]*$B$13,0)</f>
        <v>0</v>
      </c>
    </row>
    <row r="339" spans="1:13">
      <c r="A339">
        <v>333</v>
      </c>
      <c r="B339" t="s">
        <v>1174</v>
      </c>
      <c r="C339" t="s">
        <v>1213</v>
      </c>
      <c r="E339">
        <v>53.524784969999999</v>
      </c>
      <c r="F339">
        <v>9.9000510780000006</v>
      </c>
      <c r="G339" t="s">
        <v>431</v>
      </c>
      <c r="H339">
        <v>0.34010000000000001</v>
      </c>
      <c r="I339">
        <f>ROUND(Table1012148[[#This Row],[H2-Potential in TWh/a]]*1000000/(365*24),0)</f>
        <v>39</v>
      </c>
      <c r="J339">
        <f>Table1012148[[#This Row],[Potential demand MWh/h]]/SUM($I$23:$I$379)</f>
        <v>1.3331965952210029E-3</v>
      </c>
      <c r="K339">
        <f>MIN(IF(Table1012148[[#This Row],[Potential demand MWh/h]]&gt;=$B$11,ROUND(Table1012148[[#This Row],[Potential demand MWh/h]],0),0),$B$10)</f>
        <v>0</v>
      </c>
      <c r="L339">
        <f>Table1012148[[#This Row],[Electrolyser Potential MW]]</f>
        <v>0</v>
      </c>
      <c r="M339">
        <f>ROUND(Table1012148[[#This Row],[Potential Peak hour production MWh]]*$B$13,0)</f>
        <v>0</v>
      </c>
    </row>
    <row r="340" spans="1:13">
      <c r="A340">
        <v>334</v>
      </c>
      <c r="B340" t="s">
        <v>1175</v>
      </c>
      <c r="C340" t="s">
        <v>1213</v>
      </c>
      <c r="E340">
        <v>52.154764919999998</v>
      </c>
      <c r="F340">
        <v>10.40307531</v>
      </c>
      <c r="G340" t="s">
        <v>502</v>
      </c>
      <c r="H340">
        <v>1.7359</v>
      </c>
      <c r="I340">
        <f>ROUND(Table1012148[[#This Row],[H2-Potential in TWh/a]]*1000000/(365*24),0)</f>
        <v>198</v>
      </c>
      <c r="J340">
        <f>Table1012148[[#This Row],[Potential demand MWh/h]]/SUM($I$23:$I$379)</f>
        <v>6.7685365603527845E-3</v>
      </c>
      <c r="K340">
        <f>MIN(IF(Table1012148[[#This Row],[Potential demand MWh/h]]&gt;=$B$11,ROUND(Table1012148[[#This Row],[Potential demand MWh/h]],0),0),$B$10)</f>
        <v>0</v>
      </c>
      <c r="L340">
        <f>Table1012148[[#This Row],[Electrolyser Potential MW]]</f>
        <v>0</v>
      </c>
      <c r="M340">
        <f>ROUND(Table1012148[[#This Row],[Potential Peak hour production MWh]]*$B$13,0)</f>
        <v>0</v>
      </c>
    </row>
    <row r="341" spans="1:13">
      <c r="A341">
        <v>335</v>
      </c>
      <c r="B341" t="s">
        <v>1176</v>
      </c>
      <c r="C341" t="s">
        <v>1213</v>
      </c>
      <c r="E341">
        <v>52.316356460000002</v>
      </c>
      <c r="F341">
        <v>10.23818612</v>
      </c>
      <c r="G341" t="s">
        <v>514</v>
      </c>
      <c r="H341">
        <v>0.53720000000000001</v>
      </c>
      <c r="I341">
        <f>ROUND(Table1012148[[#This Row],[H2-Potential in TWh/a]]*1000000/(365*24),0)</f>
        <v>61</v>
      </c>
      <c r="J341">
        <f>Table1012148[[#This Row],[Potential demand MWh/h]]/SUM($I$23:$I$379)</f>
        <v>2.0852562130379789E-3</v>
      </c>
      <c r="K341">
        <f>MIN(IF(Table1012148[[#This Row],[Potential demand MWh/h]]&gt;=$B$11,ROUND(Table1012148[[#This Row],[Potential demand MWh/h]],0),0),$B$10)</f>
        <v>0</v>
      </c>
      <c r="L341">
        <f>Table1012148[[#This Row],[Electrolyser Potential MW]]</f>
        <v>0</v>
      </c>
      <c r="M341">
        <f>ROUND(Table1012148[[#This Row],[Potential Peak hour production MWh]]*$B$13,0)</f>
        <v>0</v>
      </c>
    </row>
    <row r="342" spans="1:13">
      <c r="A342">
        <v>336</v>
      </c>
      <c r="B342" t="s">
        <v>1177</v>
      </c>
      <c r="C342" t="s">
        <v>1213</v>
      </c>
      <c r="E342">
        <v>52.2091444</v>
      </c>
      <c r="F342">
        <v>8.0495011069999993</v>
      </c>
      <c r="G342" t="s">
        <v>580</v>
      </c>
      <c r="H342">
        <v>0.3201</v>
      </c>
      <c r="I342">
        <f>ROUND(Table1012148[[#This Row],[H2-Potential in TWh/a]]*1000000/(365*24),0)</f>
        <v>37</v>
      </c>
      <c r="J342">
        <f>Table1012148[[#This Row],[Potential demand MWh/h]]/SUM($I$23:$I$379)</f>
        <v>1.2648275390558233E-3</v>
      </c>
      <c r="K342">
        <f>MIN(IF(Table1012148[[#This Row],[Potential demand MWh/h]]&gt;=$B$11,ROUND(Table1012148[[#This Row],[Potential demand MWh/h]],0),0),$B$10)</f>
        <v>0</v>
      </c>
      <c r="L342">
        <f>Table1012148[[#This Row],[Electrolyser Potential MW]]</f>
        <v>0</v>
      </c>
      <c r="M342">
        <f>ROUND(Table1012148[[#This Row],[Potential Peak hour production MWh]]*$B$13,0)</f>
        <v>0</v>
      </c>
    </row>
    <row r="343" spans="1:13">
      <c r="A343">
        <v>337</v>
      </c>
      <c r="B343" t="s">
        <v>1178</v>
      </c>
      <c r="C343" t="s">
        <v>1213</v>
      </c>
      <c r="E343">
        <v>53.12493044</v>
      </c>
      <c r="F343">
        <v>8.6867285299999999</v>
      </c>
      <c r="G343" t="s">
        <v>426</v>
      </c>
      <c r="H343">
        <v>1.9335</v>
      </c>
      <c r="I343">
        <f>ROUND(Table1012148[[#This Row],[H2-Potential in TWh/a]]*1000000/(365*24),0)</f>
        <v>221</v>
      </c>
      <c r="J343">
        <f>Table1012148[[#This Row],[Potential demand MWh/h]]/SUM($I$23:$I$379)</f>
        <v>7.5547807062523505E-3</v>
      </c>
      <c r="K343">
        <f>MIN(IF(Table1012148[[#This Row],[Potential demand MWh/h]]&gt;=$B$11,ROUND(Table1012148[[#This Row],[Potential demand MWh/h]],0),0),$B$10)</f>
        <v>0</v>
      </c>
      <c r="L343">
        <f>Table1012148[[#This Row],[Electrolyser Potential MW]]</f>
        <v>0</v>
      </c>
      <c r="M343">
        <f>ROUND(Table1012148[[#This Row],[Potential Peak hour production MWh]]*$B$13,0)</f>
        <v>0</v>
      </c>
    </row>
    <row r="344" spans="1:13">
      <c r="A344">
        <v>338</v>
      </c>
      <c r="B344" t="s">
        <v>1179</v>
      </c>
      <c r="C344" t="s">
        <v>1213</v>
      </c>
      <c r="E344">
        <v>51.368231170000001</v>
      </c>
      <c r="F344">
        <v>6.7122673319999997</v>
      </c>
      <c r="G344" t="s">
        <v>591</v>
      </c>
      <c r="H344">
        <v>0.121</v>
      </c>
      <c r="I344">
        <f>ROUND(Table1012148[[#This Row],[H2-Potential in TWh/a]]*1000000/(365*24),0)</f>
        <v>14</v>
      </c>
      <c r="J344">
        <f>Table1012148[[#This Row],[Potential demand MWh/h]]/SUM($I$23:$I$379)</f>
        <v>4.7858339315625748E-4</v>
      </c>
      <c r="K344">
        <f>MIN(IF(Table1012148[[#This Row],[Potential demand MWh/h]]&gt;=$B$11,ROUND(Table1012148[[#This Row],[Potential demand MWh/h]],0),0),$B$10)</f>
        <v>0</v>
      </c>
      <c r="L344">
        <f>Table1012148[[#This Row],[Electrolyser Potential MW]]</f>
        <v>0</v>
      </c>
      <c r="M344">
        <f>ROUND(Table1012148[[#This Row],[Potential Peak hour production MWh]]*$B$13,0)</f>
        <v>0</v>
      </c>
    </row>
    <row r="345" spans="1:13">
      <c r="A345">
        <v>339</v>
      </c>
      <c r="B345" t="s">
        <v>1180</v>
      </c>
      <c r="C345" t="s">
        <v>1213</v>
      </c>
      <c r="E345">
        <v>51.503690300000002</v>
      </c>
      <c r="F345">
        <v>6.7359074840000002</v>
      </c>
      <c r="G345" t="s">
        <v>591</v>
      </c>
      <c r="H345">
        <v>7.0925999999999991</v>
      </c>
      <c r="I345">
        <f>ROUND(Table1012148[[#This Row],[H2-Potential in TWh/a]]*1000000/(365*24),0)</f>
        <v>810</v>
      </c>
      <c r="J345">
        <f>Table1012148[[#This Row],[Potential demand MWh/h]]/SUM($I$23:$I$379)</f>
        <v>2.7689467746897754E-2</v>
      </c>
      <c r="K345">
        <f>MIN(IF(Table1012148[[#This Row],[Potential demand MWh/h]]&gt;=$B$11,ROUND(Table1012148[[#This Row],[Potential demand MWh/h]],0),0),$B$10)</f>
        <v>50</v>
      </c>
      <c r="L345">
        <f>Table1012148[[#This Row],[Electrolyser Potential MW]]</f>
        <v>50</v>
      </c>
      <c r="M345">
        <f>ROUND(Table1012148[[#This Row],[Potential Peak hour production MWh]]*$B$13,0)</f>
        <v>21</v>
      </c>
    </row>
    <row r="346" spans="1:13">
      <c r="A346">
        <v>340</v>
      </c>
      <c r="B346" t="s">
        <v>1181</v>
      </c>
      <c r="C346" t="s">
        <v>1213</v>
      </c>
      <c r="E346">
        <v>51.460831800000001</v>
      </c>
      <c r="F346">
        <v>6.7491729019999998</v>
      </c>
      <c r="G346" t="s">
        <v>591</v>
      </c>
      <c r="H346">
        <v>0.52990000000000004</v>
      </c>
      <c r="I346">
        <f>ROUND(Table1012148[[#This Row],[H2-Potential in TWh/a]]*1000000/(365*24),0)</f>
        <v>60</v>
      </c>
      <c r="J346">
        <f>Table1012148[[#This Row],[Potential demand MWh/h]]/SUM($I$23:$I$379)</f>
        <v>2.0510716849553891E-3</v>
      </c>
      <c r="K346">
        <f>MIN(IF(Table1012148[[#This Row],[Potential demand MWh/h]]&gt;=$B$11,ROUND(Table1012148[[#This Row],[Potential demand MWh/h]],0),0),$B$10)</f>
        <v>0</v>
      </c>
      <c r="L346">
        <f>Table1012148[[#This Row],[Electrolyser Potential MW]]</f>
        <v>0</v>
      </c>
      <c r="M346">
        <f>ROUND(Table1012148[[#This Row],[Potential Peak hour production MWh]]*$B$13,0)</f>
        <v>0</v>
      </c>
    </row>
    <row r="347" spans="1:13">
      <c r="A347">
        <v>341</v>
      </c>
      <c r="B347" t="s">
        <v>1182</v>
      </c>
      <c r="C347" t="s">
        <v>1213</v>
      </c>
      <c r="E347">
        <v>50.917370900000002</v>
      </c>
      <c r="F347">
        <v>8.0142467049999997</v>
      </c>
      <c r="G347" t="s">
        <v>689</v>
      </c>
      <c r="H347">
        <v>8.6E-3</v>
      </c>
      <c r="I347">
        <f>ROUND(Table1012148[[#This Row],[H2-Potential in TWh/a]]*1000000/(365*24),0)</f>
        <v>1</v>
      </c>
      <c r="J347">
        <f>Table1012148[[#This Row],[Potential demand MWh/h]]/SUM($I$23:$I$379)</f>
        <v>3.418452808258982E-5</v>
      </c>
      <c r="K347">
        <f>MIN(IF(Table1012148[[#This Row],[Potential demand MWh/h]]&gt;=$B$11,ROUND(Table1012148[[#This Row],[Potential demand MWh/h]],0),0),$B$10)</f>
        <v>0</v>
      </c>
      <c r="L347">
        <f>Table1012148[[#This Row],[Electrolyser Potential MW]]</f>
        <v>0</v>
      </c>
      <c r="M347">
        <f>ROUND(Table1012148[[#This Row],[Potential Peak hour production MWh]]*$B$13,0)</f>
        <v>0</v>
      </c>
    </row>
    <row r="348" spans="1:13">
      <c r="A348">
        <v>342</v>
      </c>
      <c r="B348" t="s">
        <v>1183</v>
      </c>
      <c r="C348" t="s">
        <v>1213</v>
      </c>
      <c r="E348">
        <v>50.574941180000003</v>
      </c>
      <c r="F348">
        <v>8.4892286860000006</v>
      </c>
      <c r="G348" t="s">
        <v>462</v>
      </c>
      <c r="H348">
        <v>0.19739999999999999</v>
      </c>
      <c r="I348">
        <f>ROUND(Table1012148[[#This Row],[H2-Potential in TWh/a]]*1000000/(365*24),0)</f>
        <v>23</v>
      </c>
      <c r="J348">
        <f>Table1012148[[#This Row],[Potential demand MWh/h]]/SUM($I$23:$I$379)</f>
        <v>7.8624414589956583E-4</v>
      </c>
      <c r="K348">
        <f>MIN(IF(Table1012148[[#This Row],[Potential demand MWh/h]]&gt;=$B$11,ROUND(Table1012148[[#This Row],[Potential demand MWh/h]],0),0),$B$10)</f>
        <v>0</v>
      </c>
      <c r="L348">
        <f>Table1012148[[#This Row],[Electrolyser Potential MW]]</f>
        <v>0</v>
      </c>
      <c r="M348">
        <f>ROUND(Table1012148[[#This Row],[Potential Peak hour production MWh]]*$B$13,0)</f>
        <v>0</v>
      </c>
    </row>
    <row r="349" spans="1:13">
      <c r="A349">
        <v>343</v>
      </c>
      <c r="B349" t="s">
        <v>1184</v>
      </c>
      <c r="C349" t="s">
        <v>1213</v>
      </c>
      <c r="E349">
        <v>48.512118870000002</v>
      </c>
      <c r="F349">
        <v>10.85935053</v>
      </c>
      <c r="G349" t="s">
        <v>371</v>
      </c>
      <c r="H349">
        <v>0.39889999999999998</v>
      </c>
      <c r="I349">
        <f>ROUND(Table1012148[[#This Row],[H2-Potential in TWh/a]]*1000000/(365*24),0)</f>
        <v>46</v>
      </c>
      <c r="J349">
        <f>Table1012148[[#This Row],[Potential demand MWh/h]]/SUM($I$23:$I$379)</f>
        <v>1.5724882917991317E-3</v>
      </c>
      <c r="K349">
        <f>MIN(IF(Table1012148[[#This Row],[Potential demand MWh/h]]&gt;=$B$11,ROUND(Table1012148[[#This Row],[Potential demand MWh/h]],0),0),$B$10)</f>
        <v>0</v>
      </c>
      <c r="L349">
        <f>Table1012148[[#This Row],[Electrolyser Potential MW]]</f>
        <v>0</v>
      </c>
      <c r="M349">
        <f>ROUND(Table1012148[[#This Row],[Potential Peak hour production MWh]]*$B$13,0)</f>
        <v>0</v>
      </c>
    </row>
    <row r="350" spans="1:13">
      <c r="A350">
        <v>344</v>
      </c>
      <c r="B350" t="s">
        <v>1185</v>
      </c>
      <c r="C350" t="s">
        <v>1213</v>
      </c>
      <c r="E350">
        <v>52.653267839999998</v>
      </c>
      <c r="F350">
        <v>13.211427</v>
      </c>
      <c r="G350" t="s">
        <v>407</v>
      </c>
      <c r="H350">
        <v>0.51239999999999997</v>
      </c>
      <c r="I350">
        <f>ROUND(Table1012148[[#This Row],[H2-Potential in TWh/a]]*1000000/(365*24),0)</f>
        <v>58</v>
      </c>
      <c r="J350">
        <f>Table1012148[[#This Row],[Potential demand MWh/h]]/SUM($I$23:$I$379)</f>
        <v>1.9827026287902094E-3</v>
      </c>
      <c r="K350">
        <f>MIN(IF(Table1012148[[#This Row],[Potential demand MWh/h]]&gt;=$B$11,ROUND(Table1012148[[#This Row],[Potential demand MWh/h]],0),0),$B$10)</f>
        <v>0</v>
      </c>
      <c r="L350">
        <f>Table1012148[[#This Row],[Electrolyser Potential MW]]</f>
        <v>0</v>
      </c>
      <c r="M350">
        <f>ROUND(Table1012148[[#This Row],[Potential Peak hour production MWh]]*$B$13,0)</f>
        <v>0</v>
      </c>
    </row>
    <row r="351" spans="1:13">
      <c r="A351">
        <v>345</v>
      </c>
      <c r="B351" t="s">
        <v>1029</v>
      </c>
      <c r="C351" t="s">
        <v>1213</v>
      </c>
      <c r="E351">
        <v>52.166140519999999</v>
      </c>
      <c r="F351">
        <v>14.617682240000001</v>
      </c>
      <c r="G351" t="s">
        <v>411</v>
      </c>
      <c r="H351">
        <v>0.84609999999999996</v>
      </c>
      <c r="I351">
        <f>ROUND(Table1012148[[#This Row],[H2-Potential in TWh/a]]*1000000/(365*24),0)</f>
        <v>97</v>
      </c>
      <c r="J351">
        <f>Table1012148[[#This Row],[Potential demand MWh/h]]/SUM($I$23:$I$379)</f>
        <v>3.3158992240112125E-3</v>
      </c>
      <c r="K351">
        <f>MIN(IF(Table1012148[[#This Row],[Potential demand MWh/h]]&gt;=$B$11,ROUND(Table1012148[[#This Row],[Potential demand MWh/h]],0),0),$B$10)</f>
        <v>0</v>
      </c>
      <c r="L351">
        <f>Table1012148[[#This Row],[Electrolyser Potential MW]]</f>
        <v>0</v>
      </c>
      <c r="M351">
        <f>ROUND(Table1012148[[#This Row],[Potential Peak hour production MWh]]*$B$13,0)</f>
        <v>0</v>
      </c>
    </row>
    <row r="352" spans="1:13">
      <c r="A352">
        <v>346</v>
      </c>
      <c r="B352" t="s">
        <v>1186</v>
      </c>
      <c r="C352" t="s">
        <v>1213</v>
      </c>
      <c r="E352">
        <v>52.401950190000001</v>
      </c>
      <c r="F352">
        <v>12.498885659999999</v>
      </c>
      <c r="G352" t="s">
        <v>390</v>
      </c>
      <c r="H352">
        <v>0.52099999999999991</v>
      </c>
      <c r="I352">
        <f>ROUND(Table1012148[[#This Row],[H2-Potential in TWh/a]]*1000000/(365*24),0)</f>
        <v>59</v>
      </c>
      <c r="J352">
        <f>Table1012148[[#This Row],[Potential demand MWh/h]]/SUM($I$23:$I$379)</f>
        <v>2.0168871568727992E-3</v>
      </c>
      <c r="K352">
        <f>MIN(IF(Table1012148[[#This Row],[Potential demand MWh/h]]&gt;=$B$11,ROUND(Table1012148[[#This Row],[Potential demand MWh/h]],0),0),$B$10)</f>
        <v>0</v>
      </c>
      <c r="L352">
        <f>Table1012148[[#This Row],[Electrolyser Potential MW]]</f>
        <v>0</v>
      </c>
      <c r="M352">
        <f>ROUND(Table1012148[[#This Row],[Potential Peak hour production MWh]]*$B$13,0)</f>
        <v>0</v>
      </c>
    </row>
    <row r="353" spans="1:13">
      <c r="A353">
        <v>347</v>
      </c>
      <c r="B353" t="s">
        <v>1187</v>
      </c>
      <c r="C353" t="s">
        <v>1213</v>
      </c>
      <c r="E353">
        <v>50.653504669999997</v>
      </c>
      <c r="F353">
        <v>11.434288260000001</v>
      </c>
      <c r="G353" t="s">
        <v>893</v>
      </c>
      <c r="H353">
        <v>0.39750000000000002</v>
      </c>
      <c r="I353">
        <f>ROUND(Table1012148[[#This Row],[H2-Potential in TWh/a]]*1000000/(365*24),0)</f>
        <v>45</v>
      </c>
      <c r="J353">
        <f>Table1012148[[#This Row],[Potential demand MWh/h]]/SUM($I$23:$I$379)</f>
        <v>1.5383037637165418E-3</v>
      </c>
      <c r="K353">
        <f>MIN(IF(Table1012148[[#This Row],[Potential demand MWh/h]]&gt;=$B$11,ROUND(Table1012148[[#This Row],[Potential demand MWh/h]],0),0),$B$10)</f>
        <v>0</v>
      </c>
      <c r="L353">
        <f>Table1012148[[#This Row],[Electrolyser Potential MW]]</f>
        <v>0</v>
      </c>
      <c r="M353">
        <f>ROUND(Table1012148[[#This Row],[Potential Peak hour production MWh]]*$B$13,0)</f>
        <v>0</v>
      </c>
    </row>
    <row r="354" spans="1:13">
      <c r="A354">
        <v>348</v>
      </c>
      <c r="B354" t="s">
        <v>1188</v>
      </c>
      <c r="C354" t="s">
        <v>1213</v>
      </c>
      <c r="E354">
        <v>51.313064599999997</v>
      </c>
      <c r="F354">
        <v>13.27783005</v>
      </c>
      <c r="G354" t="s">
        <v>784</v>
      </c>
      <c r="H354">
        <v>0.29289999999999999</v>
      </c>
      <c r="I354">
        <f>ROUND(Table1012148[[#This Row],[H2-Potential in TWh/a]]*1000000/(365*24),0)</f>
        <v>33</v>
      </c>
      <c r="J354">
        <f>Table1012148[[#This Row],[Potential demand MWh/h]]/SUM($I$23:$I$379)</f>
        <v>1.1280894267254641E-3</v>
      </c>
      <c r="K354">
        <f>MIN(IF(Table1012148[[#This Row],[Potential demand MWh/h]]&gt;=$B$11,ROUND(Table1012148[[#This Row],[Potential demand MWh/h]],0),0),$B$10)</f>
        <v>0</v>
      </c>
      <c r="L354">
        <f>Table1012148[[#This Row],[Electrolyser Potential MW]]</f>
        <v>0</v>
      </c>
      <c r="M354">
        <f>ROUND(Table1012148[[#This Row],[Potential Peak hour production MWh]]*$B$13,0)</f>
        <v>0</v>
      </c>
    </row>
    <row r="355" spans="1:13">
      <c r="A355">
        <v>349</v>
      </c>
      <c r="B355" t="s">
        <v>1189</v>
      </c>
      <c r="C355" t="s">
        <v>1213</v>
      </c>
      <c r="E355">
        <v>50.998987</v>
      </c>
      <c r="F355">
        <v>13.644266</v>
      </c>
      <c r="G355" t="s">
        <v>786</v>
      </c>
      <c r="H355">
        <v>7.7800000000000008E-2</v>
      </c>
      <c r="I355">
        <f>ROUND(Table1012148[[#This Row],[H2-Potential in TWh/a]]*1000000/(365*24),0)</f>
        <v>9</v>
      </c>
      <c r="J355">
        <f>Table1012148[[#This Row],[Potential demand MWh/h]]/SUM($I$23:$I$379)</f>
        <v>3.0766075274330841E-4</v>
      </c>
      <c r="K355">
        <f>MIN(IF(Table1012148[[#This Row],[Potential demand MWh/h]]&gt;=$B$11,ROUND(Table1012148[[#This Row],[Potential demand MWh/h]],0),0),$B$10)</f>
        <v>0</v>
      </c>
      <c r="L355">
        <f>Table1012148[[#This Row],[Electrolyser Potential MW]]</f>
        <v>0</v>
      </c>
      <c r="M355">
        <f>ROUND(Table1012148[[#This Row],[Potential Peak hour production MWh]]*$B$13,0)</f>
        <v>0</v>
      </c>
    </row>
    <row r="356" spans="1:13">
      <c r="A356">
        <v>350</v>
      </c>
      <c r="B356" t="s">
        <v>1182</v>
      </c>
      <c r="C356" t="s">
        <v>1213</v>
      </c>
      <c r="E356">
        <v>51.434468000000003</v>
      </c>
      <c r="F356">
        <v>7.3264709999999997</v>
      </c>
      <c r="G356" t="s">
        <v>681</v>
      </c>
      <c r="H356">
        <v>6.4000000000000003E-3</v>
      </c>
      <c r="I356">
        <f>ROUND(Table1012148[[#This Row],[H2-Potential in TWh/a]]*1000000/(365*24),0)</f>
        <v>1</v>
      </c>
      <c r="J356">
        <f>Table1012148[[#This Row],[Potential demand MWh/h]]/SUM($I$23:$I$379)</f>
        <v>3.418452808258982E-5</v>
      </c>
      <c r="K356">
        <f>MIN(IF(Table1012148[[#This Row],[Potential demand MWh/h]]&gt;=$B$11,ROUND(Table1012148[[#This Row],[Potential demand MWh/h]],0),0),$B$10)</f>
        <v>0</v>
      </c>
      <c r="L356">
        <f>Table1012148[[#This Row],[Electrolyser Potential MW]]</f>
        <v>0</v>
      </c>
      <c r="M356">
        <f>ROUND(Table1012148[[#This Row],[Potential Peak hour production MWh]]*$B$13,0)</f>
        <v>0</v>
      </c>
    </row>
    <row r="357" spans="1:13">
      <c r="A357">
        <v>351</v>
      </c>
      <c r="B357" t="s">
        <v>1190</v>
      </c>
      <c r="C357" t="s">
        <v>1213</v>
      </c>
      <c r="E357">
        <v>49.785423000000002</v>
      </c>
      <c r="F357">
        <v>6.6896940000000003</v>
      </c>
      <c r="G357" t="s">
        <v>717</v>
      </c>
      <c r="H357">
        <v>0.19869999999999999</v>
      </c>
      <c r="I357">
        <f>ROUND(Table1012148[[#This Row],[H2-Potential in TWh/a]]*1000000/(365*24),0)</f>
        <v>23</v>
      </c>
      <c r="J357">
        <f>Table1012148[[#This Row],[Potential demand MWh/h]]/SUM($I$23:$I$379)</f>
        <v>7.8624414589956583E-4</v>
      </c>
      <c r="K357">
        <f>MIN(IF(Table1012148[[#This Row],[Potential demand MWh/h]]&gt;=$B$11,ROUND(Table1012148[[#This Row],[Potential demand MWh/h]],0),0),$B$10)</f>
        <v>0</v>
      </c>
      <c r="L357">
        <f>Table1012148[[#This Row],[Electrolyser Potential MW]]</f>
        <v>0</v>
      </c>
      <c r="M357">
        <f>ROUND(Table1012148[[#This Row],[Potential Peak hour production MWh]]*$B$13,0)</f>
        <v>0</v>
      </c>
    </row>
    <row r="358" spans="1:13">
      <c r="A358">
        <v>352</v>
      </c>
      <c r="B358" t="s">
        <v>1191</v>
      </c>
      <c r="C358" t="s">
        <v>1213</v>
      </c>
      <c r="E358">
        <v>51.562733000000001</v>
      </c>
      <c r="F358">
        <v>7.7031859999999996</v>
      </c>
      <c r="G358" t="s">
        <v>693</v>
      </c>
      <c r="H358">
        <v>4.0000000000000002E-4</v>
      </c>
      <c r="I358">
        <f>ROUND(Table1012148[[#This Row],[H2-Potential in TWh/a]]*1000000/(365*24),0)</f>
        <v>0</v>
      </c>
      <c r="J358">
        <f>Table1012148[[#This Row],[Potential demand MWh/h]]/SUM($I$23:$I$379)</f>
        <v>0</v>
      </c>
      <c r="K358">
        <f>MIN(IF(Table1012148[[#This Row],[Potential demand MWh/h]]&gt;=$B$11,ROUND(Table1012148[[#This Row],[Potential demand MWh/h]],0),0),$B$10)</f>
        <v>0</v>
      </c>
      <c r="L358">
        <f>Table1012148[[#This Row],[Electrolyser Potential MW]]</f>
        <v>0</v>
      </c>
      <c r="M358">
        <f>ROUND(Table1012148[[#This Row],[Potential Peak hour production MWh]]*$B$13,0)</f>
        <v>0</v>
      </c>
    </row>
    <row r="359" spans="1:13">
      <c r="A359">
        <v>353</v>
      </c>
      <c r="B359" t="s">
        <v>1192</v>
      </c>
      <c r="C359" t="s">
        <v>1213</v>
      </c>
      <c r="E359">
        <v>48.594135999999999</v>
      </c>
      <c r="F359">
        <v>7.8226829999999996</v>
      </c>
      <c r="G359" t="s">
        <v>169</v>
      </c>
      <c r="H359">
        <v>0.85539999999999994</v>
      </c>
      <c r="I359">
        <f>ROUND(Table1012148[[#This Row],[H2-Potential in TWh/a]]*1000000/(365*24),0)</f>
        <v>98</v>
      </c>
      <c r="J359">
        <f>Table1012148[[#This Row],[Potential demand MWh/h]]/SUM($I$23:$I$379)</f>
        <v>3.3500837520938024E-3</v>
      </c>
      <c r="K359">
        <f>MIN(IF(Table1012148[[#This Row],[Potential demand MWh/h]]&gt;=$B$11,ROUND(Table1012148[[#This Row],[Potential demand MWh/h]],0),0),$B$10)</f>
        <v>0</v>
      </c>
      <c r="L359">
        <f>Table1012148[[#This Row],[Electrolyser Potential MW]]</f>
        <v>0</v>
      </c>
      <c r="M359">
        <f>ROUND(Table1012148[[#This Row],[Potential Peak hour production MWh]]*$B$13,0)</f>
        <v>0</v>
      </c>
    </row>
    <row r="360" spans="1:13">
      <c r="A360">
        <v>354</v>
      </c>
      <c r="B360" t="s">
        <v>1193</v>
      </c>
      <c r="C360" t="s">
        <v>1213</v>
      </c>
      <c r="E360">
        <v>52.469037999999998</v>
      </c>
      <c r="F360">
        <v>7.3153410000000001</v>
      </c>
      <c r="G360" t="s">
        <v>571</v>
      </c>
      <c r="H360">
        <v>8.3000000000000001E-3</v>
      </c>
      <c r="I360">
        <f>ROUND(Table1012148[[#This Row],[H2-Potential in TWh/a]]*1000000/(365*24),0)</f>
        <v>1</v>
      </c>
      <c r="J360">
        <f>Table1012148[[#This Row],[Potential demand MWh/h]]/SUM($I$23:$I$379)</f>
        <v>3.418452808258982E-5</v>
      </c>
      <c r="K360">
        <f>MIN(IF(Table1012148[[#This Row],[Potential demand MWh/h]]&gt;=$B$11,ROUND(Table1012148[[#This Row],[Potential demand MWh/h]],0),0),$B$10)</f>
        <v>0</v>
      </c>
      <c r="L360">
        <f>Table1012148[[#This Row],[Electrolyser Potential MW]]</f>
        <v>0</v>
      </c>
      <c r="M360">
        <f>ROUND(Table1012148[[#This Row],[Potential Peak hour production MWh]]*$B$13,0)</f>
        <v>0</v>
      </c>
    </row>
    <row r="361" spans="1:13">
      <c r="A361">
        <v>355</v>
      </c>
      <c r="B361" t="s">
        <v>1194</v>
      </c>
      <c r="C361" t="s">
        <v>1213</v>
      </c>
      <c r="E361">
        <v>49.274183999999998</v>
      </c>
      <c r="F361">
        <v>6.7947350000000002</v>
      </c>
      <c r="G361" t="s">
        <v>772</v>
      </c>
      <c r="H361">
        <v>1.4E-3</v>
      </c>
      <c r="I361">
        <f>ROUND(Table1012148[[#This Row],[H2-Potential in TWh/a]]*1000000/(365*24),0)</f>
        <v>0</v>
      </c>
      <c r="J361">
        <f>Table1012148[[#This Row],[Potential demand MWh/h]]/SUM($I$23:$I$379)</f>
        <v>0</v>
      </c>
      <c r="K361">
        <f>MIN(IF(Table1012148[[#This Row],[Potential demand MWh/h]]&gt;=$B$11,ROUND(Table1012148[[#This Row],[Potential demand MWh/h]],0),0),$B$10)</f>
        <v>0</v>
      </c>
      <c r="L361">
        <f>Table1012148[[#This Row],[Electrolyser Potential MW]]</f>
        <v>0</v>
      </c>
      <c r="M361">
        <f>ROUND(Table1012148[[#This Row],[Potential Peak hour production MWh]]*$B$13,0)</f>
        <v>0</v>
      </c>
    </row>
    <row r="362" spans="1:13">
      <c r="A362">
        <v>357</v>
      </c>
      <c r="B362" t="s">
        <v>1195</v>
      </c>
      <c r="C362" t="s">
        <v>1213</v>
      </c>
      <c r="E362">
        <v>51.322510000000001</v>
      </c>
      <c r="F362">
        <v>7.6448900000000002</v>
      </c>
      <c r="G362" t="s">
        <v>685</v>
      </c>
      <c r="H362">
        <v>9.5999999999999992E-3</v>
      </c>
      <c r="I362">
        <f>ROUND(Table1012148[[#This Row],[H2-Potential in TWh/a]]*1000000/(365*24),0)</f>
        <v>1</v>
      </c>
      <c r="J362">
        <f>Table1012148[[#This Row],[Potential demand MWh/h]]/SUM($I$23:$I$379)</f>
        <v>3.418452808258982E-5</v>
      </c>
      <c r="K362">
        <f>MIN(IF(Table1012148[[#This Row],[Potential demand MWh/h]]&gt;=$B$11,ROUND(Table1012148[[#This Row],[Potential demand MWh/h]],0),0),$B$10)</f>
        <v>0</v>
      </c>
      <c r="L362">
        <f>Table1012148[[#This Row],[Electrolyser Potential MW]]</f>
        <v>0</v>
      </c>
      <c r="M362">
        <f>ROUND(Table1012148[[#This Row],[Potential Peak hour production MWh]]*$B$13,0)</f>
        <v>0</v>
      </c>
    </row>
    <row r="363" spans="1:13">
      <c r="A363">
        <v>362</v>
      </c>
      <c r="B363" t="s">
        <v>1196</v>
      </c>
      <c r="C363" t="s">
        <v>1213</v>
      </c>
      <c r="E363">
        <v>50.687370000000001</v>
      </c>
      <c r="F363">
        <v>7.1891600000000002</v>
      </c>
      <c r="G363" t="s">
        <v>638</v>
      </c>
      <c r="H363">
        <v>2.3E-2</v>
      </c>
      <c r="I363">
        <f>ROUND(Table1012148[[#This Row],[H2-Potential in TWh/a]]*1000000/(365*24),0)</f>
        <v>3</v>
      </c>
      <c r="J363">
        <f>Table1012148[[#This Row],[Potential demand MWh/h]]/SUM($I$23:$I$379)</f>
        <v>1.0255358424776946E-4</v>
      </c>
      <c r="K363">
        <f>MIN(IF(Table1012148[[#This Row],[Potential demand MWh/h]]&gt;=$B$11,ROUND(Table1012148[[#This Row],[Potential demand MWh/h]],0),0),$B$10)</f>
        <v>0</v>
      </c>
      <c r="L363">
        <f>Table1012148[[#This Row],[Electrolyser Potential MW]]</f>
        <v>0</v>
      </c>
      <c r="M363">
        <f>ROUND(Table1012148[[#This Row],[Potential Peak hour production MWh]]*$B$13,0)</f>
        <v>0</v>
      </c>
    </row>
    <row r="364" spans="1:13">
      <c r="A364">
        <v>363</v>
      </c>
      <c r="B364" t="s">
        <v>1197</v>
      </c>
      <c r="C364" t="s">
        <v>1213</v>
      </c>
      <c r="E364">
        <v>51.38438</v>
      </c>
      <c r="F364">
        <v>7.5076999999999998</v>
      </c>
      <c r="G364" t="s">
        <v>675</v>
      </c>
      <c r="H364">
        <v>6.9000000000000006E-2</v>
      </c>
      <c r="I364">
        <f>ROUND(Table1012148[[#This Row],[H2-Potential in TWh/a]]*1000000/(365*24),0)</f>
        <v>8</v>
      </c>
      <c r="J364">
        <f>Table1012148[[#This Row],[Potential demand MWh/h]]/SUM($I$23:$I$379)</f>
        <v>2.7347622466071856E-4</v>
      </c>
      <c r="K364">
        <f>MIN(IF(Table1012148[[#This Row],[Potential demand MWh/h]]&gt;=$B$11,ROUND(Table1012148[[#This Row],[Potential demand MWh/h]],0),0),$B$10)</f>
        <v>0</v>
      </c>
      <c r="L364">
        <f>Table1012148[[#This Row],[Electrolyser Potential MW]]</f>
        <v>0</v>
      </c>
      <c r="M364">
        <f>ROUND(Table1012148[[#This Row],[Potential Peak hour production MWh]]*$B$13,0)</f>
        <v>0</v>
      </c>
    </row>
    <row r="365" spans="1:13">
      <c r="A365">
        <v>366</v>
      </c>
      <c r="B365" t="s">
        <v>1198</v>
      </c>
      <c r="C365" t="s">
        <v>1213</v>
      </c>
      <c r="E365">
        <v>47.794589999999999</v>
      </c>
      <c r="F365">
        <v>12.950699999999999</v>
      </c>
      <c r="G365" t="s">
        <v>207</v>
      </c>
      <c r="H365">
        <v>4.2200000000000001E-2</v>
      </c>
      <c r="I365">
        <f>ROUND(Table1012148[[#This Row],[H2-Potential in TWh/a]]*1000000/(365*24),0)</f>
        <v>5</v>
      </c>
      <c r="J365">
        <f>Table1012148[[#This Row],[Potential demand MWh/h]]/SUM($I$23:$I$379)</f>
        <v>1.709226404129491E-4</v>
      </c>
      <c r="K365">
        <f>MIN(IF(Table1012148[[#This Row],[Potential demand MWh/h]]&gt;=$B$11,ROUND(Table1012148[[#This Row],[Potential demand MWh/h]],0),0),$B$10)</f>
        <v>0</v>
      </c>
      <c r="L365">
        <f>Table1012148[[#This Row],[Electrolyser Potential MW]]</f>
        <v>0</v>
      </c>
      <c r="M365">
        <f>ROUND(Table1012148[[#This Row],[Potential Peak hour production MWh]]*$B$13,0)</f>
        <v>0</v>
      </c>
    </row>
    <row r="366" spans="1:13">
      <c r="A366">
        <v>370</v>
      </c>
      <c r="B366" t="s">
        <v>1199</v>
      </c>
      <c r="C366" t="s">
        <v>1213</v>
      </c>
      <c r="E366">
        <v>50.812910000000002</v>
      </c>
      <c r="F366">
        <v>10.222860000000001</v>
      </c>
      <c r="G366" t="s">
        <v>905</v>
      </c>
      <c r="H366">
        <v>3.4099999999999998E-2</v>
      </c>
      <c r="I366">
        <f>ROUND(Table1012148[[#This Row],[H2-Potential in TWh/a]]*1000000/(365*24),0)</f>
        <v>4</v>
      </c>
      <c r="J366">
        <f>Table1012148[[#This Row],[Potential demand MWh/h]]/SUM($I$23:$I$379)</f>
        <v>1.3673811233035928E-4</v>
      </c>
      <c r="K366">
        <f>MIN(IF(Table1012148[[#This Row],[Potential demand MWh/h]]&gt;=$B$11,ROUND(Table1012148[[#This Row],[Potential demand MWh/h]],0),0),$B$10)</f>
        <v>0</v>
      </c>
      <c r="L366">
        <f>Table1012148[[#This Row],[Electrolyser Potential MW]]</f>
        <v>0</v>
      </c>
      <c r="M366">
        <f>ROUND(Table1012148[[#This Row],[Potential Peak hour production MWh]]*$B$13,0)</f>
        <v>0</v>
      </c>
    </row>
    <row r="367" spans="1:13">
      <c r="A367">
        <v>371</v>
      </c>
      <c r="B367" t="s">
        <v>1200</v>
      </c>
      <c r="C367" t="s">
        <v>1213</v>
      </c>
      <c r="E367">
        <v>51.117319999999999</v>
      </c>
      <c r="F367">
        <v>7.9006800000000004</v>
      </c>
      <c r="G367" t="s">
        <v>687</v>
      </c>
      <c r="H367">
        <v>2.3E-2</v>
      </c>
      <c r="I367">
        <f>ROUND(Table1012148[[#This Row],[H2-Potential in TWh/a]]*1000000/(365*24),0)</f>
        <v>3</v>
      </c>
      <c r="J367">
        <f>Table1012148[[#This Row],[Potential demand MWh/h]]/SUM($I$23:$I$379)</f>
        <v>1.0255358424776946E-4</v>
      </c>
      <c r="K367">
        <f>MIN(IF(Table1012148[[#This Row],[Potential demand MWh/h]]&gt;=$B$11,ROUND(Table1012148[[#This Row],[Potential demand MWh/h]],0),0),$B$10)</f>
        <v>0</v>
      </c>
      <c r="L367">
        <f>Table1012148[[#This Row],[Electrolyser Potential MW]]</f>
        <v>0</v>
      </c>
      <c r="M367">
        <f>ROUND(Table1012148[[#This Row],[Potential Peak hour production MWh]]*$B$13,0)</f>
        <v>0</v>
      </c>
    </row>
    <row r="368" spans="1:13">
      <c r="A368">
        <v>372</v>
      </c>
      <c r="B368" t="s">
        <v>1201</v>
      </c>
      <c r="C368" t="s">
        <v>1214</v>
      </c>
      <c r="E368">
        <v>53.512395480000002</v>
      </c>
      <c r="F368">
        <v>9.8872098019999992</v>
      </c>
      <c r="G368" t="s">
        <v>431</v>
      </c>
      <c r="H368">
        <v>0.80079999999999996</v>
      </c>
      <c r="I368">
        <f>ROUND(Table1012148[[#This Row],[H2-Potential in TWh/a]]*1000000/(365*24),0)</f>
        <v>91</v>
      </c>
      <c r="J368">
        <f>Table1012148[[#This Row],[Potential demand MWh/h]]/SUM($I$23:$I$379)</f>
        <v>3.1107920555156735E-3</v>
      </c>
      <c r="K368">
        <f>MIN(IF(Table1012148[[#This Row],[Potential demand MWh/h]]&gt;=$B$11,ROUND(Table1012148[[#This Row],[Potential demand MWh/h]],0),0),$B$10)</f>
        <v>0</v>
      </c>
      <c r="L368">
        <f>Table1012148[[#This Row],[Electrolyser Potential MW]]</f>
        <v>0</v>
      </c>
      <c r="M368">
        <f>ROUND(Table1012148[[#This Row],[Potential Peak hour production MWh]]*$B$13,0)</f>
        <v>0</v>
      </c>
    </row>
    <row r="369" spans="1:13">
      <c r="A369">
        <v>373</v>
      </c>
      <c r="B369" t="s">
        <v>1202</v>
      </c>
      <c r="C369" t="s">
        <v>1214</v>
      </c>
      <c r="E369">
        <v>51.148876549999997</v>
      </c>
      <c r="F369">
        <v>6.7818334370000004</v>
      </c>
      <c r="G369" t="s">
        <v>613</v>
      </c>
      <c r="H369">
        <v>1.3643000000000001</v>
      </c>
      <c r="I369">
        <f>ROUND(Table1012148[[#This Row],[H2-Potential in TWh/a]]*1000000/(365*24),0)</f>
        <v>156</v>
      </c>
      <c r="J369">
        <f>Table1012148[[#This Row],[Potential demand MWh/h]]/SUM($I$23:$I$379)</f>
        <v>5.3327863808840118E-3</v>
      </c>
      <c r="K369">
        <f>MIN(IF(Table1012148[[#This Row],[Potential demand MWh/h]]&gt;=$B$11,ROUND(Table1012148[[#This Row],[Potential demand MWh/h]],0),0),$B$10)</f>
        <v>0</v>
      </c>
      <c r="L369">
        <f>Table1012148[[#This Row],[Electrolyser Potential MW]]</f>
        <v>0</v>
      </c>
      <c r="M369">
        <f>ROUND(Table1012148[[#This Row],[Potential Peak hour production MWh]]*$B$13,0)</f>
        <v>0</v>
      </c>
    </row>
    <row r="370" spans="1:13">
      <c r="A370">
        <v>374</v>
      </c>
      <c r="B370" t="s">
        <v>1203</v>
      </c>
      <c r="C370" t="s">
        <v>1214</v>
      </c>
      <c r="E370">
        <v>51.490049169999999</v>
      </c>
      <c r="F370">
        <v>6.9681697480000002</v>
      </c>
      <c r="G370" t="s">
        <v>593</v>
      </c>
      <c r="H370">
        <v>1.0084</v>
      </c>
      <c r="I370">
        <f>ROUND(Table1012148[[#This Row],[H2-Potential in TWh/a]]*1000000/(365*24),0)</f>
        <v>115</v>
      </c>
      <c r="J370">
        <f>Table1012148[[#This Row],[Potential demand MWh/h]]/SUM($I$23:$I$379)</f>
        <v>3.9312207294978294E-3</v>
      </c>
      <c r="K370">
        <f>MIN(IF(Table1012148[[#This Row],[Potential demand MWh/h]]&gt;=$B$11,ROUND(Table1012148[[#This Row],[Potential demand MWh/h]],0),0),$B$10)</f>
        <v>0</v>
      </c>
      <c r="L370">
        <f>Table1012148[[#This Row],[Electrolyser Potential MW]]</f>
        <v>0</v>
      </c>
      <c r="M370">
        <f>ROUND(Table1012148[[#This Row],[Potential Peak hour production MWh]]*$B$13,0)</f>
        <v>0</v>
      </c>
    </row>
    <row r="371" spans="1:13">
      <c r="A371">
        <v>375</v>
      </c>
      <c r="B371" t="s">
        <v>1203</v>
      </c>
      <c r="C371" t="s">
        <v>1214</v>
      </c>
      <c r="E371">
        <v>51.625536050000001</v>
      </c>
      <c r="F371">
        <v>6.6154085570000003</v>
      </c>
      <c r="G371" t="s">
        <v>617</v>
      </c>
      <c r="H371">
        <v>0.56950000000000001</v>
      </c>
      <c r="I371">
        <f>ROUND(Table1012148[[#This Row],[H2-Potential in TWh/a]]*1000000/(365*24),0)</f>
        <v>65</v>
      </c>
      <c r="J371">
        <f>Table1012148[[#This Row],[Potential demand MWh/h]]/SUM($I$23:$I$379)</f>
        <v>2.2219943253683383E-3</v>
      </c>
      <c r="K371">
        <f>MIN(IF(Table1012148[[#This Row],[Potential demand MWh/h]]&gt;=$B$11,ROUND(Table1012148[[#This Row],[Potential demand MWh/h]],0),0),$B$10)</f>
        <v>0</v>
      </c>
      <c r="L371">
        <f>Table1012148[[#This Row],[Electrolyser Potential MW]]</f>
        <v>0</v>
      </c>
      <c r="M371">
        <f>ROUND(Table1012148[[#This Row],[Potential Peak hour production MWh]]*$B$13,0)</f>
        <v>0</v>
      </c>
    </row>
    <row r="372" spans="1:13">
      <c r="A372">
        <v>376</v>
      </c>
      <c r="B372" t="s">
        <v>1204</v>
      </c>
      <c r="C372" t="s">
        <v>1215</v>
      </c>
      <c r="E372">
        <v>49.352136989999998</v>
      </c>
      <c r="F372">
        <v>6.7436526030000001</v>
      </c>
      <c r="G372" t="s">
        <v>772</v>
      </c>
      <c r="H372">
        <v>7.9151999999999996</v>
      </c>
      <c r="I372">
        <f>ROUND(Table1012148[[#This Row],[H2-Potential in TWh/a]]*1000000/(365*24),0)</f>
        <v>904</v>
      </c>
      <c r="J372">
        <f>Table1012148[[#This Row],[Potential demand MWh/h]]/SUM($I$23:$I$379)</f>
        <v>3.0902813386661197E-2</v>
      </c>
      <c r="K372">
        <f>MIN(IF(Table1012148[[#This Row],[Potential demand MWh/h]]&gt;=$B$11,ROUND(Table1012148[[#This Row],[Potential demand MWh/h]],0),0),$B$10)</f>
        <v>50</v>
      </c>
      <c r="L372">
        <f>Table1012148[[#This Row],[Electrolyser Potential MW]]</f>
        <v>50</v>
      </c>
      <c r="M372">
        <f>ROUND(Table1012148[[#This Row],[Potential Peak hour production MWh]]*$B$13,0)</f>
        <v>21</v>
      </c>
    </row>
    <row r="373" spans="1:13">
      <c r="A373">
        <v>378</v>
      </c>
      <c r="B373" t="s">
        <v>1175</v>
      </c>
      <c r="C373" t="s">
        <v>1215</v>
      </c>
      <c r="E373">
        <v>52.154764919999998</v>
      </c>
      <c r="F373">
        <v>10.40307531</v>
      </c>
      <c r="G373" t="s">
        <v>502</v>
      </c>
      <c r="H373">
        <v>7.9151999999999996</v>
      </c>
      <c r="I373">
        <f>ROUND(Table1012148[[#This Row],[H2-Potential in TWh/a]]*1000000/(365*24),0)</f>
        <v>904</v>
      </c>
      <c r="J373">
        <f>Table1012148[[#This Row],[Potential demand MWh/h]]/SUM($I$23:$I$379)</f>
        <v>3.0902813386661197E-2</v>
      </c>
      <c r="K373">
        <f>MIN(IF(Table1012148[[#This Row],[Potential demand MWh/h]]&gt;=$B$11,ROUND(Table1012148[[#This Row],[Potential demand MWh/h]],0),0),$B$10)</f>
        <v>50</v>
      </c>
      <c r="L373">
        <f>Table1012148[[#This Row],[Electrolyser Potential MW]]</f>
        <v>50</v>
      </c>
      <c r="M373">
        <f>ROUND(Table1012148[[#This Row],[Potential Peak hour production MWh]]*$B$13,0)</f>
        <v>21</v>
      </c>
    </row>
    <row r="374" spans="1:13">
      <c r="A374">
        <v>379</v>
      </c>
      <c r="B374" t="s">
        <v>1178</v>
      </c>
      <c r="C374" t="s">
        <v>1215</v>
      </c>
      <c r="E374">
        <v>53.12493044</v>
      </c>
      <c r="F374">
        <v>8.6867285299999999</v>
      </c>
      <c r="G374" t="s">
        <v>426</v>
      </c>
      <c r="H374">
        <v>6.5300999999999991</v>
      </c>
      <c r="I374">
        <f>ROUND(Table1012148[[#This Row],[H2-Potential in TWh/a]]*1000000/(365*24),0)</f>
        <v>745</v>
      </c>
      <c r="J374">
        <f>Table1012148[[#This Row],[Potential demand MWh/h]]/SUM($I$23:$I$379)</f>
        <v>2.5467473421529416E-2</v>
      </c>
      <c r="K374">
        <f>MIN(IF(Table1012148[[#This Row],[Potential demand MWh/h]]&gt;=$B$11,ROUND(Table1012148[[#This Row],[Potential demand MWh/h]],0),0),$B$10)</f>
        <v>50</v>
      </c>
      <c r="L374">
        <f>Table1012148[[#This Row],[Electrolyser Potential MW]]</f>
        <v>50</v>
      </c>
      <c r="M374">
        <f>ROUND(Table1012148[[#This Row],[Potential Peak hour production MWh]]*$B$13,0)</f>
        <v>21</v>
      </c>
    </row>
    <row r="375" spans="1:13">
      <c r="A375">
        <v>380</v>
      </c>
      <c r="B375" t="s">
        <v>1179</v>
      </c>
      <c r="C375" t="s">
        <v>1215</v>
      </c>
      <c r="E375">
        <v>51.368231170000001</v>
      </c>
      <c r="F375">
        <v>6.7122673319999997</v>
      </c>
      <c r="G375" t="s">
        <v>591</v>
      </c>
      <c r="H375">
        <v>8.5747999999999998</v>
      </c>
      <c r="I375">
        <f>ROUND(Table1012148[[#This Row],[H2-Potential in TWh/a]]*1000000/(365*24),0)</f>
        <v>979</v>
      </c>
      <c r="J375">
        <f>Table1012148[[#This Row],[Potential demand MWh/h]]/SUM($I$23:$I$379)</f>
        <v>3.3466652992855436E-2</v>
      </c>
      <c r="K375">
        <f>MIN(IF(Table1012148[[#This Row],[Potential demand MWh/h]]&gt;=$B$11,ROUND(Table1012148[[#This Row],[Potential demand MWh/h]],0),0),$B$10)</f>
        <v>50</v>
      </c>
      <c r="L375">
        <f>Table1012148[[#This Row],[Electrolyser Potential MW]]</f>
        <v>50</v>
      </c>
      <c r="M375">
        <f>ROUND(Table1012148[[#This Row],[Potential Peak hour production MWh]]*$B$13,0)</f>
        <v>21</v>
      </c>
    </row>
    <row r="376" spans="1:13">
      <c r="A376">
        <v>381</v>
      </c>
      <c r="B376" t="s">
        <v>1180</v>
      </c>
      <c r="C376" t="s">
        <v>1215</v>
      </c>
      <c r="E376">
        <v>51.503690300000002</v>
      </c>
      <c r="F376">
        <v>6.7359074840000002</v>
      </c>
      <c r="G376" t="s">
        <v>591</v>
      </c>
      <c r="H376">
        <v>19.128399999999999</v>
      </c>
      <c r="I376">
        <f>ROUND(Table1012148[[#This Row],[H2-Potential in TWh/a]]*1000000/(365*24),0)</f>
        <v>2184</v>
      </c>
      <c r="J376">
        <f>Table1012148[[#This Row],[Potential demand MWh/h]]/SUM($I$23:$I$379)</f>
        <v>7.4659009332376167E-2</v>
      </c>
      <c r="K376">
        <f>MIN(IF(Table1012148[[#This Row],[Potential demand MWh/h]]&gt;=$B$11,ROUND(Table1012148[[#This Row],[Potential demand MWh/h]],0),0),$B$10)</f>
        <v>50</v>
      </c>
      <c r="L376">
        <f>Table1012148[[#This Row],[Electrolyser Potential MW]]</f>
        <v>50</v>
      </c>
      <c r="M376">
        <f>ROUND(Table1012148[[#This Row],[Potential Peak hour production MWh]]*$B$13,0)</f>
        <v>21</v>
      </c>
    </row>
    <row r="377" spans="1:13">
      <c r="A377">
        <v>377</v>
      </c>
      <c r="B377" t="s">
        <v>1205</v>
      </c>
      <c r="C377" t="s">
        <v>1215</v>
      </c>
      <c r="E377">
        <v>51.422282979999999</v>
      </c>
      <c r="F377">
        <v>6.7419912780000004</v>
      </c>
      <c r="G377" t="s">
        <v>591</v>
      </c>
      <c r="H377">
        <v>0.49469999999999997</v>
      </c>
      <c r="I377">
        <f>ROUND(Table1012148[[#This Row],[H2-Potential in TWh/a]]*1000000/(365*24),0)</f>
        <v>56</v>
      </c>
      <c r="J377">
        <f>Table1012148[[#This Row],[Potential demand MWh/h]]/SUM($I$23:$I$379)</f>
        <v>1.9143335726250299E-3</v>
      </c>
      <c r="K377">
        <f>MIN(IF(Table1012148[[#This Row],[Potential demand MWh/h]]&gt;=$B$11,ROUND(Table1012148[[#This Row],[Potential demand MWh/h]],0),0),$B$10)</f>
        <v>0</v>
      </c>
      <c r="L377">
        <f>Table1012148[[#This Row],[Electrolyser Potential MW]]</f>
        <v>0</v>
      </c>
      <c r="M377">
        <f>ROUND(Table1012148[[#This Row],[Potential Peak hour production MWh]]*$B$13,0)</f>
        <v>0</v>
      </c>
    </row>
    <row r="378" spans="1:13">
      <c r="A378">
        <v>382</v>
      </c>
      <c r="B378" t="s">
        <v>1029</v>
      </c>
      <c r="C378" t="s">
        <v>1215</v>
      </c>
      <c r="E378">
        <v>52.166140519999999</v>
      </c>
      <c r="F378">
        <v>14.617682240000001</v>
      </c>
      <c r="G378" t="s">
        <v>411</v>
      </c>
      <c r="H378">
        <v>4.6214000000000004</v>
      </c>
      <c r="I378">
        <f>ROUND(Table1012148[[#This Row],[H2-Potential in TWh/a]]*1000000/(365*24),0)</f>
        <v>528</v>
      </c>
      <c r="J378">
        <f>Table1012148[[#This Row],[Potential demand MWh/h]]/SUM($I$23:$I$379)</f>
        <v>1.8049430827607425E-2</v>
      </c>
      <c r="K378">
        <f>MIN(IF(Table1012148[[#This Row],[Potential demand MWh/h]]&gt;=$B$11,ROUND(Table1012148[[#This Row],[Potential demand MWh/h]],0),0),$B$10)</f>
        <v>50</v>
      </c>
      <c r="L378">
        <f>Table1012148[[#This Row],[Electrolyser Potential MW]]</f>
        <v>50</v>
      </c>
      <c r="M378">
        <f>ROUND(Table1012148[[#This Row],[Potential Peak hour production MWh]]*$B$13,0)</f>
        <v>21</v>
      </c>
    </row>
    <row r="379" spans="1:13">
      <c r="A379">
        <v>383</v>
      </c>
      <c r="B379" t="s">
        <v>1206</v>
      </c>
      <c r="C379" t="s">
        <v>1215</v>
      </c>
      <c r="E379">
        <v>53.524784969999999</v>
      </c>
      <c r="F379">
        <v>9.9000510780000006</v>
      </c>
      <c r="G379" t="s">
        <v>431</v>
      </c>
      <c r="H379">
        <v>0.81599999999999995</v>
      </c>
      <c r="I379">
        <f>ROUND(Table1012148[[#This Row],[H2-Potential in TWh/a]]*1000000/(365*24),0)</f>
        <v>93</v>
      </c>
      <c r="J379">
        <f>Table1012148[[#This Row],[Potential demand MWh/h]]/SUM($I$23:$I$379)</f>
        <v>3.1791611116808532E-3</v>
      </c>
      <c r="K379">
        <f>MIN(IF(Table1012148[[#This Row],[Potential demand MWh/h]]&gt;=$B$11,ROUND(Table1012148[[#This Row],[Potential demand MWh/h]],0),0),$B$10)</f>
        <v>0</v>
      </c>
      <c r="L379">
        <f>Table1012148[[#This Row],[Electrolyser Potential MW]]</f>
        <v>0</v>
      </c>
      <c r="M379">
        <f>ROUND(Table1012148[[#This Row],[Potential Peak hour production MWh]]*$B$13,0)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358"/>
  <sheetViews>
    <sheetView topLeftCell="A349" workbookViewId="0">
      <selection activeCell="C2" sqref="C2"/>
    </sheetView>
  </sheetViews>
  <sheetFormatPr defaultRowHeight="14.4"/>
  <sheetData>
    <row r="1" spans="1:3">
      <c r="A1" t="str" cm="1">
        <f t="array" ref="A1:A358">Industry_Electrolyser!E22:E379</f>
        <v>Latitude</v>
      </c>
      <c r="B1" t="str" cm="1">
        <f t="array" ref="B1:B358">Industry_Electrolyser!F22:F379</f>
        <v>Longitude</v>
      </c>
      <c r="C1" t="str" cm="1">
        <f t="array" ref="C1:C358">Industry_Electrolyser!M22:M379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21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21</v>
      </c>
    </row>
    <row r="8" spans="1:3">
      <c r="A8">
        <v>50.832682040000002</v>
      </c>
      <c r="B8">
        <v>6.9440666799999997</v>
      </c>
      <c r="C8">
        <v>21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21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21</v>
      </c>
    </row>
    <row r="16" spans="1:3">
      <c r="A16">
        <v>53.635219999999997</v>
      </c>
      <c r="B16">
        <v>9.4846500000000002</v>
      </c>
      <c r="C16">
        <v>0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0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21</v>
      </c>
    </row>
    <row r="26" spans="1:3">
      <c r="A26">
        <v>51.530037100000001</v>
      </c>
      <c r="B26">
        <v>6.995643748</v>
      </c>
      <c r="C26">
        <v>0</v>
      </c>
    </row>
    <row r="27" spans="1:3">
      <c r="A27">
        <v>51.441175999999999</v>
      </c>
      <c r="B27">
        <v>7.0870959999999998</v>
      </c>
      <c r="C27">
        <v>0</v>
      </c>
    </row>
    <row r="28" spans="1:3">
      <c r="A28">
        <v>52.193970999999998</v>
      </c>
      <c r="B28">
        <v>8.6085700000000003</v>
      </c>
      <c r="C28">
        <v>0</v>
      </c>
    </row>
    <row r="29" spans="1:3">
      <c r="A29">
        <v>51.006366999999997</v>
      </c>
      <c r="B29">
        <v>13.657259</v>
      </c>
      <c r="C29">
        <v>0</v>
      </c>
    </row>
    <row r="30" spans="1:3">
      <c r="A30">
        <v>51.621611000000001</v>
      </c>
      <c r="B30">
        <v>7.5219820000000004</v>
      </c>
      <c r="C30">
        <v>0</v>
      </c>
    </row>
    <row r="31" spans="1:3">
      <c r="A31">
        <v>52.526555999999999</v>
      </c>
      <c r="B31">
        <v>11.392977999999999</v>
      </c>
      <c r="C31">
        <v>0</v>
      </c>
    </row>
    <row r="32" spans="1:3">
      <c r="A32">
        <v>51.837156</v>
      </c>
      <c r="B32">
        <v>11.767552999999999</v>
      </c>
      <c r="C32">
        <v>0</v>
      </c>
    </row>
    <row r="33" spans="1:3">
      <c r="A33">
        <v>51.370685999999999</v>
      </c>
      <c r="B33">
        <v>14.067964999999999</v>
      </c>
      <c r="C33">
        <v>0</v>
      </c>
    </row>
    <row r="34" spans="1:3">
      <c r="A34">
        <v>50.583345610000002</v>
      </c>
      <c r="B34">
        <v>10.9922719</v>
      </c>
      <c r="C34">
        <v>0</v>
      </c>
    </row>
    <row r="35" spans="1:3">
      <c r="A35">
        <v>50.698461999999999</v>
      </c>
      <c r="B35">
        <v>10.938711</v>
      </c>
      <c r="C35">
        <v>0</v>
      </c>
    </row>
    <row r="36" spans="1:3">
      <c r="A36">
        <v>50.490719800000001</v>
      </c>
      <c r="B36">
        <v>11.171840599999999</v>
      </c>
      <c r="C36">
        <v>0</v>
      </c>
    </row>
    <row r="37" spans="1:3">
      <c r="A37">
        <v>50.511445000000002</v>
      </c>
      <c r="B37">
        <v>11.214213000000001</v>
      </c>
      <c r="C37">
        <v>0</v>
      </c>
    </row>
    <row r="38" spans="1:3">
      <c r="A38">
        <v>49.23310953</v>
      </c>
      <c r="B38">
        <v>8.3749069790000004</v>
      </c>
      <c r="C38">
        <v>0</v>
      </c>
    </row>
    <row r="39" spans="1:3">
      <c r="A39">
        <v>50.471730000000001</v>
      </c>
      <c r="B39">
        <v>7.7865000000000002</v>
      </c>
      <c r="C39">
        <v>0</v>
      </c>
    </row>
    <row r="40" spans="1:3">
      <c r="A40">
        <v>52.264368320000003</v>
      </c>
      <c r="B40">
        <v>9.1407274550000004</v>
      </c>
      <c r="C40">
        <v>0</v>
      </c>
    </row>
    <row r="41" spans="1:3">
      <c r="A41">
        <v>51.807093000000002</v>
      </c>
      <c r="B41">
        <v>9.4427470000000007</v>
      </c>
      <c r="C41">
        <v>0</v>
      </c>
    </row>
    <row r="42" spans="1:3">
      <c r="A42">
        <v>51.750830000000001</v>
      </c>
      <c r="B42">
        <v>9.3963169999999998</v>
      </c>
      <c r="C42">
        <v>0</v>
      </c>
    </row>
    <row r="43" spans="1:3">
      <c r="A43">
        <v>52.197012999999998</v>
      </c>
      <c r="B43">
        <v>9.0708830000000003</v>
      </c>
      <c r="C43">
        <v>0</v>
      </c>
    </row>
    <row r="44" spans="1:3">
      <c r="A44">
        <v>52.193398999999999</v>
      </c>
      <c r="B44">
        <v>9.4648389999999996</v>
      </c>
      <c r="C44">
        <v>0</v>
      </c>
    </row>
    <row r="45" spans="1:3">
      <c r="A45">
        <v>52.537657000000003</v>
      </c>
      <c r="B45">
        <v>13.710979999999999</v>
      </c>
      <c r="C45">
        <v>0</v>
      </c>
    </row>
    <row r="46" spans="1:3">
      <c r="A46">
        <v>53.948273999999998</v>
      </c>
      <c r="B46">
        <v>10.198677</v>
      </c>
      <c r="C46">
        <v>0</v>
      </c>
    </row>
    <row r="47" spans="1:3">
      <c r="A47">
        <v>47.90606777</v>
      </c>
      <c r="B47">
        <v>9.8754120319999998</v>
      </c>
      <c r="C47">
        <v>0</v>
      </c>
    </row>
    <row r="48" spans="1:3">
      <c r="A48">
        <v>50.438827289999999</v>
      </c>
      <c r="B48">
        <v>11.3812546</v>
      </c>
      <c r="C48">
        <v>0</v>
      </c>
    </row>
    <row r="49" spans="1:3">
      <c r="A49">
        <v>48.956135000000003</v>
      </c>
      <c r="B49">
        <v>11.398277</v>
      </c>
      <c r="C49">
        <v>0</v>
      </c>
    </row>
    <row r="50" spans="1:3">
      <c r="A50">
        <v>50.471435</v>
      </c>
      <c r="B50">
        <v>11.282619</v>
      </c>
      <c r="C50">
        <v>0</v>
      </c>
    </row>
    <row r="51" spans="1:3">
      <c r="A51">
        <v>49.980055999999998</v>
      </c>
      <c r="B51">
        <v>9.5831809999999997</v>
      </c>
      <c r="C51">
        <v>0</v>
      </c>
    </row>
    <row r="52" spans="1:3">
      <c r="A52">
        <v>48.741115000000001</v>
      </c>
      <c r="B52">
        <v>11.236568999999999</v>
      </c>
      <c r="C52">
        <v>0</v>
      </c>
    </row>
    <row r="53" spans="1:3">
      <c r="A53">
        <v>50.459333000000001</v>
      </c>
      <c r="B53">
        <v>11.26413</v>
      </c>
      <c r="C53">
        <v>0</v>
      </c>
    </row>
    <row r="54" spans="1:3">
      <c r="A54">
        <v>51.649469000000003</v>
      </c>
      <c r="B54">
        <v>14.231009</v>
      </c>
      <c r="C54">
        <v>0</v>
      </c>
    </row>
    <row r="55" spans="1:3">
      <c r="A55">
        <v>50.509984000000003</v>
      </c>
      <c r="B55">
        <v>10.749162</v>
      </c>
      <c r="C55">
        <v>0</v>
      </c>
    </row>
    <row r="56" spans="1:3">
      <c r="A56">
        <v>47.603845</v>
      </c>
      <c r="B56">
        <v>7.9151069999999999</v>
      </c>
      <c r="C56">
        <v>0</v>
      </c>
    </row>
    <row r="57" spans="1:3">
      <c r="A57">
        <v>49.773600000000002</v>
      </c>
      <c r="B57">
        <v>9.5700950000000002</v>
      </c>
      <c r="C57">
        <v>0</v>
      </c>
    </row>
    <row r="58" spans="1:3">
      <c r="A58">
        <v>50.869332999999997</v>
      </c>
      <c r="B58">
        <v>6.0929209999999996</v>
      </c>
      <c r="C58">
        <v>0</v>
      </c>
    </row>
    <row r="59" spans="1:3">
      <c r="A59">
        <v>51.566233019999999</v>
      </c>
      <c r="B59">
        <v>6.9334189679999998</v>
      </c>
      <c r="C59">
        <v>0</v>
      </c>
    </row>
    <row r="60" spans="1:3">
      <c r="A60">
        <v>52.274424660000001</v>
      </c>
      <c r="B60">
        <v>11.44018309</v>
      </c>
      <c r="C60">
        <v>0</v>
      </c>
    </row>
    <row r="61" spans="1:3">
      <c r="A61">
        <v>51.65123268</v>
      </c>
      <c r="B61">
        <v>12.243387589999999</v>
      </c>
      <c r="C61">
        <v>0</v>
      </c>
    </row>
    <row r="62" spans="1:3">
      <c r="A62">
        <v>52.057572159999999</v>
      </c>
      <c r="B62">
        <v>11.58077961</v>
      </c>
      <c r="C62">
        <v>0</v>
      </c>
    </row>
    <row r="63" spans="1:3">
      <c r="A63">
        <v>52.062818999999998</v>
      </c>
      <c r="B63">
        <v>11.570379000000001</v>
      </c>
      <c r="C63">
        <v>0</v>
      </c>
    </row>
    <row r="64" spans="1:3">
      <c r="A64">
        <v>51.579650770000001</v>
      </c>
      <c r="B64">
        <v>13.003550280000001</v>
      </c>
      <c r="C64">
        <v>0</v>
      </c>
    </row>
    <row r="65" spans="1:3">
      <c r="A65">
        <v>50.784838569999998</v>
      </c>
      <c r="B65">
        <v>6.2200416880000002</v>
      </c>
      <c r="C65">
        <v>0</v>
      </c>
    </row>
    <row r="66" spans="1:3">
      <c r="A66">
        <v>49.620086989999997</v>
      </c>
      <c r="B66">
        <v>12.07645089</v>
      </c>
      <c r="C66">
        <v>0</v>
      </c>
    </row>
    <row r="67" spans="1:3">
      <c r="A67">
        <v>49.523539999999997</v>
      </c>
      <c r="B67">
        <v>8.4730910000000002</v>
      </c>
      <c r="C67">
        <v>0</v>
      </c>
    </row>
    <row r="68" spans="1:3">
      <c r="A68">
        <v>50.049413999999999</v>
      </c>
      <c r="B68">
        <v>12.037088000000001</v>
      </c>
      <c r="C68">
        <v>0</v>
      </c>
    </row>
    <row r="69" spans="1:3">
      <c r="A69">
        <v>51.574494999999999</v>
      </c>
      <c r="B69">
        <v>14.607143000000001</v>
      </c>
      <c r="C69">
        <v>0</v>
      </c>
    </row>
    <row r="70" spans="1:3">
      <c r="A70">
        <v>50.031909560000003</v>
      </c>
      <c r="B70">
        <v>8.2570017539999991</v>
      </c>
      <c r="C70">
        <v>0</v>
      </c>
    </row>
    <row r="71" spans="1:3">
      <c r="A71">
        <v>52.174985890000002</v>
      </c>
      <c r="B71">
        <v>7.8878276410000003</v>
      </c>
      <c r="C71">
        <v>0</v>
      </c>
    </row>
    <row r="72" spans="1:3">
      <c r="A72">
        <v>51.765173730000001</v>
      </c>
      <c r="B72">
        <v>8.0540287880000001</v>
      </c>
      <c r="C72">
        <v>0</v>
      </c>
    </row>
    <row r="73" spans="1:3">
      <c r="A73">
        <v>51.760245959999999</v>
      </c>
      <c r="B73">
        <v>8.0731712420000008</v>
      </c>
      <c r="C73">
        <v>0</v>
      </c>
    </row>
    <row r="74" spans="1:3">
      <c r="A74">
        <v>51.858260960000003</v>
      </c>
      <c r="B74">
        <v>8.0305718620000004</v>
      </c>
      <c r="C74">
        <v>0</v>
      </c>
    </row>
    <row r="75" spans="1:3">
      <c r="A75">
        <v>51.698988470000003</v>
      </c>
      <c r="B75">
        <v>8.7470409070000006</v>
      </c>
      <c r="C75">
        <v>0</v>
      </c>
    </row>
    <row r="76" spans="1:3">
      <c r="A76">
        <v>51.62256052</v>
      </c>
      <c r="B76">
        <v>8.5043928809999993</v>
      </c>
      <c r="C76">
        <v>0</v>
      </c>
    </row>
    <row r="77" spans="1:3">
      <c r="A77">
        <v>51.597210140000001</v>
      </c>
      <c r="B77">
        <v>8.3346819449999998</v>
      </c>
      <c r="C77">
        <v>0</v>
      </c>
    </row>
    <row r="78" spans="1:3">
      <c r="A78">
        <v>51.816375209999997</v>
      </c>
      <c r="B78">
        <v>11.7496466</v>
      </c>
      <c r="C78">
        <v>0</v>
      </c>
    </row>
    <row r="79" spans="1:3">
      <c r="A79">
        <v>51.271111779999998</v>
      </c>
      <c r="B79">
        <v>11.654702629999999</v>
      </c>
      <c r="C79">
        <v>0</v>
      </c>
    </row>
    <row r="80" spans="1:3">
      <c r="A80">
        <v>48.331986280000002</v>
      </c>
      <c r="B80">
        <v>9.7304687479999998</v>
      </c>
      <c r="C80">
        <v>0</v>
      </c>
    </row>
    <row r="81" spans="1:3">
      <c r="A81">
        <v>49.601018850000003</v>
      </c>
      <c r="B81">
        <v>8.0413779420000004</v>
      </c>
      <c r="C81">
        <v>0</v>
      </c>
    </row>
    <row r="82" spans="1:3">
      <c r="A82">
        <v>52.349831299999998</v>
      </c>
      <c r="B82">
        <v>9.8859338710000007</v>
      </c>
      <c r="C82">
        <v>0</v>
      </c>
    </row>
    <row r="83" spans="1:3">
      <c r="A83">
        <v>51.601120729999998</v>
      </c>
      <c r="B83">
        <v>8.3361264300000002</v>
      </c>
      <c r="C83">
        <v>0</v>
      </c>
    </row>
    <row r="84" spans="1:3">
      <c r="A84">
        <v>51.594684739999998</v>
      </c>
      <c r="B84">
        <v>8.3349065200000005</v>
      </c>
      <c r="C84">
        <v>0</v>
      </c>
    </row>
    <row r="85" spans="1:3">
      <c r="A85">
        <v>52.489069260000001</v>
      </c>
      <c r="B85">
        <v>13.836929169999999</v>
      </c>
      <c r="C85">
        <v>0</v>
      </c>
    </row>
    <row r="86" spans="1:3">
      <c r="A86">
        <v>51.362759730000001</v>
      </c>
      <c r="B86">
        <v>10.483568269999999</v>
      </c>
      <c r="C86">
        <v>0</v>
      </c>
    </row>
    <row r="87" spans="1:3">
      <c r="A87">
        <v>50.333990059999998</v>
      </c>
      <c r="B87">
        <v>6.7668281370000001</v>
      </c>
      <c r="C87">
        <v>0</v>
      </c>
    </row>
    <row r="88" spans="1:3">
      <c r="A88">
        <v>50.584524440000003</v>
      </c>
      <c r="B88">
        <v>9.5095189270000002</v>
      </c>
      <c r="C88">
        <v>0</v>
      </c>
    </row>
    <row r="89" spans="1:3">
      <c r="A89">
        <v>47.790819620000001</v>
      </c>
      <c r="B89">
        <v>12.18159007</v>
      </c>
      <c r="C89">
        <v>0</v>
      </c>
    </row>
    <row r="90" spans="1:3">
      <c r="A90">
        <v>49.21283244</v>
      </c>
      <c r="B90">
        <v>12.028256949999999</v>
      </c>
      <c r="C90">
        <v>0</v>
      </c>
    </row>
    <row r="91" spans="1:3">
      <c r="A91">
        <v>48.884912460000002</v>
      </c>
      <c r="B91">
        <v>10.99769729</v>
      </c>
      <c r="C91">
        <v>0</v>
      </c>
    </row>
    <row r="92" spans="1:3">
      <c r="A92">
        <v>49.808461000000001</v>
      </c>
      <c r="B92">
        <v>9.6178912790000002</v>
      </c>
      <c r="C92">
        <v>0</v>
      </c>
    </row>
    <row r="93" spans="1:3">
      <c r="A93">
        <v>49.955004879999997</v>
      </c>
      <c r="B93">
        <v>9.7685104519999992</v>
      </c>
      <c r="C93">
        <v>0</v>
      </c>
    </row>
    <row r="94" spans="1:3">
      <c r="A94">
        <v>48.776732469999999</v>
      </c>
      <c r="B94">
        <v>10.70031679</v>
      </c>
      <c r="C94">
        <v>0</v>
      </c>
    </row>
    <row r="95" spans="1:3">
      <c r="A95">
        <v>48.653686829999998</v>
      </c>
      <c r="B95">
        <v>10.16246767</v>
      </c>
      <c r="C95">
        <v>0</v>
      </c>
    </row>
    <row r="96" spans="1:3">
      <c r="A96">
        <v>49.357679390000001</v>
      </c>
      <c r="B96">
        <v>8.6858323980000005</v>
      </c>
      <c r="C96">
        <v>0</v>
      </c>
    </row>
    <row r="97" spans="1:3">
      <c r="A97">
        <v>49.018412980000001</v>
      </c>
      <c r="B97">
        <v>8.6124897310000001</v>
      </c>
      <c r="C97">
        <v>0</v>
      </c>
    </row>
    <row r="98" spans="1:3">
      <c r="A98">
        <v>48.368603120000003</v>
      </c>
      <c r="B98">
        <v>9.7346784</v>
      </c>
      <c r="C98">
        <v>0</v>
      </c>
    </row>
    <row r="99" spans="1:3">
      <c r="A99">
        <v>48.227041210000003</v>
      </c>
      <c r="B99">
        <v>8.7790961079999992</v>
      </c>
      <c r="C99">
        <v>0</v>
      </c>
    </row>
    <row r="100" spans="1:3">
      <c r="A100">
        <v>52.376283000000001</v>
      </c>
      <c r="B100">
        <v>9.8798150000000007</v>
      </c>
      <c r="C100">
        <v>0</v>
      </c>
    </row>
    <row r="101" spans="1:3">
      <c r="A101">
        <v>53.874164919999998</v>
      </c>
      <c r="B101">
        <v>9.5832685959999999</v>
      </c>
      <c r="C101">
        <v>0</v>
      </c>
    </row>
    <row r="102" spans="1:3">
      <c r="A102">
        <v>50.584319999999998</v>
      </c>
      <c r="B102">
        <v>9.5092449999999999</v>
      </c>
      <c r="C102">
        <v>0</v>
      </c>
    </row>
    <row r="103" spans="1:3">
      <c r="A103">
        <v>50.808852000000002</v>
      </c>
      <c r="B103">
        <v>12.09295</v>
      </c>
      <c r="C103">
        <v>0</v>
      </c>
    </row>
    <row r="104" spans="1:3">
      <c r="A104">
        <v>51.647706999999997</v>
      </c>
      <c r="B104">
        <v>10.087452000000001</v>
      </c>
      <c r="C104">
        <v>0</v>
      </c>
    </row>
    <row r="105" spans="1:3">
      <c r="A105">
        <v>52.490088</v>
      </c>
      <c r="B105">
        <v>13.838051</v>
      </c>
      <c r="C105">
        <v>0</v>
      </c>
    </row>
    <row r="106" spans="1:3">
      <c r="A106">
        <v>51.844586</v>
      </c>
      <c r="B106">
        <v>10.18979</v>
      </c>
      <c r="C106">
        <v>0</v>
      </c>
    </row>
    <row r="107" spans="1:3">
      <c r="A107">
        <v>48.890949999999997</v>
      </c>
      <c r="B107">
        <v>11.932119999999999</v>
      </c>
      <c r="C107">
        <v>0</v>
      </c>
    </row>
    <row r="108" spans="1:3">
      <c r="A108">
        <v>51.247683000000002</v>
      </c>
      <c r="B108">
        <v>7.0445830000000003</v>
      </c>
      <c r="C108">
        <v>0</v>
      </c>
    </row>
    <row r="109" spans="1:3">
      <c r="A109">
        <v>51.755471</v>
      </c>
      <c r="B109">
        <v>10.825817000000001</v>
      </c>
      <c r="C109">
        <v>0</v>
      </c>
    </row>
    <row r="110" spans="1:3">
      <c r="A110">
        <v>47.658802999999999</v>
      </c>
      <c r="B110">
        <v>7.5460190000000003</v>
      </c>
      <c r="C110">
        <v>0</v>
      </c>
    </row>
    <row r="111" spans="1:3">
      <c r="A111">
        <v>49.008715000000002</v>
      </c>
      <c r="B111">
        <v>11.824687000000001</v>
      </c>
      <c r="C111">
        <v>0</v>
      </c>
    </row>
    <row r="112" spans="1:3">
      <c r="A112">
        <v>51.140329999999999</v>
      </c>
      <c r="B112">
        <v>8.025404</v>
      </c>
      <c r="C112">
        <v>0</v>
      </c>
    </row>
    <row r="113" spans="1:3">
      <c r="A113">
        <v>50.419099000000003</v>
      </c>
      <c r="B113">
        <v>8.1118000000000006</v>
      </c>
      <c r="C113">
        <v>0</v>
      </c>
    </row>
    <row r="114" spans="1:3">
      <c r="A114">
        <v>50.317605</v>
      </c>
      <c r="B114">
        <v>8.0657010000000007</v>
      </c>
      <c r="C114">
        <v>0</v>
      </c>
    </row>
    <row r="115" spans="1:3">
      <c r="A115">
        <v>51.436858999999998</v>
      </c>
      <c r="B115">
        <v>8.3738720000000004</v>
      </c>
      <c r="C115">
        <v>0</v>
      </c>
    </row>
    <row r="116" spans="1:3">
      <c r="A116">
        <v>49.029909000000004</v>
      </c>
      <c r="B116">
        <v>12.1388</v>
      </c>
      <c r="C116">
        <v>0</v>
      </c>
    </row>
    <row r="117" spans="1:3">
      <c r="A117">
        <v>50.334173999999997</v>
      </c>
      <c r="B117">
        <v>6.7668109999999997</v>
      </c>
      <c r="C117">
        <v>0</v>
      </c>
    </row>
    <row r="118" spans="1:3">
      <c r="A118">
        <v>52.040866999999999</v>
      </c>
      <c r="B118">
        <v>8.3994090000000003</v>
      </c>
      <c r="C118">
        <v>0</v>
      </c>
    </row>
    <row r="119" spans="1:3">
      <c r="A119">
        <v>50.230564000000001</v>
      </c>
      <c r="B119">
        <v>6.6829239999999999</v>
      </c>
      <c r="C119">
        <v>0</v>
      </c>
    </row>
    <row r="120" spans="1:3">
      <c r="A120">
        <v>51.296801000000002</v>
      </c>
      <c r="B120">
        <v>7.0149359999999996</v>
      </c>
      <c r="C120">
        <v>0</v>
      </c>
    </row>
    <row r="121" spans="1:3">
      <c r="A121">
        <v>51.394948999999997</v>
      </c>
      <c r="B121">
        <v>8.6849950000000007</v>
      </c>
      <c r="C121">
        <v>0</v>
      </c>
    </row>
    <row r="122" spans="1:3">
      <c r="A122">
        <v>51.397084999999997</v>
      </c>
      <c r="B122">
        <v>7.8406979999999997</v>
      </c>
      <c r="C122">
        <v>0</v>
      </c>
    </row>
    <row r="123" spans="1:3">
      <c r="A123">
        <v>52.059196999999998</v>
      </c>
      <c r="B123">
        <v>9.5886659999999999</v>
      </c>
      <c r="C123">
        <v>0</v>
      </c>
    </row>
    <row r="124" spans="1:3">
      <c r="A124">
        <v>52.264046999999998</v>
      </c>
      <c r="B124">
        <v>7.3968769999999999</v>
      </c>
      <c r="C124">
        <v>0</v>
      </c>
    </row>
    <row r="125" spans="1:3">
      <c r="A125">
        <v>48.775784999999999</v>
      </c>
      <c r="B125">
        <v>10.699441999999999</v>
      </c>
      <c r="C125">
        <v>0</v>
      </c>
    </row>
    <row r="126" spans="1:3">
      <c r="A126">
        <v>52.162646000000002</v>
      </c>
      <c r="B126">
        <v>7.968648</v>
      </c>
      <c r="C126">
        <v>0</v>
      </c>
    </row>
    <row r="127" spans="1:3">
      <c r="A127">
        <v>50.027914000000003</v>
      </c>
      <c r="B127">
        <v>11.308923</v>
      </c>
      <c r="C127">
        <v>0</v>
      </c>
    </row>
    <row r="128" spans="1:3">
      <c r="A128">
        <v>52.170476999999998</v>
      </c>
      <c r="B128">
        <v>9.7933900000000005</v>
      </c>
      <c r="C128">
        <v>0</v>
      </c>
    </row>
    <row r="129" spans="1:3">
      <c r="A129">
        <v>52.023237000000002</v>
      </c>
      <c r="B129">
        <v>10.545916999999999</v>
      </c>
      <c r="C129">
        <v>0</v>
      </c>
    </row>
    <row r="130" spans="1:3">
      <c r="A130">
        <v>52.071129999999997</v>
      </c>
      <c r="B130">
        <v>11.385047999999999</v>
      </c>
      <c r="C130">
        <v>0</v>
      </c>
    </row>
    <row r="131" spans="1:3">
      <c r="A131">
        <v>52.977111999999998</v>
      </c>
      <c r="B131">
        <v>10.558517999999999</v>
      </c>
      <c r="C131">
        <v>0</v>
      </c>
    </row>
    <row r="132" spans="1:3">
      <c r="A132">
        <v>52.233195000000002</v>
      </c>
      <c r="B132">
        <v>10.034605000000001</v>
      </c>
      <c r="C132">
        <v>0</v>
      </c>
    </row>
    <row r="133" spans="1:3">
      <c r="A133">
        <v>51.205803000000003</v>
      </c>
      <c r="B133">
        <v>9.9074449999999992</v>
      </c>
      <c r="C133">
        <v>0</v>
      </c>
    </row>
    <row r="134" spans="1:3">
      <c r="A134">
        <v>48.423419000000003</v>
      </c>
      <c r="B134">
        <v>9.9041779999999999</v>
      </c>
      <c r="C134">
        <v>0</v>
      </c>
    </row>
    <row r="135" spans="1:3">
      <c r="A135">
        <v>49.364916000000001</v>
      </c>
      <c r="B135">
        <v>11.604835</v>
      </c>
      <c r="C135">
        <v>0</v>
      </c>
    </row>
    <row r="136" spans="1:3">
      <c r="A136">
        <v>50.915255000000002</v>
      </c>
      <c r="B136">
        <v>6.3715789999999997</v>
      </c>
      <c r="C136">
        <v>0</v>
      </c>
    </row>
    <row r="137" spans="1:3">
      <c r="A137">
        <v>50.657406000000002</v>
      </c>
      <c r="B137">
        <v>6.8105380000000002</v>
      </c>
      <c r="C137">
        <v>0</v>
      </c>
    </row>
    <row r="138" spans="1:3">
      <c r="A138">
        <v>51.985916000000003</v>
      </c>
      <c r="B138">
        <v>8.8075480000000006</v>
      </c>
      <c r="C138">
        <v>0</v>
      </c>
    </row>
    <row r="139" spans="1:3">
      <c r="A139">
        <v>51.729120999999999</v>
      </c>
      <c r="B139">
        <v>6.3590609999999996</v>
      </c>
      <c r="C139">
        <v>0</v>
      </c>
    </row>
    <row r="140" spans="1:3">
      <c r="A140">
        <v>51.698058000000003</v>
      </c>
      <c r="B140">
        <v>11.757585000000001</v>
      </c>
      <c r="C140">
        <v>0</v>
      </c>
    </row>
    <row r="141" spans="1:3">
      <c r="A141">
        <v>51.597330999999997</v>
      </c>
      <c r="B141">
        <v>8.3411760000000008</v>
      </c>
      <c r="C141">
        <v>0</v>
      </c>
    </row>
    <row r="142" spans="1:3">
      <c r="A142">
        <v>52.169490000000003</v>
      </c>
      <c r="B142">
        <v>14.626637000000001</v>
      </c>
      <c r="C142">
        <v>0</v>
      </c>
    </row>
    <row r="143" spans="1:3">
      <c r="A143">
        <v>50.944513999999998</v>
      </c>
      <c r="B143">
        <v>11.988065000000001</v>
      </c>
      <c r="C143">
        <v>0</v>
      </c>
    </row>
    <row r="144" spans="1:3">
      <c r="A144">
        <v>53.853903000000003</v>
      </c>
      <c r="B144">
        <v>13.708684</v>
      </c>
      <c r="C144">
        <v>0</v>
      </c>
    </row>
    <row r="145" spans="1:3">
      <c r="A145">
        <v>51.491359000000003</v>
      </c>
      <c r="B145">
        <v>9.1656840000000006</v>
      </c>
      <c r="C145">
        <v>0</v>
      </c>
    </row>
    <row r="146" spans="1:3">
      <c r="A146">
        <v>51.102179999999997</v>
      </c>
      <c r="B146">
        <v>9.3601209999999995</v>
      </c>
      <c r="C146">
        <v>0</v>
      </c>
    </row>
    <row r="147" spans="1:3">
      <c r="A147">
        <v>49.243552000000001</v>
      </c>
      <c r="B147">
        <v>9.1805129999999995</v>
      </c>
      <c r="C147">
        <v>0</v>
      </c>
    </row>
    <row r="148" spans="1:3">
      <c r="A148">
        <v>49.665720999999998</v>
      </c>
      <c r="B148">
        <v>10.080456999999999</v>
      </c>
      <c r="C148">
        <v>0</v>
      </c>
    </row>
    <row r="149" spans="1:3">
      <c r="A149">
        <v>51.053932000000003</v>
      </c>
      <c r="B149">
        <v>12.110927</v>
      </c>
      <c r="C149">
        <v>0</v>
      </c>
    </row>
    <row r="150" spans="1:3">
      <c r="A150">
        <v>51.459828999999999</v>
      </c>
      <c r="B150">
        <v>13.223212999999999</v>
      </c>
      <c r="C150">
        <v>0</v>
      </c>
    </row>
    <row r="151" spans="1:3">
      <c r="A151">
        <v>48.69791</v>
      </c>
      <c r="B151">
        <v>10.909583</v>
      </c>
      <c r="C151">
        <v>0</v>
      </c>
    </row>
    <row r="152" spans="1:3">
      <c r="A152">
        <v>49.599576999999996</v>
      </c>
      <c r="B152">
        <v>8.2196610000000003</v>
      </c>
      <c r="C152">
        <v>0</v>
      </c>
    </row>
    <row r="153" spans="1:3">
      <c r="A153">
        <v>48.786760000000001</v>
      </c>
      <c r="B153">
        <v>12.882771</v>
      </c>
      <c r="C153">
        <v>0</v>
      </c>
    </row>
    <row r="154" spans="1:3">
      <c r="A154">
        <v>48.823697719999998</v>
      </c>
      <c r="B154">
        <v>10.11424128</v>
      </c>
      <c r="C154">
        <v>0</v>
      </c>
    </row>
    <row r="155" spans="1:3">
      <c r="A155">
        <v>49.042576769999997</v>
      </c>
      <c r="B155">
        <v>8.3132586489999998</v>
      </c>
      <c r="C155">
        <v>0</v>
      </c>
    </row>
    <row r="156" spans="1:3">
      <c r="A156">
        <v>49.53549864</v>
      </c>
      <c r="B156">
        <v>8.4570798319999998</v>
      </c>
      <c r="C156">
        <v>0</v>
      </c>
    </row>
    <row r="157" spans="1:3">
      <c r="A157">
        <v>48.526812040000003</v>
      </c>
      <c r="B157">
        <v>8.0862290120000004</v>
      </c>
      <c r="C157">
        <v>0</v>
      </c>
    </row>
    <row r="158" spans="1:3">
      <c r="A158">
        <v>47.882172079999997</v>
      </c>
      <c r="B158">
        <v>9.6440041280000006</v>
      </c>
      <c r="C158">
        <v>0</v>
      </c>
    </row>
    <row r="159" spans="1:3">
      <c r="A159">
        <v>52.977748720000001</v>
      </c>
      <c r="B159">
        <v>7.362360281</v>
      </c>
      <c r="C159">
        <v>0</v>
      </c>
    </row>
    <row r="160" spans="1:3">
      <c r="A160">
        <v>52.811379870000003</v>
      </c>
      <c r="B160">
        <v>9.1502022479999994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53.403055979999998</v>
      </c>
      <c r="B162">
        <v>8.1328158699999999</v>
      </c>
      <c r="C162">
        <v>0</v>
      </c>
    </row>
    <row r="163" spans="1:3">
      <c r="A163">
        <v>52.274591780000002</v>
      </c>
      <c r="B163">
        <v>8.1206237029999997</v>
      </c>
      <c r="C163">
        <v>0</v>
      </c>
    </row>
    <row r="164" spans="1:3">
      <c r="A164">
        <v>52.294765310000003</v>
      </c>
      <c r="B164">
        <v>8.0242368489999993</v>
      </c>
      <c r="C164">
        <v>0</v>
      </c>
    </row>
    <row r="165" spans="1:3">
      <c r="A165">
        <v>50.706591850000002</v>
      </c>
      <c r="B165">
        <v>6.6530059120000002</v>
      </c>
      <c r="C165">
        <v>0</v>
      </c>
    </row>
    <row r="166" spans="1:3">
      <c r="A166">
        <v>50.988907259999998</v>
      </c>
      <c r="B166">
        <v>7.1270734659999997</v>
      </c>
      <c r="C166">
        <v>0</v>
      </c>
    </row>
    <row r="167" spans="1:3">
      <c r="A167">
        <v>50.776516549999997</v>
      </c>
      <c r="B167">
        <v>6.4894912800000002</v>
      </c>
      <c r="C167">
        <v>0</v>
      </c>
    </row>
    <row r="168" spans="1:3">
      <c r="A168">
        <v>51.391134860000001</v>
      </c>
      <c r="B168">
        <v>8.0738648810000004</v>
      </c>
      <c r="C168">
        <v>0</v>
      </c>
    </row>
    <row r="169" spans="1:3">
      <c r="A169">
        <v>51.317961310000001</v>
      </c>
      <c r="B169">
        <v>9.8484094459999998</v>
      </c>
      <c r="C169">
        <v>0</v>
      </c>
    </row>
    <row r="170" spans="1:3">
      <c r="A170">
        <v>50.567510560000002</v>
      </c>
      <c r="B170">
        <v>9.6816192589999996</v>
      </c>
      <c r="C170">
        <v>0</v>
      </c>
    </row>
    <row r="171" spans="1:3">
      <c r="A171">
        <v>50.313565220000001</v>
      </c>
      <c r="B171">
        <v>7.2208290850000001</v>
      </c>
      <c r="C171">
        <v>0</v>
      </c>
    </row>
    <row r="172" spans="1:3">
      <c r="A172">
        <v>49.049878730000003</v>
      </c>
      <c r="B172">
        <v>8.2602980119999998</v>
      </c>
      <c r="C172">
        <v>0</v>
      </c>
    </row>
    <row r="173" spans="1:3">
      <c r="A173">
        <v>48.556705960000002</v>
      </c>
      <c r="B173">
        <v>11.262401929999999</v>
      </c>
      <c r="C173">
        <v>0</v>
      </c>
    </row>
    <row r="174" spans="1:3">
      <c r="A174">
        <v>47.807275769999997</v>
      </c>
      <c r="B174">
        <v>10.90003999</v>
      </c>
      <c r="C174">
        <v>0</v>
      </c>
    </row>
    <row r="175" spans="1:3">
      <c r="A175">
        <v>48.797485090000002</v>
      </c>
      <c r="B175">
        <v>12.865907780000001</v>
      </c>
      <c r="C175">
        <v>0</v>
      </c>
    </row>
    <row r="176" spans="1:3">
      <c r="A176">
        <v>49.988178740000002</v>
      </c>
      <c r="B176">
        <v>9.1558493050000003</v>
      </c>
      <c r="C176">
        <v>0</v>
      </c>
    </row>
    <row r="177" spans="1:3">
      <c r="A177">
        <v>49.977757799999999</v>
      </c>
      <c r="B177">
        <v>9.0690096370000006</v>
      </c>
      <c r="C177">
        <v>0</v>
      </c>
    </row>
    <row r="178" spans="1:3">
      <c r="A178">
        <v>48.379893940000002</v>
      </c>
      <c r="B178">
        <v>10.90143467</v>
      </c>
      <c r="C178">
        <v>0</v>
      </c>
    </row>
    <row r="179" spans="1:3">
      <c r="A179">
        <v>48.10991594</v>
      </c>
      <c r="B179">
        <v>10.666389329999999</v>
      </c>
      <c r="C179">
        <v>0</v>
      </c>
    </row>
    <row r="180" spans="1:3">
      <c r="A180">
        <v>53.079099429999999</v>
      </c>
      <c r="B180">
        <v>14.319765780000001</v>
      </c>
      <c r="C180">
        <v>0</v>
      </c>
    </row>
    <row r="181" spans="1:3">
      <c r="A181">
        <v>47.89716</v>
      </c>
      <c r="B181">
        <v>10.620157000000001</v>
      </c>
      <c r="C181">
        <v>0</v>
      </c>
    </row>
    <row r="182" spans="1:3">
      <c r="A182">
        <v>48.552484</v>
      </c>
      <c r="B182">
        <v>9.4709350000000008</v>
      </c>
      <c r="C182">
        <v>0</v>
      </c>
    </row>
    <row r="183" spans="1:3">
      <c r="A183">
        <v>51.540633999999997</v>
      </c>
      <c r="B183">
        <v>7.0825040000000001</v>
      </c>
      <c r="C183">
        <v>0</v>
      </c>
    </row>
    <row r="184" spans="1:3">
      <c r="A184">
        <v>51.286850100000002</v>
      </c>
      <c r="B184">
        <v>11.984197399999999</v>
      </c>
      <c r="C184">
        <v>0</v>
      </c>
    </row>
    <row r="185" spans="1:3">
      <c r="A185">
        <v>51.520729000000003</v>
      </c>
      <c r="B185">
        <v>14.340244</v>
      </c>
      <c r="C185">
        <v>0</v>
      </c>
    </row>
    <row r="186" spans="1:3">
      <c r="A186">
        <v>51.661313999999997</v>
      </c>
      <c r="B186">
        <v>10.35317</v>
      </c>
      <c r="C186">
        <v>0</v>
      </c>
    </row>
    <row r="187" spans="1:3">
      <c r="A187">
        <v>51.074862000000003</v>
      </c>
      <c r="B187">
        <v>8.0717219999999994</v>
      </c>
      <c r="C187">
        <v>0</v>
      </c>
    </row>
    <row r="188" spans="1:3">
      <c r="A188">
        <v>50.305658000000001</v>
      </c>
      <c r="B188">
        <v>7.6046170000000002</v>
      </c>
      <c r="C188">
        <v>0</v>
      </c>
    </row>
    <row r="189" spans="1:3">
      <c r="A189">
        <v>52.035862000000002</v>
      </c>
      <c r="B189">
        <v>6.8236480000000004</v>
      </c>
      <c r="C189">
        <v>0</v>
      </c>
    </row>
    <row r="190" spans="1:3">
      <c r="A190">
        <v>48.686869000000002</v>
      </c>
      <c r="B190">
        <v>11.473822999999999</v>
      </c>
      <c r="C190">
        <v>0</v>
      </c>
    </row>
    <row r="191" spans="1:3">
      <c r="A191">
        <v>50.992984</v>
      </c>
      <c r="B191">
        <v>8.5480490000000007</v>
      </c>
      <c r="C191">
        <v>0</v>
      </c>
    </row>
    <row r="192" spans="1:3">
      <c r="A192">
        <v>50.858820999999999</v>
      </c>
      <c r="B192">
        <v>6.8367300000000002</v>
      </c>
      <c r="C192">
        <v>0</v>
      </c>
    </row>
    <row r="193" spans="1:3">
      <c r="A193">
        <v>48.269691000000002</v>
      </c>
      <c r="B193">
        <v>9.726699</v>
      </c>
      <c r="C193">
        <v>0</v>
      </c>
    </row>
    <row r="194" spans="1:3">
      <c r="A194">
        <v>51.165208999999997</v>
      </c>
      <c r="B194">
        <v>6.8493380000000004</v>
      </c>
      <c r="C194">
        <v>0</v>
      </c>
    </row>
    <row r="195" spans="1:3">
      <c r="A195">
        <v>50.706145999999997</v>
      </c>
      <c r="B195">
        <v>11.323558999999999</v>
      </c>
      <c r="C195">
        <v>0</v>
      </c>
    </row>
    <row r="196" spans="1:3">
      <c r="A196">
        <v>48.530712000000001</v>
      </c>
      <c r="B196">
        <v>8.0784000000000002</v>
      </c>
      <c r="C196">
        <v>0</v>
      </c>
    </row>
    <row r="197" spans="1:3">
      <c r="A197">
        <v>50.392437000000001</v>
      </c>
      <c r="B197">
        <v>7.5877420000000004</v>
      </c>
      <c r="C197">
        <v>0</v>
      </c>
    </row>
    <row r="198" spans="1:3">
      <c r="A198">
        <v>53.173081000000003</v>
      </c>
      <c r="B198">
        <v>7.3665529999999997</v>
      </c>
      <c r="C198">
        <v>0</v>
      </c>
    </row>
    <row r="199" spans="1:3">
      <c r="A199">
        <v>51.224162999999997</v>
      </c>
      <c r="B199">
        <v>6.6987420000000002</v>
      </c>
      <c r="C199">
        <v>0</v>
      </c>
    </row>
    <row r="200" spans="1:3">
      <c r="A200">
        <v>51.900499000000003</v>
      </c>
      <c r="B200">
        <v>10.648865000000001</v>
      </c>
      <c r="C200">
        <v>0</v>
      </c>
    </row>
    <row r="201" spans="1:3">
      <c r="A201">
        <v>48.737160000000003</v>
      </c>
      <c r="B201">
        <v>8.3450849999999992</v>
      </c>
      <c r="C201">
        <v>0</v>
      </c>
    </row>
    <row r="202" spans="1:3">
      <c r="A202">
        <v>50.351046969999999</v>
      </c>
      <c r="B202">
        <v>11.86527729</v>
      </c>
      <c r="C202">
        <v>0</v>
      </c>
    </row>
    <row r="203" spans="1:3">
      <c r="A203">
        <v>51.209944</v>
      </c>
      <c r="B203">
        <v>6.7171240000000001</v>
      </c>
      <c r="C203">
        <v>0</v>
      </c>
    </row>
    <row r="204" spans="1:3">
      <c r="A204">
        <v>50.030602999999999</v>
      </c>
      <c r="B204">
        <v>8.2285210000000006</v>
      </c>
      <c r="C204">
        <v>0</v>
      </c>
    </row>
    <row r="205" spans="1:3">
      <c r="A205">
        <v>52.626004999999999</v>
      </c>
      <c r="B205">
        <v>10.247707999999999</v>
      </c>
      <c r="C205">
        <v>0</v>
      </c>
    </row>
    <row r="206" spans="1:3">
      <c r="A206">
        <v>51.294353000000001</v>
      </c>
      <c r="B206">
        <v>6.3653649999999997</v>
      </c>
      <c r="C206">
        <v>0</v>
      </c>
    </row>
    <row r="207" spans="1:3">
      <c r="A207">
        <v>49.707186</v>
      </c>
      <c r="B207">
        <v>9.2420989999999996</v>
      </c>
      <c r="C207">
        <v>0</v>
      </c>
    </row>
    <row r="208" spans="1:3">
      <c r="A208">
        <v>51.923957000000001</v>
      </c>
      <c r="B208">
        <v>9.773968</v>
      </c>
      <c r="C208">
        <v>0</v>
      </c>
    </row>
    <row r="209" spans="1:3">
      <c r="A209">
        <v>50.004612000000002</v>
      </c>
      <c r="B209">
        <v>8.3179890000000007</v>
      </c>
      <c r="C209">
        <v>0</v>
      </c>
    </row>
    <row r="210" spans="1:3">
      <c r="A210">
        <v>48.723723</v>
      </c>
      <c r="B210">
        <v>8.3558439999999994</v>
      </c>
      <c r="C210">
        <v>0</v>
      </c>
    </row>
    <row r="211" spans="1:3">
      <c r="A211">
        <v>51.333365000000001</v>
      </c>
      <c r="B211">
        <v>8.0011960000000002</v>
      </c>
      <c r="C211">
        <v>0</v>
      </c>
    </row>
    <row r="212" spans="1:3">
      <c r="A212">
        <v>48.763638999999998</v>
      </c>
      <c r="B212">
        <v>8.3379919999999998</v>
      </c>
      <c r="C212">
        <v>0</v>
      </c>
    </row>
    <row r="213" spans="1:3">
      <c r="A213">
        <v>51.394694999999999</v>
      </c>
      <c r="B213">
        <v>7.845351</v>
      </c>
      <c r="C213">
        <v>0</v>
      </c>
    </row>
    <row r="214" spans="1:3">
      <c r="A214">
        <v>51.256866000000002</v>
      </c>
      <c r="B214">
        <v>7.2772430000000004</v>
      </c>
      <c r="C214">
        <v>0</v>
      </c>
    </row>
    <row r="215" spans="1:3">
      <c r="A215">
        <v>54.778758000000003</v>
      </c>
      <c r="B215">
        <v>9.4320489999999992</v>
      </c>
      <c r="C215">
        <v>0</v>
      </c>
    </row>
    <row r="216" spans="1:3">
      <c r="A216">
        <v>53.184405699999999</v>
      </c>
      <c r="B216">
        <v>11.2747604</v>
      </c>
      <c r="C216">
        <v>0</v>
      </c>
    </row>
    <row r="217" spans="1:3">
      <c r="A217">
        <v>49.982951</v>
      </c>
      <c r="B217">
        <v>10.657704000000001</v>
      </c>
      <c r="C217">
        <v>0</v>
      </c>
    </row>
    <row r="218" spans="1:3">
      <c r="A218">
        <v>49.463293999999998</v>
      </c>
      <c r="B218">
        <v>8.1705059999999996</v>
      </c>
      <c r="C218">
        <v>0</v>
      </c>
    </row>
    <row r="219" spans="1:3">
      <c r="A219">
        <v>49.464616999999997</v>
      </c>
      <c r="B219">
        <v>8.1096409999999999</v>
      </c>
      <c r="C219">
        <v>0</v>
      </c>
    </row>
    <row r="220" spans="1:3">
      <c r="A220">
        <v>50.677269000000003</v>
      </c>
      <c r="B220">
        <v>7.635923</v>
      </c>
      <c r="C220">
        <v>0</v>
      </c>
    </row>
    <row r="221" spans="1:3">
      <c r="A221">
        <v>49.088785000000001</v>
      </c>
      <c r="B221">
        <v>9.7363540000000004</v>
      </c>
      <c r="C221">
        <v>0</v>
      </c>
    </row>
    <row r="222" spans="1:3">
      <c r="A222">
        <v>50.643771000000001</v>
      </c>
      <c r="B222">
        <v>6.7096</v>
      </c>
      <c r="C222">
        <v>0</v>
      </c>
    </row>
    <row r="223" spans="1:3">
      <c r="A223">
        <v>53.076402999999999</v>
      </c>
      <c r="B223">
        <v>14.309240000000001</v>
      </c>
      <c r="C223">
        <v>0</v>
      </c>
    </row>
    <row r="224" spans="1:3">
      <c r="A224">
        <v>52.252431000000001</v>
      </c>
      <c r="B224">
        <v>11.885426000000001</v>
      </c>
      <c r="C224">
        <v>0</v>
      </c>
    </row>
    <row r="225" spans="1:3">
      <c r="A225">
        <v>50.570667</v>
      </c>
      <c r="B225">
        <v>6.4992340000000004</v>
      </c>
      <c r="C225">
        <v>0</v>
      </c>
    </row>
    <row r="226" spans="1:3">
      <c r="A226">
        <v>50.642901999999999</v>
      </c>
      <c r="B226">
        <v>12.199094000000001</v>
      </c>
      <c r="C226">
        <v>0</v>
      </c>
    </row>
    <row r="227" spans="1:3">
      <c r="A227">
        <v>47.820822</v>
      </c>
      <c r="B227">
        <v>10.434106999999999</v>
      </c>
      <c r="C227">
        <v>0</v>
      </c>
    </row>
    <row r="228" spans="1:3">
      <c r="A228">
        <v>51.999920000000003</v>
      </c>
      <c r="B228">
        <v>8.6139580000000002</v>
      </c>
      <c r="C228">
        <v>0</v>
      </c>
    </row>
    <row r="229" spans="1:3">
      <c r="A229">
        <v>50.792704000000001</v>
      </c>
      <c r="B229">
        <v>6.4839989999999998</v>
      </c>
      <c r="C229">
        <v>0</v>
      </c>
    </row>
    <row r="230" spans="1:3">
      <c r="A230">
        <v>48.746474999999997</v>
      </c>
      <c r="B230">
        <v>8.3456799999999998</v>
      </c>
      <c r="C230">
        <v>0</v>
      </c>
    </row>
    <row r="231" spans="1:3">
      <c r="A231">
        <v>52.142681000000003</v>
      </c>
      <c r="B231">
        <v>14.649353</v>
      </c>
      <c r="C231">
        <v>0</v>
      </c>
    </row>
    <row r="232" spans="1:3">
      <c r="A232">
        <v>51.505234000000002</v>
      </c>
      <c r="B232">
        <v>8.9763750000000009</v>
      </c>
      <c r="C232">
        <v>0</v>
      </c>
    </row>
    <row r="233" spans="1:3">
      <c r="A233">
        <v>51.506281999999999</v>
      </c>
      <c r="B233">
        <v>8.9794</v>
      </c>
      <c r="C233">
        <v>0</v>
      </c>
    </row>
    <row r="234" spans="1:3">
      <c r="A234">
        <v>47.880113999999999</v>
      </c>
      <c r="B234">
        <v>11.895465</v>
      </c>
      <c r="C234">
        <v>0</v>
      </c>
    </row>
    <row r="235" spans="1:3">
      <c r="A235">
        <v>50.799813</v>
      </c>
      <c r="B235">
        <v>6.4541750000000002</v>
      </c>
      <c r="C235">
        <v>0</v>
      </c>
    </row>
    <row r="236" spans="1:3">
      <c r="A236">
        <v>53.685161000000001</v>
      </c>
      <c r="B236">
        <v>9.6698269999999997</v>
      </c>
      <c r="C236">
        <v>0</v>
      </c>
    </row>
    <row r="237" spans="1:3">
      <c r="A237">
        <v>53.685161000000001</v>
      </c>
      <c r="B237">
        <v>9.6698269999999997</v>
      </c>
      <c r="C237">
        <v>0</v>
      </c>
    </row>
    <row r="238" spans="1:3">
      <c r="A238">
        <v>49.362481000000002</v>
      </c>
      <c r="B238">
        <v>9.3436649999999997</v>
      </c>
      <c r="C238">
        <v>0</v>
      </c>
    </row>
    <row r="239" spans="1:3">
      <c r="A239">
        <v>49.463293999999998</v>
      </c>
      <c r="B239">
        <v>8.1705059999999996</v>
      </c>
      <c r="C239">
        <v>0</v>
      </c>
    </row>
    <row r="240" spans="1:3">
      <c r="A240">
        <v>50.445422000000001</v>
      </c>
      <c r="B240">
        <v>9.0334800000000008</v>
      </c>
      <c r="C240">
        <v>0</v>
      </c>
    </row>
    <row r="241" spans="1:3">
      <c r="A241">
        <v>48.596218</v>
      </c>
      <c r="B241">
        <v>8.1157360000000001</v>
      </c>
      <c r="C241">
        <v>0</v>
      </c>
    </row>
    <row r="242" spans="1:3">
      <c r="A242">
        <v>48.023145</v>
      </c>
      <c r="B242">
        <v>12.541613</v>
      </c>
      <c r="C242">
        <v>0</v>
      </c>
    </row>
    <row r="243" spans="1:3">
      <c r="A243">
        <v>49.327658999999997</v>
      </c>
      <c r="B243">
        <v>9.3536959999999993</v>
      </c>
      <c r="C243">
        <v>0</v>
      </c>
    </row>
    <row r="244" spans="1:3">
      <c r="A244">
        <v>51.409286999999999</v>
      </c>
      <c r="B244">
        <v>7.9924999999999997</v>
      </c>
      <c r="C244">
        <v>0</v>
      </c>
    </row>
    <row r="245" spans="1:3">
      <c r="A245">
        <v>48.497131000000003</v>
      </c>
      <c r="B245">
        <v>8.3747159999999994</v>
      </c>
      <c r="C245">
        <v>0</v>
      </c>
    </row>
    <row r="246" spans="1:3">
      <c r="A246">
        <v>52.674453999999997</v>
      </c>
      <c r="B246">
        <v>12.003501999999999</v>
      </c>
      <c r="C246">
        <v>0</v>
      </c>
    </row>
    <row r="247" spans="1:3">
      <c r="A247">
        <v>48.515906000000001</v>
      </c>
      <c r="B247">
        <v>9.3618310000000005</v>
      </c>
      <c r="C247">
        <v>0</v>
      </c>
    </row>
    <row r="248" spans="1:3">
      <c r="A248">
        <v>51.391714</v>
      </c>
      <c r="B248">
        <v>7.4659250000000004</v>
      </c>
      <c r="C248">
        <v>0</v>
      </c>
    </row>
    <row r="249" spans="1:3">
      <c r="A249">
        <v>49.389296999999999</v>
      </c>
      <c r="B249">
        <v>8.0465630000000008</v>
      </c>
      <c r="C249">
        <v>0</v>
      </c>
    </row>
    <row r="250" spans="1:3">
      <c r="A250">
        <v>53.780943999999998</v>
      </c>
      <c r="B250">
        <v>9.428941</v>
      </c>
      <c r="C250">
        <v>0</v>
      </c>
    </row>
    <row r="251" spans="1:3">
      <c r="A251">
        <v>47.642118000000004</v>
      </c>
      <c r="B251">
        <v>10.818256999999999</v>
      </c>
      <c r="C251">
        <v>0</v>
      </c>
    </row>
    <row r="252" spans="1:3">
      <c r="A252">
        <v>51.522711999999999</v>
      </c>
      <c r="B252">
        <v>6.714658</v>
      </c>
      <c r="C252">
        <v>0</v>
      </c>
    </row>
    <row r="253" spans="1:3">
      <c r="A253">
        <v>50.746854999999996</v>
      </c>
      <c r="B253">
        <v>6.4893289999999997</v>
      </c>
      <c r="C253">
        <v>0</v>
      </c>
    </row>
    <row r="254" spans="1:3">
      <c r="A254">
        <v>50.722923000000002</v>
      </c>
      <c r="B254">
        <v>10.355408000000001</v>
      </c>
      <c r="C254">
        <v>0</v>
      </c>
    </row>
    <row r="255" spans="1:3">
      <c r="A255">
        <v>50.808235000000003</v>
      </c>
      <c r="B255">
        <v>6.475587</v>
      </c>
      <c r="C255">
        <v>0</v>
      </c>
    </row>
    <row r="256" spans="1:3">
      <c r="A256">
        <v>48.816304000000002</v>
      </c>
      <c r="B256">
        <v>10.134352</v>
      </c>
      <c r="C256">
        <v>0</v>
      </c>
    </row>
    <row r="257" spans="1:3">
      <c r="A257">
        <v>49.208283999999999</v>
      </c>
      <c r="B257">
        <v>7.9369209999999999</v>
      </c>
      <c r="C257">
        <v>0</v>
      </c>
    </row>
    <row r="258" spans="1:3">
      <c r="A258">
        <v>50.742362999999997</v>
      </c>
      <c r="B258">
        <v>6.482907</v>
      </c>
      <c r="C258">
        <v>0</v>
      </c>
    </row>
    <row r="259" spans="1:3">
      <c r="A259">
        <v>52.461989000000003</v>
      </c>
      <c r="B259">
        <v>13.452845</v>
      </c>
      <c r="C259">
        <v>0</v>
      </c>
    </row>
    <row r="260" spans="1:3">
      <c r="A260">
        <v>49.209290000000003</v>
      </c>
      <c r="B260">
        <v>7.9356099999999996</v>
      </c>
      <c r="C260">
        <v>0</v>
      </c>
    </row>
    <row r="261" spans="1:3">
      <c r="A261">
        <v>49.696829000000001</v>
      </c>
      <c r="B261">
        <v>8.6665759999999992</v>
      </c>
      <c r="C261">
        <v>0</v>
      </c>
    </row>
    <row r="262" spans="1:3">
      <c r="A262">
        <v>51.780068</v>
      </c>
      <c r="B262">
        <v>9.6917530000000003</v>
      </c>
      <c r="C262">
        <v>0</v>
      </c>
    </row>
    <row r="263" spans="1:3">
      <c r="A263">
        <v>47.892578999999998</v>
      </c>
      <c r="B263">
        <v>11.843464000000001</v>
      </c>
      <c r="C263">
        <v>0</v>
      </c>
    </row>
    <row r="264" spans="1:3">
      <c r="A264">
        <v>49.373207999999998</v>
      </c>
      <c r="B264">
        <v>8.0466999999999995</v>
      </c>
      <c r="C264">
        <v>0</v>
      </c>
    </row>
    <row r="265" spans="1:3">
      <c r="A265">
        <v>47.757269999999998</v>
      </c>
      <c r="B265">
        <v>11.74438</v>
      </c>
      <c r="C265">
        <v>0</v>
      </c>
    </row>
    <row r="266" spans="1:3">
      <c r="A266">
        <v>47.754600000000003</v>
      </c>
      <c r="B266">
        <v>11.741619999999999</v>
      </c>
      <c r="C266">
        <v>0</v>
      </c>
    </row>
    <row r="267" spans="1:3">
      <c r="A267">
        <v>51.911099999999998</v>
      </c>
      <c r="B267">
        <v>10.484669999999999</v>
      </c>
      <c r="C267">
        <v>0</v>
      </c>
    </row>
    <row r="268" spans="1:3">
      <c r="A268">
        <v>50.68909</v>
      </c>
      <c r="B268">
        <v>6.4473200000000004</v>
      </c>
      <c r="C268">
        <v>0</v>
      </c>
    </row>
    <row r="269" spans="1:3">
      <c r="A269">
        <v>51.588003</v>
      </c>
      <c r="B269">
        <v>10.782994</v>
      </c>
      <c r="C269">
        <v>0</v>
      </c>
    </row>
    <row r="270" spans="1:3">
      <c r="A270">
        <v>48.836481999999997</v>
      </c>
      <c r="B270">
        <v>8.2451089999999994</v>
      </c>
      <c r="C270">
        <v>0</v>
      </c>
    </row>
    <row r="271" spans="1:3">
      <c r="A271">
        <v>51.41948</v>
      </c>
      <c r="B271">
        <v>8.8101099999999999</v>
      </c>
      <c r="C271">
        <v>0</v>
      </c>
    </row>
    <row r="272" spans="1:3">
      <c r="A272">
        <v>50.321415999999999</v>
      </c>
      <c r="B272">
        <v>7.2342589999999998</v>
      </c>
      <c r="C272">
        <v>0</v>
      </c>
    </row>
    <row r="273" spans="1:3">
      <c r="A273">
        <v>52.298850000000002</v>
      </c>
      <c r="B273">
        <v>8.9059699999999999</v>
      </c>
      <c r="C273">
        <v>0</v>
      </c>
    </row>
    <row r="274" spans="1:3">
      <c r="A274">
        <v>52.617240000000002</v>
      </c>
      <c r="B274">
        <v>7.8593729999999997</v>
      </c>
      <c r="C274">
        <v>0</v>
      </c>
    </row>
    <row r="275" spans="1:3">
      <c r="A275">
        <v>47.795839999999998</v>
      </c>
      <c r="B275">
        <v>12.119300000000001</v>
      </c>
      <c r="C275">
        <v>0</v>
      </c>
    </row>
    <row r="276" spans="1:3">
      <c r="A276">
        <v>49.04242</v>
      </c>
      <c r="B276">
        <v>13</v>
      </c>
      <c r="C276">
        <v>0</v>
      </c>
    </row>
    <row r="277" spans="1:3">
      <c r="A277">
        <v>53.695349999999998</v>
      </c>
      <c r="B277">
        <v>9.7150200000000009</v>
      </c>
      <c r="C277">
        <v>0</v>
      </c>
    </row>
    <row r="278" spans="1:3">
      <c r="A278">
        <v>50.455331999999999</v>
      </c>
      <c r="B278">
        <v>11.530805000000001</v>
      </c>
      <c r="C278">
        <v>0</v>
      </c>
    </row>
    <row r="279" spans="1:3">
      <c r="A279">
        <v>50.975630000000002</v>
      </c>
      <c r="B279">
        <v>11.64217</v>
      </c>
      <c r="C279">
        <v>0</v>
      </c>
    </row>
    <row r="280" spans="1:3">
      <c r="A280">
        <v>48.403640000000003</v>
      </c>
      <c r="B280">
        <v>8.0100800000000003</v>
      </c>
      <c r="C280">
        <v>0</v>
      </c>
    </row>
    <row r="281" spans="1:3">
      <c r="A281">
        <v>51.91245</v>
      </c>
      <c r="B281">
        <v>9.2526200000000003</v>
      </c>
      <c r="C281">
        <v>0</v>
      </c>
    </row>
    <row r="282" spans="1:3">
      <c r="A282">
        <v>51.587870000000002</v>
      </c>
      <c r="B282">
        <v>10.78304</v>
      </c>
      <c r="C282">
        <v>0</v>
      </c>
    </row>
    <row r="283" spans="1:3">
      <c r="A283">
        <v>49.818899999999999</v>
      </c>
      <c r="B283">
        <v>8.6789299999999994</v>
      </c>
      <c r="C283">
        <v>0</v>
      </c>
    </row>
    <row r="284" spans="1:3">
      <c r="A284">
        <v>50.724130000000002</v>
      </c>
      <c r="B284">
        <v>10.356019999999999</v>
      </c>
      <c r="C284">
        <v>0</v>
      </c>
    </row>
    <row r="285" spans="1:3">
      <c r="A285">
        <v>47.62791</v>
      </c>
      <c r="B285">
        <v>7.9048600000000002</v>
      </c>
      <c r="C285">
        <v>0</v>
      </c>
    </row>
    <row r="286" spans="1:3">
      <c r="A286">
        <v>50.978999999999999</v>
      </c>
      <c r="B286">
        <v>7.8362299999999996</v>
      </c>
      <c r="C286">
        <v>0</v>
      </c>
    </row>
    <row r="287" spans="1:3">
      <c r="A287">
        <v>50.693651000000003</v>
      </c>
      <c r="B287">
        <v>12.845634</v>
      </c>
      <c r="C287">
        <v>0</v>
      </c>
    </row>
    <row r="288" spans="1:3">
      <c r="A288">
        <v>50.778813999999997</v>
      </c>
      <c r="B288">
        <v>13.158782</v>
      </c>
      <c r="C288">
        <v>0</v>
      </c>
    </row>
    <row r="289" spans="1:3">
      <c r="A289">
        <v>51.051031999999999</v>
      </c>
      <c r="B289">
        <v>13.016598</v>
      </c>
      <c r="C289">
        <v>0</v>
      </c>
    </row>
    <row r="290" spans="1:3">
      <c r="A290">
        <v>50.915179999999999</v>
      </c>
      <c r="B290">
        <v>14.071538</v>
      </c>
      <c r="C290">
        <v>0</v>
      </c>
    </row>
    <row r="291" spans="1:3">
      <c r="A291">
        <v>50.932741</v>
      </c>
      <c r="B291">
        <v>12.711226</v>
      </c>
      <c r="C291">
        <v>0</v>
      </c>
    </row>
    <row r="292" spans="1:3">
      <c r="A292">
        <v>51.282307000000003</v>
      </c>
      <c r="B292">
        <v>12.766139000000001</v>
      </c>
      <c r="C292">
        <v>0</v>
      </c>
    </row>
    <row r="293" spans="1:3">
      <c r="A293">
        <v>50.971327000000002</v>
      </c>
      <c r="B293">
        <v>13.880082</v>
      </c>
      <c r="C293">
        <v>0</v>
      </c>
    </row>
    <row r="294" spans="1:3">
      <c r="A294">
        <v>51.021793000000002</v>
      </c>
      <c r="B294">
        <v>13.339231</v>
      </c>
      <c r="C294">
        <v>0</v>
      </c>
    </row>
    <row r="295" spans="1:3">
      <c r="A295">
        <v>51.464610460000003</v>
      </c>
      <c r="B295">
        <v>12.59136792</v>
      </c>
      <c r="C295">
        <v>0</v>
      </c>
    </row>
    <row r="296" spans="1:3">
      <c r="A296">
        <v>51.051031999999999</v>
      </c>
      <c r="B296">
        <v>13.016598</v>
      </c>
      <c r="C296">
        <v>0</v>
      </c>
    </row>
    <row r="297" spans="1:3">
      <c r="A297">
        <v>50.986513000000002</v>
      </c>
      <c r="B297">
        <v>13.639801</v>
      </c>
      <c r="C297">
        <v>0</v>
      </c>
    </row>
    <row r="298" spans="1:3">
      <c r="A298">
        <v>50.604709999999997</v>
      </c>
      <c r="B298">
        <v>12.99164</v>
      </c>
      <c r="C298">
        <v>0</v>
      </c>
    </row>
    <row r="299" spans="1:3">
      <c r="A299">
        <v>50.876379999999997</v>
      </c>
      <c r="B299">
        <v>13.395659999999999</v>
      </c>
      <c r="C299">
        <v>0</v>
      </c>
    </row>
    <row r="300" spans="1:3">
      <c r="A300">
        <v>51.046292999999999</v>
      </c>
      <c r="B300">
        <v>13.018068</v>
      </c>
      <c r="C300">
        <v>0</v>
      </c>
    </row>
    <row r="301" spans="1:3">
      <c r="A301">
        <v>51.464610460000003</v>
      </c>
      <c r="B301">
        <v>12.59136792</v>
      </c>
      <c r="C301">
        <v>0</v>
      </c>
    </row>
    <row r="302" spans="1:3">
      <c r="A302">
        <v>50.959522999999997</v>
      </c>
      <c r="B302">
        <v>12.755561</v>
      </c>
      <c r="C302">
        <v>0</v>
      </c>
    </row>
    <row r="303" spans="1:3">
      <c r="A303">
        <v>51.051031999999999</v>
      </c>
      <c r="B303">
        <v>13.016598</v>
      </c>
      <c r="C303">
        <v>0</v>
      </c>
    </row>
    <row r="304" spans="1:3">
      <c r="A304">
        <v>51.282307000000003</v>
      </c>
      <c r="B304">
        <v>12.766139000000001</v>
      </c>
      <c r="C304">
        <v>0</v>
      </c>
    </row>
    <row r="305" spans="1:3">
      <c r="A305">
        <v>50.971327000000002</v>
      </c>
      <c r="B305">
        <v>13.880082</v>
      </c>
      <c r="C305">
        <v>0</v>
      </c>
    </row>
    <row r="306" spans="1:3">
      <c r="A306">
        <v>50.534669999999998</v>
      </c>
      <c r="B306">
        <v>12.8089599</v>
      </c>
      <c r="C306">
        <v>0</v>
      </c>
    </row>
    <row r="307" spans="1:3">
      <c r="A307">
        <v>50.604709999999997</v>
      </c>
      <c r="B307">
        <v>12.99164</v>
      </c>
      <c r="C307">
        <v>0</v>
      </c>
    </row>
    <row r="308" spans="1:3">
      <c r="A308">
        <v>50.84686</v>
      </c>
      <c r="B308">
        <v>13.773709999999999</v>
      </c>
      <c r="C308">
        <v>0</v>
      </c>
    </row>
    <row r="309" spans="1:3">
      <c r="A309">
        <v>50.625529999999998</v>
      </c>
      <c r="B309">
        <v>12.82877</v>
      </c>
      <c r="C309">
        <v>0</v>
      </c>
    </row>
    <row r="310" spans="1:3">
      <c r="A310">
        <v>48.269691000000002</v>
      </c>
      <c r="B310">
        <v>9.726699</v>
      </c>
      <c r="C310">
        <v>0</v>
      </c>
    </row>
    <row r="311" spans="1:3">
      <c r="A311">
        <v>52.690620000000003</v>
      </c>
      <c r="B311">
        <v>11.985900000000001</v>
      </c>
      <c r="C311">
        <v>0</v>
      </c>
    </row>
    <row r="312" spans="1:3">
      <c r="A312">
        <v>50.402363000000001</v>
      </c>
      <c r="B312">
        <v>11.700324999999999</v>
      </c>
      <c r="C312">
        <v>0</v>
      </c>
    </row>
    <row r="313" spans="1:3">
      <c r="A313">
        <v>51.985962569999998</v>
      </c>
      <c r="B313">
        <v>9.8207632040000004</v>
      </c>
      <c r="C313">
        <v>0</v>
      </c>
    </row>
    <row r="314" spans="1:3">
      <c r="A314">
        <v>49.977757799999999</v>
      </c>
      <c r="B314">
        <v>9.0690096370000006</v>
      </c>
      <c r="C314">
        <v>0</v>
      </c>
    </row>
    <row r="315" spans="1:3">
      <c r="A315">
        <v>49.53549864</v>
      </c>
      <c r="B315">
        <v>8.4570798319999998</v>
      </c>
      <c r="C315">
        <v>0</v>
      </c>
    </row>
    <row r="316" spans="1:3">
      <c r="A316">
        <v>49.252005179999998</v>
      </c>
      <c r="B316">
        <v>6.84706277</v>
      </c>
      <c r="C316">
        <v>0</v>
      </c>
    </row>
    <row r="317" spans="1:3">
      <c r="A317">
        <v>49.357172169999998</v>
      </c>
      <c r="B317">
        <v>6.7541369820000003</v>
      </c>
      <c r="C317">
        <v>0</v>
      </c>
    </row>
    <row r="318" spans="1:3">
      <c r="A318">
        <v>53.524784969999999</v>
      </c>
      <c r="B318">
        <v>9.9000510780000006</v>
      </c>
      <c r="C318">
        <v>0</v>
      </c>
    </row>
    <row r="319" spans="1:3">
      <c r="A319">
        <v>52.154764919999998</v>
      </c>
      <c r="B319">
        <v>10.40307531</v>
      </c>
      <c r="C319">
        <v>0</v>
      </c>
    </row>
    <row r="320" spans="1:3">
      <c r="A320">
        <v>52.316356460000002</v>
      </c>
      <c r="B320">
        <v>10.23818612</v>
      </c>
      <c r="C320">
        <v>0</v>
      </c>
    </row>
    <row r="321" spans="1:3">
      <c r="A321">
        <v>52.2091444</v>
      </c>
      <c r="B321">
        <v>8.0495011069999993</v>
      </c>
      <c r="C321">
        <v>0</v>
      </c>
    </row>
    <row r="322" spans="1:3">
      <c r="A322">
        <v>53.12493044</v>
      </c>
      <c r="B322">
        <v>8.6867285299999999</v>
      </c>
      <c r="C322">
        <v>0</v>
      </c>
    </row>
    <row r="323" spans="1:3">
      <c r="A323">
        <v>51.368231170000001</v>
      </c>
      <c r="B323">
        <v>6.7122673319999997</v>
      </c>
      <c r="C323">
        <v>0</v>
      </c>
    </row>
    <row r="324" spans="1:3">
      <c r="A324">
        <v>51.503690300000002</v>
      </c>
      <c r="B324">
        <v>6.7359074840000002</v>
      </c>
      <c r="C324">
        <v>21</v>
      </c>
    </row>
    <row r="325" spans="1:3">
      <c r="A325">
        <v>51.460831800000001</v>
      </c>
      <c r="B325">
        <v>6.7491729019999998</v>
      </c>
      <c r="C325">
        <v>0</v>
      </c>
    </row>
    <row r="326" spans="1:3">
      <c r="A326">
        <v>50.917370900000002</v>
      </c>
      <c r="B326">
        <v>8.0142467049999997</v>
      </c>
      <c r="C326">
        <v>0</v>
      </c>
    </row>
    <row r="327" spans="1:3">
      <c r="A327">
        <v>50.574941180000003</v>
      </c>
      <c r="B327">
        <v>8.4892286860000006</v>
      </c>
      <c r="C327">
        <v>0</v>
      </c>
    </row>
    <row r="328" spans="1:3">
      <c r="A328">
        <v>48.512118870000002</v>
      </c>
      <c r="B328">
        <v>10.85935053</v>
      </c>
      <c r="C328">
        <v>0</v>
      </c>
    </row>
    <row r="329" spans="1:3">
      <c r="A329">
        <v>52.653267839999998</v>
      </c>
      <c r="B329">
        <v>13.211427</v>
      </c>
      <c r="C329">
        <v>0</v>
      </c>
    </row>
    <row r="330" spans="1:3">
      <c r="A330">
        <v>52.166140519999999</v>
      </c>
      <c r="B330">
        <v>14.617682240000001</v>
      </c>
      <c r="C330">
        <v>0</v>
      </c>
    </row>
    <row r="331" spans="1:3">
      <c r="A331">
        <v>52.401950190000001</v>
      </c>
      <c r="B331">
        <v>12.498885659999999</v>
      </c>
      <c r="C331">
        <v>0</v>
      </c>
    </row>
    <row r="332" spans="1:3">
      <c r="A332">
        <v>50.653504669999997</v>
      </c>
      <c r="B332">
        <v>11.434288260000001</v>
      </c>
      <c r="C332">
        <v>0</v>
      </c>
    </row>
    <row r="333" spans="1:3">
      <c r="A333">
        <v>51.313064599999997</v>
      </c>
      <c r="B333">
        <v>13.27783005</v>
      </c>
      <c r="C333">
        <v>0</v>
      </c>
    </row>
    <row r="334" spans="1:3">
      <c r="A334">
        <v>50.998987</v>
      </c>
      <c r="B334">
        <v>13.644266</v>
      </c>
      <c r="C334">
        <v>0</v>
      </c>
    </row>
    <row r="335" spans="1:3">
      <c r="A335">
        <v>51.434468000000003</v>
      </c>
      <c r="B335">
        <v>7.3264709999999997</v>
      </c>
      <c r="C335">
        <v>0</v>
      </c>
    </row>
    <row r="336" spans="1:3">
      <c r="A336">
        <v>49.785423000000002</v>
      </c>
      <c r="B336">
        <v>6.6896940000000003</v>
      </c>
      <c r="C336">
        <v>0</v>
      </c>
    </row>
    <row r="337" spans="1:3">
      <c r="A337">
        <v>51.562733000000001</v>
      </c>
      <c r="B337">
        <v>7.7031859999999996</v>
      </c>
      <c r="C337">
        <v>0</v>
      </c>
    </row>
    <row r="338" spans="1:3">
      <c r="A338">
        <v>48.594135999999999</v>
      </c>
      <c r="B338">
        <v>7.8226829999999996</v>
      </c>
      <c r="C338">
        <v>0</v>
      </c>
    </row>
    <row r="339" spans="1:3">
      <c r="A339">
        <v>52.469037999999998</v>
      </c>
      <c r="B339">
        <v>7.3153410000000001</v>
      </c>
      <c r="C339">
        <v>0</v>
      </c>
    </row>
    <row r="340" spans="1:3">
      <c r="A340">
        <v>49.274183999999998</v>
      </c>
      <c r="B340">
        <v>6.7947350000000002</v>
      </c>
      <c r="C340">
        <v>0</v>
      </c>
    </row>
    <row r="341" spans="1:3">
      <c r="A341">
        <v>51.322510000000001</v>
      </c>
      <c r="B341">
        <v>7.6448900000000002</v>
      </c>
      <c r="C341">
        <v>0</v>
      </c>
    </row>
    <row r="342" spans="1:3">
      <c r="A342">
        <v>50.687370000000001</v>
      </c>
      <c r="B342">
        <v>7.1891600000000002</v>
      </c>
      <c r="C342">
        <v>0</v>
      </c>
    </row>
    <row r="343" spans="1:3">
      <c r="A343">
        <v>51.38438</v>
      </c>
      <c r="B343">
        <v>7.5076999999999998</v>
      </c>
      <c r="C343">
        <v>0</v>
      </c>
    </row>
    <row r="344" spans="1:3">
      <c r="A344">
        <v>47.794589999999999</v>
      </c>
      <c r="B344">
        <v>12.950699999999999</v>
      </c>
      <c r="C344">
        <v>0</v>
      </c>
    </row>
    <row r="345" spans="1:3">
      <c r="A345">
        <v>50.812910000000002</v>
      </c>
      <c r="B345">
        <v>10.222860000000001</v>
      </c>
      <c r="C345">
        <v>0</v>
      </c>
    </row>
    <row r="346" spans="1:3">
      <c r="A346">
        <v>51.117319999999999</v>
      </c>
      <c r="B346">
        <v>7.9006800000000004</v>
      </c>
      <c r="C346">
        <v>0</v>
      </c>
    </row>
    <row r="347" spans="1:3">
      <c r="A347">
        <v>53.512395480000002</v>
      </c>
      <c r="B347">
        <v>9.8872098019999992</v>
      </c>
      <c r="C347">
        <v>0</v>
      </c>
    </row>
    <row r="348" spans="1:3">
      <c r="A348">
        <v>51.148876549999997</v>
      </c>
      <c r="B348">
        <v>6.7818334370000004</v>
      </c>
      <c r="C348">
        <v>0</v>
      </c>
    </row>
    <row r="349" spans="1:3">
      <c r="A349">
        <v>51.490049169999999</v>
      </c>
      <c r="B349">
        <v>6.9681697480000002</v>
      </c>
      <c r="C349">
        <v>0</v>
      </c>
    </row>
    <row r="350" spans="1:3">
      <c r="A350">
        <v>51.625536050000001</v>
      </c>
      <c r="B350">
        <v>6.6154085570000003</v>
      </c>
      <c r="C350">
        <v>0</v>
      </c>
    </row>
    <row r="351" spans="1:3">
      <c r="A351">
        <v>49.352136989999998</v>
      </c>
      <c r="B351">
        <v>6.7436526030000001</v>
      </c>
      <c r="C351">
        <v>21</v>
      </c>
    </row>
    <row r="352" spans="1:3">
      <c r="A352">
        <v>52.154764919999998</v>
      </c>
      <c r="B352">
        <v>10.40307531</v>
      </c>
      <c r="C352">
        <v>21</v>
      </c>
    </row>
    <row r="353" spans="1:3">
      <c r="A353">
        <v>53.12493044</v>
      </c>
      <c r="B353">
        <v>8.6867285299999999</v>
      </c>
      <c r="C353">
        <v>21</v>
      </c>
    </row>
    <row r="354" spans="1:3">
      <c r="A354">
        <v>51.368231170000001</v>
      </c>
      <c r="B354">
        <v>6.7122673319999997</v>
      </c>
      <c r="C354">
        <v>21</v>
      </c>
    </row>
    <row r="355" spans="1:3">
      <c r="A355">
        <v>51.503690300000002</v>
      </c>
      <c r="B355">
        <v>6.7359074840000002</v>
      </c>
      <c r="C355">
        <v>21</v>
      </c>
    </row>
    <row r="356" spans="1:3">
      <c r="A356">
        <v>51.422282979999999</v>
      </c>
      <c r="B356">
        <v>6.7419912780000004</v>
      </c>
      <c r="C356">
        <v>0</v>
      </c>
    </row>
    <row r="357" spans="1:3">
      <c r="A357">
        <v>52.166140519999999</v>
      </c>
      <c r="B357">
        <v>14.617682240000001</v>
      </c>
      <c r="C357">
        <v>21</v>
      </c>
    </row>
    <row r="358" spans="1:3">
      <c r="A358">
        <v>53.524784969999999</v>
      </c>
      <c r="B358">
        <v>9.9000510780000006</v>
      </c>
      <c r="C358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topLeftCell="A151" zoomScale="70" zoomScaleNormal="70" workbookViewId="0">
      <selection activeCell="C233" sqref="C233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20737</v>
      </c>
      <c r="B3" s="9">
        <f>SUM(Table10[H2-Potential in TWh/a])</f>
        <v>330.7492000000002</v>
      </c>
      <c r="C3" t="s">
        <v>19191</v>
      </c>
    </row>
    <row r="4" spans="1:11">
      <c r="A4" s="1" t="s">
        <v>20737</v>
      </c>
      <c r="B4" s="9">
        <f>SUM(Table10[Potential demand TWh/h])</f>
        <v>3.7756757990867536E-2</v>
      </c>
      <c r="C4" t="s">
        <v>20736</v>
      </c>
    </row>
    <row r="5" spans="1:11">
      <c r="A5" s="1"/>
      <c r="F5" s="10" t="s">
        <v>1225</v>
      </c>
      <c r="G5" s="11" t="s">
        <v>1226</v>
      </c>
    </row>
    <row r="6" spans="1:11">
      <c r="A6" s="1" t="s">
        <v>20174</v>
      </c>
      <c r="B6" s="25">
        <f>Overview!E71</f>
        <v>190</v>
      </c>
      <c r="C6" t="s">
        <v>19191</v>
      </c>
      <c r="F6" s="9" t="s">
        <v>1225</v>
      </c>
      <c r="G6" s="11" t="s">
        <v>1227</v>
      </c>
    </row>
    <row r="7" spans="1:11">
      <c r="A7" s="1" t="s">
        <v>1230</v>
      </c>
      <c r="B7" s="9">
        <f>B6*1000000/(365*24)</f>
        <v>21689.497716894977</v>
      </c>
      <c r="C7" t="s">
        <v>19192</v>
      </c>
      <c r="F7" s="12" t="s">
        <v>1225</v>
      </c>
      <c r="G7" s="11" t="s">
        <v>1228</v>
      </c>
    </row>
    <row r="8" spans="1:11">
      <c r="A8" s="1" t="s">
        <v>20175</v>
      </c>
      <c r="B8" s="9">
        <f>SUM(Table10[Peak Load '[MWh/h']])</f>
        <v>21684</v>
      </c>
      <c r="C8" t="s">
        <v>19192</v>
      </c>
      <c r="F8" s="13" t="s">
        <v>1225</v>
      </c>
      <c r="G8" s="11" t="s">
        <v>1229</v>
      </c>
    </row>
    <row r="13" spans="1:11">
      <c r="A13" s="7" t="s">
        <v>911</v>
      </c>
      <c r="B13" s="7" t="s">
        <v>912</v>
      </c>
      <c r="C13" s="7" t="s">
        <v>1207</v>
      </c>
      <c r="D13" s="7" t="s">
        <v>1218</v>
      </c>
      <c r="E13" s="7" t="s">
        <v>1</v>
      </c>
      <c r="F13" s="7" t="s">
        <v>1216</v>
      </c>
      <c r="G13" s="7" t="s">
        <v>1217</v>
      </c>
      <c r="H13" s="7" t="s">
        <v>1220</v>
      </c>
      <c r="I13" s="7" t="s">
        <v>1221</v>
      </c>
      <c r="J13" s="7" t="s">
        <v>1219</v>
      </c>
      <c r="K13" s="7" t="s">
        <v>19166</v>
      </c>
    </row>
    <row r="14" spans="1:11">
      <c r="A14">
        <v>1</v>
      </c>
      <c r="B14" t="s">
        <v>913</v>
      </c>
      <c r="C14" t="s">
        <v>1208</v>
      </c>
      <c r="E14">
        <v>50.854993370000003</v>
      </c>
      <c r="F14">
        <v>6.9768455359999999</v>
      </c>
      <c r="G14" t="s">
        <v>622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914</v>
      </c>
      <c r="C15" t="s">
        <v>1208</v>
      </c>
      <c r="E15">
        <v>50.814110419999999</v>
      </c>
      <c r="F15">
        <v>7.0057562789999999</v>
      </c>
      <c r="G15" t="s">
        <v>628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915</v>
      </c>
      <c r="C16" t="s">
        <v>1208</v>
      </c>
      <c r="E16">
        <v>51.596032749999999</v>
      </c>
      <c r="F16">
        <v>7.0289085059999996</v>
      </c>
      <c r="G16" t="s">
        <v>644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916</v>
      </c>
      <c r="C17" t="s">
        <v>1208</v>
      </c>
      <c r="E17">
        <v>51.53960695</v>
      </c>
      <c r="F17">
        <v>7.0372028440000003</v>
      </c>
      <c r="G17" t="s">
        <v>644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917</v>
      </c>
      <c r="C18" t="s">
        <v>1208</v>
      </c>
      <c r="E18">
        <v>51.289677300000001</v>
      </c>
      <c r="F18">
        <v>11.99058215</v>
      </c>
      <c r="G18" t="s">
        <v>824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918</v>
      </c>
      <c r="C19" t="s">
        <v>1208</v>
      </c>
      <c r="E19">
        <v>53.08758529</v>
      </c>
      <c r="F19">
        <v>14.238121530000001</v>
      </c>
      <c r="G19" t="s">
        <v>423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919</v>
      </c>
      <c r="C20" t="s">
        <v>1208</v>
      </c>
      <c r="E20">
        <v>53.477085860000003</v>
      </c>
      <c r="F20">
        <v>9.9515818940000003</v>
      </c>
      <c r="G20" t="s">
        <v>431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920</v>
      </c>
      <c r="C21" t="s">
        <v>1208</v>
      </c>
      <c r="E21">
        <v>53.485768999999998</v>
      </c>
      <c r="F21">
        <v>9.9693559999999994</v>
      </c>
      <c r="G21" t="s">
        <v>431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921</v>
      </c>
      <c r="C22" t="s">
        <v>1208</v>
      </c>
      <c r="E22">
        <v>54.160831209999998</v>
      </c>
      <c r="F22">
        <v>9.0797744320000007</v>
      </c>
      <c r="G22" t="s">
        <v>840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922</v>
      </c>
      <c r="C23" t="s">
        <v>1208</v>
      </c>
      <c r="E23">
        <v>48.784993229999998</v>
      </c>
      <c r="F23">
        <v>11.75797661</v>
      </c>
      <c r="G23" t="s">
        <v>255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923</v>
      </c>
      <c r="C24" t="s">
        <v>1208</v>
      </c>
      <c r="E24">
        <v>52.561854279999999</v>
      </c>
      <c r="F24">
        <v>7.3118146409999998</v>
      </c>
      <c r="G24" t="s">
        <v>571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924</v>
      </c>
      <c r="C25" t="s">
        <v>1208</v>
      </c>
      <c r="E25">
        <v>48.194976570000001</v>
      </c>
      <c r="F25">
        <v>12.83249114</v>
      </c>
      <c r="G25" t="s">
        <v>101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925</v>
      </c>
      <c r="C26" t="s">
        <v>1208</v>
      </c>
      <c r="E26">
        <v>48.79199234</v>
      </c>
      <c r="F26">
        <v>11.47731516</v>
      </c>
      <c r="G26" t="s">
        <v>215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926</v>
      </c>
      <c r="C27" t="s">
        <v>1208</v>
      </c>
      <c r="E27">
        <v>48.765795689999997</v>
      </c>
      <c r="F27">
        <v>11.59885571</v>
      </c>
      <c r="G27" t="s">
        <v>235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927</v>
      </c>
      <c r="C28" t="s">
        <v>1208</v>
      </c>
      <c r="E28">
        <v>49.057809290000002</v>
      </c>
      <c r="F28">
        <v>8.3290499919999998</v>
      </c>
      <c r="G28" t="s">
        <v>141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928</v>
      </c>
      <c r="C29" t="s">
        <v>1209</v>
      </c>
      <c r="E29">
        <v>51.368130000000001</v>
      </c>
      <c r="F29">
        <v>6.66235</v>
      </c>
      <c r="G29" t="s">
        <v>595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928</v>
      </c>
      <c r="C30" t="s">
        <v>1209</v>
      </c>
      <c r="E30">
        <v>51.085189999999997</v>
      </c>
      <c r="F30">
        <v>6.8446899999999999</v>
      </c>
      <c r="G30" t="s">
        <v>613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929</v>
      </c>
      <c r="C31" t="s">
        <v>1209</v>
      </c>
      <c r="E31">
        <v>51.56165</v>
      </c>
      <c r="F31">
        <v>6.5792799999999998</v>
      </c>
      <c r="G31" t="s">
        <v>617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930</v>
      </c>
      <c r="C32" t="s">
        <v>1209</v>
      </c>
      <c r="E32">
        <v>51.067636020000002</v>
      </c>
      <c r="F32">
        <v>6.8467425029999998</v>
      </c>
      <c r="G32" t="s">
        <v>622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928</v>
      </c>
      <c r="C33" t="s">
        <v>1209</v>
      </c>
      <c r="E33">
        <v>51.025080000000003</v>
      </c>
      <c r="F33">
        <v>6.9891500000000004</v>
      </c>
      <c r="G33" t="s">
        <v>624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931</v>
      </c>
      <c r="C34" t="s">
        <v>1209</v>
      </c>
      <c r="E34">
        <v>49.529099840000001</v>
      </c>
      <c r="F34">
        <v>8.4247174919999992</v>
      </c>
      <c r="G34" t="s">
        <v>733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932</v>
      </c>
      <c r="C35" t="s">
        <v>1209</v>
      </c>
      <c r="E35">
        <v>50.832682040000002</v>
      </c>
      <c r="F35">
        <v>6.9440666799999997</v>
      </c>
      <c r="G35" t="s">
        <v>628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933</v>
      </c>
      <c r="C36" t="s">
        <v>1209</v>
      </c>
      <c r="E36">
        <v>50.830620000000003</v>
      </c>
      <c r="F36">
        <v>7.0240200000000002</v>
      </c>
      <c r="G36" t="s">
        <v>638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934</v>
      </c>
      <c r="C37" t="s">
        <v>1209</v>
      </c>
      <c r="E37">
        <v>51.68027</v>
      </c>
      <c r="F37">
        <v>7.1018600000000003</v>
      </c>
      <c r="G37" t="s">
        <v>651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935</v>
      </c>
      <c r="C38" t="s">
        <v>1209</v>
      </c>
      <c r="E38">
        <v>51.878593369999997</v>
      </c>
      <c r="F38">
        <v>12.575128550000001</v>
      </c>
      <c r="G38" t="s">
        <v>830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936</v>
      </c>
      <c r="C39" t="s">
        <v>1209</v>
      </c>
      <c r="E39">
        <v>51.41207</v>
      </c>
      <c r="F39">
        <v>12.027609999999999</v>
      </c>
      <c r="G39" t="s">
        <v>824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937</v>
      </c>
      <c r="C40" t="s">
        <v>1209</v>
      </c>
      <c r="E40">
        <v>51.63635</v>
      </c>
      <c r="F40">
        <v>12.29834</v>
      </c>
      <c r="G40" t="s">
        <v>812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938</v>
      </c>
      <c r="C41" t="s">
        <v>1209</v>
      </c>
      <c r="E41">
        <v>51.297550000000001</v>
      </c>
      <c r="F41">
        <v>12.018549999999999</v>
      </c>
      <c r="G41" t="s">
        <v>824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939</v>
      </c>
      <c r="C42" t="s">
        <v>1209</v>
      </c>
      <c r="E42">
        <v>51.191413470000001</v>
      </c>
      <c r="F42">
        <v>12.356130759999999</v>
      </c>
      <c r="G42" t="s">
        <v>801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936</v>
      </c>
      <c r="C43" t="s">
        <v>1209</v>
      </c>
      <c r="E43">
        <v>53.635219999999997</v>
      </c>
      <c r="F43">
        <v>9.4846500000000002</v>
      </c>
      <c r="G43" t="s">
        <v>551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940</v>
      </c>
      <c r="C44" t="s">
        <v>1209</v>
      </c>
      <c r="E44">
        <v>52.312840000000001</v>
      </c>
      <c r="F44">
        <v>7.6304499999999997</v>
      </c>
      <c r="G44" t="s">
        <v>653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937</v>
      </c>
      <c r="C45" t="s">
        <v>1209</v>
      </c>
      <c r="E45">
        <v>50.082349999999998</v>
      </c>
      <c r="F45">
        <v>8.5430299999999999</v>
      </c>
      <c r="G45" t="s">
        <v>434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941</v>
      </c>
      <c r="C46" t="s">
        <v>1209</v>
      </c>
      <c r="E46">
        <v>48.177680000000002</v>
      </c>
      <c r="F46">
        <v>12.72044</v>
      </c>
      <c r="G46" t="s">
        <v>101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941</v>
      </c>
      <c r="C47" t="s">
        <v>1209</v>
      </c>
      <c r="E47">
        <v>50.86421</v>
      </c>
      <c r="F47">
        <v>6.8622300000000003</v>
      </c>
      <c r="G47" t="s">
        <v>628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942</v>
      </c>
      <c r="C48" t="s">
        <v>1209</v>
      </c>
      <c r="E48">
        <v>53.910644339999997</v>
      </c>
      <c r="F48">
        <v>9.2078709439999997</v>
      </c>
      <c r="G48" t="s">
        <v>857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928</v>
      </c>
      <c r="C49" t="s">
        <v>1209</v>
      </c>
      <c r="E49">
        <v>53.896920000000001</v>
      </c>
      <c r="F49">
        <v>9.1381700000000006</v>
      </c>
      <c r="G49" t="s">
        <v>840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943</v>
      </c>
      <c r="C50" t="s">
        <v>1209</v>
      </c>
      <c r="E50">
        <v>48.444989999999997</v>
      </c>
      <c r="F50">
        <v>10.880039999999999</v>
      </c>
      <c r="G50" t="s">
        <v>371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944</v>
      </c>
      <c r="C51" t="s">
        <v>1209</v>
      </c>
      <c r="E51">
        <v>48.18027</v>
      </c>
      <c r="F51">
        <v>12.84437</v>
      </c>
      <c r="G51" t="s">
        <v>101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945</v>
      </c>
      <c r="C52" t="s">
        <v>1209</v>
      </c>
      <c r="E52">
        <v>48.758551730000001</v>
      </c>
      <c r="F52">
        <v>11.708626430000001</v>
      </c>
      <c r="G52" t="s">
        <v>235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946</v>
      </c>
      <c r="C53" t="s">
        <v>1210</v>
      </c>
      <c r="E53">
        <v>51.530037100000001</v>
      </c>
      <c r="F53">
        <v>6.995643748</v>
      </c>
      <c r="G53" t="s">
        <v>593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947</v>
      </c>
      <c r="C54" t="s">
        <v>1210</v>
      </c>
      <c r="E54">
        <v>51.441175999999999</v>
      </c>
      <c r="F54">
        <v>7.0870959999999998</v>
      </c>
      <c r="G54" t="s">
        <v>593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948</v>
      </c>
      <c r="C55" t="s">
        <v>1210</v>
      </c>
      <c r="E55">
        <v>52.193970999999998</v>
      </c>
      <c r="F55">
        <v>8.6085700000000003</v>
      </c>
      <c r="G55" t="s">
        <v>661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949</v>
      </c>
      <c r="C56" t="s">
        <v>1210</v>
      </c>
      <c r="E56">
        <v>51.006366999999997</v>
      </c>
      <c r="F56">
        <v>13.657259</v>
      </c>
      <c r="G56" t="s">
        <v>786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950</v>
      </c>
      <c r="C57" t="s">
        <v>1210</v>
      </c>
      <c r="E57">
        <v>51.621611000000001</v>
      </c>
      <c r="F57">
        <v>7.5219820000000004</v>
      </c>
      <c r="G57" t="s">
        <v>693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951</v>
      </c>
      <c r="C58" t="s">
        <v>1210</v>
      </c>
      <c r="E58">
        <v>52.526555999999999</v>
      </c>
      <c r="F58">
        <v>11.392977999999999</v>
      </c>
      <c r="G58" t="s">
        <v>810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950</v>
      </c>
      <c r="C59" t="s">
        <v>1210</v>
      </c>
      <c r="E59">
        <v>51.837156</v>
      </c>
      <c r="F59">
        <v>11.767552999999999</v>
      </c>
      <c r="G59" t="s">
        <v>826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952</v>
      </c>
      <c r="C60" t="s">
        <v>1210</v>
      </c>
      <c r="E60">
        <v>51.370685999999999</v>
      </c>
      <c r="F60">
        <v>14.067964999999999</v>
      </c>
      <c r="G60" t="s">
        <v>780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953</v>
      </c>
      <c r="C61" t="s">
        <v>1210</v>
      </c>
      <c r="E61">
        <v>50.583345610000002</v>
      </c>
      <c r="F61">
        <v>10.9922719</v>
      </c>
      <c r="G61" t="s">
        <v>887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954</v>
      </c>
      <c r="C62" t="s">
        <v>1210</v>
      </c>
      <c r="E62">
        <v>50.698461999999999</v>
      </c>
      <c r="F62">
        <v>10.938711</v>
      </c>
      <c r="G62" t="s">
        <v>887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955</v>
      </c>
      <c r="C63" t="s">
        <v>1210</v>
      </c>
      <c r="E63">
        <v>50.490719800000001</v>
      </c>
      <c r="F63">
        <v>11.171840599999999</v>
      </c>
      <c r="G63" t="s">
        <v>891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956</v>
      </c>
      <c r="C64" t="s">
        <v>1210</v>
      </c>
      <c r="E64">
        <v>50.511445000000002</v>
      </c>
      <c r="F64">
        <v>11.214213000000001</v>
      </c>
      <c r="G64" t="s">
        <v>893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950</v>
      </c>
      <c r="C65" t="s">
        <v>1210</v>
      </c>
      <c r="E65">
        <v>49.23310953</v>
      </c>
      <c r="F65">
        <v>8.3749069790000004</v>
      </c>
      <c r="G65" t="s">
        <v>753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957</v>
      </c>
      <c r="C66" t="s">
        <v>1210</v>
      </c>
      <c r="E66">
        <v>50.471730000000001</v>
      </c>
      <c r="F66">
        <v>7.7865000000000002</v>
      </c>
      <c r="G66" t="s">
        <v>711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950</v>
      </c>
      <c r="C67" t="s">
        <v>1210</v>
      </c>
      <c r="E67">
        <v>52.264368320000003</v>
      </c>
      <c r="F67">
        <v>9.1407274550000004</v>
      </c>
      <c r="G67" t="s">
        <v>531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958</v>
      </c>
      <c r="C68" t="s">
        <v>1210</v>
      </c>
      <c r="E68">
        <v>51.807093000000002</v>
      </c>
      <c r="F68">
        <v>9.4427470000000007</v>
      </c>
      <c r="G68" t="s">
        <v>527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959</v>
      </c>
      <c r="C69" t="s">
        <v>1210</v>
      </c>
      <c r="E69">
        <v>51.750830000000001</v>
      </c>
      <c r="F69">
        <v>9.3963169999999998</v>
      </c>
      <c r="G69" t="s">
        <v>527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960</v>
      </c>
      <c r="C70" t="s">
        <v>1210</v>
      </c>
      <c r="E70">
        <v>52.197012999999998</v>
      </c>
      <c r="F70">
        <v>9.0708830000000003</v>
      </c>
      <c r="G70" t="s">
        <v>531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950</v>
      </c>
      <c r="C71" t="s">
        <v>1210</v>
      </c>
      <c r="E71">
        <v>52.193398999999999</v>
      </c>
      <c r="F71">
        <v>9.4648389999999996</v>
      </c>
      <c r="G71" t="s">
        <v>523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950</v>
      </c>
      <c r="C72" t="s">
        <v>1210</v>
      </c>
      <c r="E72">
        <v>52.537657000000003</v>
      </c>
      <c r="F72">
        <v>13.710979999999999</v>
      </c>
      <c r="G72" t="s">
        <v>96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950</v>
      </c>
      <c r="C73" t="s">
        <v>1210</v>
      </c>
      <c r="E73">
        <v>53.948273999999998</v>
      </c>
      <c r="F73">
        <v>10.198677</v>
      </c>
      <c r="G73" t="s">
        <v>855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961</v>
      </c>
      <c r="C74" t="s">
        <v>1210</v>
      </c>
      <c r="E74">
        <v>47.90606777</v>
      </c>
      <c r="F74">
        <v>9.8754120319999998</v>
      </c>
      <c r="G74" t="s">
        <v>196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962</v>
      </c>
      <c r="C75" t="s">
        <v>1210</v>
      </c>
      <c r="E75">
        <v>50.438827289999999</v>
      </c>
      <c r="F75">
        <v>11.3812546</v>
      </c>
      <c r="G75" t="s">
        <v>305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963</v>
      </c>
      <c r="C76" t="s">
        <v>1210</v>
      </c>
      <c r="E76">
        <v>48.956135000000003</v>
      </c>
      <c r="F76">
        <v>11.398277</v>
      </c>
      <c r="G76" t="s">
        <v>215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964</v>
      </c>
      <c r="C77" t="s">
        <v>1210</v>
      </c>
      <c r="E77">
        <v>50.471435</v>
      </c>
      <c r="F77">
        <v>11.282619</v>
      </c>
      <c r="G77" t="s">
        <v>305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965</v>
      </c>
      <c r="C78" t="s">
        <v>1210</v>
      </c>
      <c r="E78">
        <v>49.980055999999998</v>
      </c>
      <c r="F78">
        <v>9.5831809999999997</v>
      </c>
      <c r="G78" t="s">
        <v>355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966</v>
      </c>
      <c r="C79" t="s">
        <v>1210</v>
      </c>
      <c r="E79">
        <v>48.741115000000001</v>
      </c>
      <c r="F79">
        <v>11.236568999999999</v>
      </c>
      <c r="G79" t="s">
        <v>233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967</v>
      </c>
      <c r="C80" t="s">
        <v>1210</v>
      </c>
      <c r="E80">
        <v>50.459333000000001</v>
      </c>
      <c r="F80">
        <v>11.26413</v>
      </c>
      <c r="G80" t="s">
        <v>305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950</v>
      </c>
      <c r="C81" t="s">
        <v>1210</v>
      </c>
      <c r="E81">
        <v>51.649469000000003</v>
      </c>
      <c r="F81">
        <v>14.231009</v>
      </c>
      <c r="G81" t="s">
        <v>419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968</v>
      </c>
      <c r="C82" t="s">
        <v>1210</v>
      </c>
      <c r="E82">
        <v>50.509984000000003</v>
      </c>
      <c r="F82">
        <v>10.749162</v>
      </c>
      <c r="G82" t="s">
        <v>885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969</v>
      </c>
      <c r="C83" t="s">
        <v>1210</v>
      </c>
      <c r="E83">
        <v>47.603845</v>
      </c>
      <c r="F83">
        <v>7.9151069999999999</v>
      </c>
      <c r="G83" t="s">
        <v>180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970</v>
      </c>
      <c r="C84" t="s">
        <v>1210</v>
      </c>
      <c r="E84">
        <v>49.773600000000002</v>
      </c>
      <c r="F84">
        <v>9.5700950000000002</v>
      </c>
      <c r="G84" t="s">
        <v>132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971</v>
      </c>
      <c r="C85" t="s">
        <v>1210</v>
      </c>
      <c r="E85">
        <v>50.869332999999997</v>
      </c>
      <c r="F85">
        <v>6.0929209999999996</v>
      </c>
      <c r="G85" t="s">
        <v>95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972</v>
      </c>
      <c r="C86" t="s">
        <v>1210</v>
      </c>
      <c r="E86">
        <v>51.566233019999999</v>
      </c>
      <c r="F86">
        <v>6.9334189679999998</v>
      </c>
      <c r="G86" t="s">
        <v>651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973</v>
      </c>
      <c r="C87" t="s">
        <v>1210</v>
      </c>
      <c r="E87">
        <v>52.274424660000001</v>
      </c>
      <c r="F87">
        <v>11.44018309</v>
      </c>
      <c r="G87" t="s">
        <v>816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974</v>
      </c>
      <c r="C88" t="s">
        <v>1210</v>
      </c>
      <c r="E88">
        <v>51.65123268</v>
      </c>
      <c r="F88">
        <v>12.243387589999999</v>
      </c>
      <c r="G88" t="s">
        <v>812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975</v>
      </c>
      <c r="C89" t="s">
        <v>1210</v>
      </c>
      <c r="E89">
        <v>52.057572159999999</v>
      </c>
      <c r="F89">
        <v>11.58077961</v>
      </c>
      <c r="G89" t="s">
        <v>816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976</v>
      </c>
      <c r="C90" t="s">
        <v>1210</v>
      </c>
      <c r="E90">
        <v>52.062818999999998</v>
      </c>
      <c r="F90">
        <v>11.570379000000001</v>
      </c>
      <c r="G90" t="s">
        <v>816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977</v>
      </c>
      <c r="C91" t="s">
        <v>1210</v>
      </c>
      <c r="E91">
        <v>51.579650770000001</v>
      </c>
      <c r="F91">
        <v>13.003550280000001</v>
      </c>
      <c r="G91" t="s">
        <v>802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978</v>
      </c>
      <c r="C92" t="s">
        <v>1210</v>
      </c>
      <c r="E92">
        <v>50.784838569999998</v>
      </c>
      <c r="F92">
        <v>6.2200416880000002</v>
      </c>
      <c r="G92" t="s">
        <v>95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979</v>
      </c>
      <c r="C93" t="s">
        <v>1210</v>
      </c>
      <c r="E93">
        <v>49.620086989999997</v>
      </c>
      <c r="F93">
        <v>12.07645089</v>
      </c>
      <c r="G93" t="s">
        <v>103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978</v>
      </c>
      <c r="C94" t="s">
        <v>1210</v>
      </c>
      <c r="E94">
        <v>49.523539999999997</v>
      </c>
      <c r="F94">
        <v>8.4730910000000002</v>
      </c>
      <c r="G94" t="s">
        <v>149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980</v>
      </c>
      <c r="C95" t="s">
        <v>1210</v>
      </c>
      <c r="E95">
        <v>50.049413999999999</v>
      </c>
      <c r="F95">
        <v>12.037088000000001</v>
      </c>
      <c r="G95" t="s">
        <v>311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981</v>
      </c>
      <c r="C96" t="s">
        <v>1210</v>
      </c>
      <c r="E96">
        <v>51.574494999999999</v>
      </c>
      <c r="F96">
        <v>14.607143000000001</v>
      </c>
      <c r="G96" t="s">
        <v>419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982</v>
      </c>
      <c r="C97" t="s">
        <v>1211</v>
      </c>
      <c r="E97">
        <v>50.031909560000003</v>
      </c>
      <c r="F97">
        <v>8.2570017539999991</v>
      </c>
      <c r="G97" t="s">
        <v>438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982</v>
      </c>
      <c r="C98" t="s">
        <v>1211</v>
      </c>
      <c r="E98">
        <v>52.174985890000002</v>
      </c>
      <c r="F98">
        <v>7.8878276410000003</v>
      </c>
      <c r="G98" t="s">
        <v>653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983</v>
      </c>
      <c r="C99" t="s">
        <v>1211</v>
      </c>
      <c r="E99">
        <v>51.765173730000001</v>
      </c>
      <c r="F99">
        <v>8.0540287880000001</v>
      </c>
      <c r="G99" t="s">
        <v>655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984</v>
      </c>
      <c r="C100" t="s">
        <v>1211</v>
      </c>
      <c r="E100">
        <v>51.760245959999999</v>
      </c>
      <c r="F100">
        <v>8.0731712420000008</v>
      </c>
      <c r="G100" t="s">
        <v>655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985</v>
      </c>
      <c r="C101" t="s">
        <v>1211</v>
      </c>
      <c r="E101">
        <v>51.858260960000003</v>
      </c>
      <c r="F101">
        <v>8.0305718620000004</v>
      </c>
      <c r="G101" t="s">
        <v>655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985</v>
      </c>
      <c r="C102" t="s">
        <v>1211</v>
      </c>
      <c r="E102">
        <v>51.698988470000003</v>
      </c>
      <c r="F102">
        <v>8.7470409070000006</v>
      </c>
      <c r="G102" t="s">
        <v>669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982</v>
      </c>
      <c r="C103" t="s">
        <v>1211</v>
      </c>
      <c r="E103">
        <v>51.62256052</v>
      </c>
      <c r="F103">
        <v>8.5043928809999993</v>
      </c>
      <c r="G103" t="s">
        <v>691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986</v>
      </c>
      <c r="C104" t="s">
        <v>1211</v>
      </c>
      <c r="E104">
        <v>51.597210140000001</v>
      </c>
      <c r="F104">
        <v>8.3346819449999998</v>
      </c>
      <c r="G104" t="s">
        <v>691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987</v>
      </c>
      <c r="C105" t="s">
        <v>1211</v>
      </c>
      <c r="E105">
        <v>51.816375209999997</v>
      </c>
      <c r="F105">
        <v>11.7496466</v>
      </c>
      <c r="G105" t="s">
        <v>826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988</v>
      </c>
      <c r="C106" t="s">
        <v>1211</v>
      </c>
      <c r="E106">
        <v>51.271111779999998</v>
      </c>
      <c r="F106">
        <v>11.654702629999999</v>
      </c>
      <c r="G106" t="s">
        <v>818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989</v>
      </c>
      <c r="C107" t="s">
        <v>1211</v>
      </c>
      <c r="E107">
        <v>48.331986280000002</v>
      </c>
      <c r="F107">
        <v>9.7304687479999998</v>
      </c>
      <c r="G107" t="s">
        <v>190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982</v>
      </c>
      <c r="C108" t="s">
        <v>1211</v>
      </c>
      <c r="E108">
        <v>49.601018850000003</v>
      </c>
      <c r="F108">
        <v>8.0413779420000004</v>
      </c>
      <c r="G108" t="s">
        <v>751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990</v>
      </c>
      <c r="C109" t="s">
        <v>1211</v>
      </c>
      <c r="E109">
        <v>52.349831299999998</v>
      </c>
      <c r="F109">
        <v>9.8859338710000007</v>
      </c>
      <c r="G109" t="s">
        <v>533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991</v>
      </c>
      <c r="C110" t="s">
        <v>1211</v>
      </c>
      <c r="E110">
        <v>51.601120729999998</v>
      </c>
      <c r="F110">
        <v>8.3361264300000002</v>
      </c>
      <c r="G110" t="s">
        <v>691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992</v>
      </c>
      <c r="C111" t="s">
        <v>1211</v>
      </c>
      <c r="E111">
        <v>51.594684739999998</v>
      </c>
      <c r="F111">
        <v>8.3349065200000005</v>
      </c>
      <c r="G111" t="s">
        <v>691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993</v>
      </c>
      <c r="C112" t="s">
        <v>1211</v>
      </c>
      <c r="E112">
        <v>52.489069260000001</v>
      </c>
      <c r="F112">
        <v>13.836929169999999</v>
      </c>
      <c r="G112" t="s">
        <v>96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994</v>
      </c>
      <c r="C113" t="s">
        <v>1211</v>
      </c>
      <c r="E113">
        <v>51.362759730000001</v>
      </c>
      <c r="F113">
        <v>10.483568269999999</v>
      </c>
      <c r="G113" t="s">
        <v>871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995</v>
      </c>
      <c r="C114" t="s">
        <v>1211</v>
      </c>
      <c r="E114">
        <v>50.333990059999998</v>
      </c>
      <c r="F114">
        <v>6.7668281370000001</v>
      </c>
      <c r="G114" t="s">
        <v>723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996</v>
      </c>
      <c r="C115" t="s">
        <v>1211</v>
      </c>
      <c r="E115">
        <v>50.584524440000003</v>
      </c>
      <c r="F115">
        <v>9.5095189270000002</v>
      </c>
      <c r="G115" t="s">
        <v>472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997</v>
      </c>
      <c r="C116" t="s">
        <v>1211</v>
      </c>
      <c r="E116">
        <v>47.790819620000001</v>
      </c>
      <c r="F116">
        <v>12.18159007</v>
      </c>
      <c r="G116" t="s">
        <v>237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985</v>
      </c>
      <c r="C117" t="s">
        <v>1211</v>
      </c>
      <c r="E117">
        <v>49.21283244</v>
      </c>
      <c r="F117">
        <v>12.028256949999999</v>
      </c>
      <c r="G117" t="s">
        <v>283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998</v>
      </c>
      <c r="C118" t="s">
        <v>1211</v>
      </c>
      <c r="E118">
        <v>48.884912460000002</v>
      </c>
      <c r="F118">
        <v>10.99769729</v>
      </c>
      <c r="G118" t="s">
        <v>335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985</v>
      </c>
      <c r="C119" t="s">
        <v>1211</v>
      </c>
      <c r="E119">
        <v>49.808461000000001</v>
      </c>
      <c r="F119">
        <v>9.6178912790000002</v>
      </c>
      <c r="G119" t="s">
        <v>355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989</v>
      </c>
      <c r="C120" t="s">
        <v>1211</v>
      </c>
      <c r="E120">
        <v>49.955004879999997</v>
      </c>
      <c r="F120">
        <v>9.7685104519999992</v>
      </c>
      <c r="G120" t="s">
        <v>355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999</v>
      </c>
      <c r="C121" t="s">
        <v>1211</v>
      </c>
      <c r="E121">
        <v>48.776732469999999</v>
      </c>
      <c r="F121">
        <v>10.70031679</v>
      </c>
      <c r="G121" t="s">
        <v>384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989</v>
      </c>
      <c r="C122" t="s">
        <v>1211</v>
      </c>
      <c r="E122">
        <v>48.653686829999998</v>
      </c>
      <c r="F122">
        <v>10.16246767</v>
      </c>
      <c r="G122" t="s">
        <v>134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985</v>
      </c>
      <c r="C123" t="s">
        <v>1211</v>
      </c>
      <c r="E123">
        <v>49.357679390000001</v>
      </c>
      <c r="F123">
        <v>8.6858323980000005</v>
      </c>
      <c r="G123" t="s">
        <v>153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1000</v>
      </c>
      <c r="C124" t="s">
        <v>1211</v>
      </c>
      <c r="E124">
        <v>49.018412980000001</v>
      </c>
      <c r="F124">
        <v>8.6124897310000001</v>
      </c>
      <c r="G124" t="s">
        <v>143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985</v>
      </c>
      <c r="C125" t="s">
        <v>1211</v>
      </c>
      <c r="E125">
        <v>48.368603120000003</v>
      </c>
      <c r="F125">
        <v>9.7346784</v>
      </c>
      <c r="G125" t="s">
        <v>190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1001</v>
      </c>
      <c r="C126" t="s">
        <v>1211</v>
      </c>
      <c r="E126">
        <v>48.227041210000003</v>
      </c>
      <c r="F126">
        <v>8.7790961079999992</v>
      </c>
      <c r="G126" t="s">
        <v>186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1002</v>
      </c>
      <c r="C127" t="s">
        <v>1211</v>
      </c>
      <c r="E127">
        <v>52.376283000000001</v>
      </c>
      <c r="F127">
        <v>9.8798150000000007</v>
      </c>
      <c r="G127" t="s">
        <v>533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990</v>
      </c>
      <c r="C128" t="s">
        <v>1211</v>
      </c>
      <c r="E128">
        <v>53.874164919999998</v>
      </c>
      <c r="F128">
        <v>9.5832685959999999</v>
      </c>
      <c r="G128" t="s">
        <v>857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1003</v>
      </c>
      <c r="C129" t="s">
        <v>1211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1004</v>
      </c>
      <c r="C130" t="s">
        <v>1211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1005</v>
      </c>
      <c r="C131" t="s">
        <v>1211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1005</v>
      </c>
      <c r="C132" t="s">
        <v>1211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1006</v>
      </c>
      <c r="C133" t="s">
        <v>1211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1005</v>
      </c>
      <c r="C134" t="s">
        <v>1211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1007</v>
      </c>
      <c r="C135" t="s">
        <v>1211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1005</v>
      </c>
      <c r="C136" t="s">
        <v>1211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1008</v>
      </c>
      <c r="C137" t="s">
        <v>1211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1009</v>
      </c>
      <c r="C138" t="s">
        <v>1211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1010</v>
      </c>
      <c r="C139" t="s">
        <v>1211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1011</v>
      </c>
      <c r="C140" t="s">
        <v>1211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1011</v>
      </c>
      <c r="C141" t="s">
        <v>1211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1012</v>
      </c>
      <c r="C142" t="s">
        <v>1211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1013</v>
      </c>
      <c r="C143" t="s">
        <v>1211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1014</v>
      </c>
      <c r="C144" t="s">
        <v>1211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1015</v>
      </c>
      <c r="C145" t="s">
        <v>1211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1016</v>
      </c>
      <c r="C146" t="s">
        <v>1211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1017</v>
      </c>
      <c r="C147" t="s">
        <v>1211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1018</v>
      </c>
      <c r="C148" t="s">
        <v>1211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1017</v>
      </c>
      <c r="C149" t="s">
        <v>1211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1017</v>
      </c>
      <c r="C150" t="s">
        <v>1211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1019</v>
      </c>
      <c r="C151" t="s">
        <v>1211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1020</v>
      </c>
      <c r="C152" t="s">
        <v>1211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1021</v>
      </c>
      <c r="C153" t="s">
        <v>1211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1022</v>
      </c>
      <c r="C154" t="s">
        <v>1211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1023</v>
      </c>
      <c r="C155" t="s">
        <v>1211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1023</v>
      </c>
      <c r="C156" t="s">
        <v>1211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1023</v>
      </c>
      <c r="C157" t="s">
        <v>1211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1023</v>
      </c>
      <c r="C158" t="s">
        <v>1211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1023</v>
      </c>
      <c r="C159" t="s">
        <v>1211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1024</v>
      </c>
      <c r="C160" t="s">
        <v>1211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1020</v>
      </c>
      <c r="C161" t="s">
        <v>1211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1025</v>
      </c>
      <c r="C162" t="s">
        <v>1211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1026</v>
      </c>
      <c r="C163" t="s">
        <v>1211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1027</v>
      </c>
      <c r="C164" t="s">
        <v>1211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1027</v>
      </c>
      <c r="C165" t="s">
        <v>1211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1027</v>
      </c>
      <c r="C166" t="s">
        <v>1211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1027</v>
      </c>
      <c r="C167" t="s">
        <v>1211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1028</v>
      </c>
      <c r="C168" t="s">
        <v>1211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1029</v>
      </c>
      <c r="C169" t="s">
        <v>1211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1004</v>
      </c>
      <c r="C170" t="s">
        <v>1211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1030</v>
      </c>
      <c r="C171" t="s">
        <v>1211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1031</v>
      </c>
      <c r="C172" t="s">
        <v>1211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1031</v>
      </c>
      <c r="C173" t="s">
        <v>1211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1031</v>
      </c>
      <c r="C174" t="s">
        <v>1211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1031</v>
      </c>
      <c r="C175" t="s">
        <v>1211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1031</v>
      </c>
      <c r="C176" t="s">
        <v>1211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1032</v>
      </c>
      <c r="C177" t="s">
        <v>1211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1031</v>
      </c>
      <c r="C178" t="s">
        <v>1211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1031</v>
      </c>
      <c r="C179" t="s">
        <v>1211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1031</v>
      </c>
      <c r="C180" t="s">
        <v>1211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1033</v>
      </c>
      <c r="C181" t="s">
        <v>1212</v>
      </c>
      <c r="E181">
        <v>48.823697719999998</v>
      </c>
      <c r="F181">
        <v>10.11424128</v>
      </c>
      <c r="G181" t="s">
        <v>136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1034</v>
      </c>
      <c r="C182" t="s">
        <v>1212</v>
      </c>
      <c r="E182">
        <v>49.042576769999997</v>
      </c>
      <c r="F182">
        <v>8.3132586489999998</v>
      </c>
      <c r="G182" t="s">
        <v>141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1035</v>
      </c>
      <c r="C183" t="s">
        <v>1212</v>
      </c>
      <c r="E183">
        <v>49.53549864</v>
      </c>
      <c r="F183">
        <v>8.4570798319999998</v>
      </c>
      <c r="G183" t="s">
        <v>149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1036</v>
      </c>
      <c r="C184" t="s">
        <v>1212</v>
      </c>
      <c r="E184">
        <v>48.526812040000003</v>
      </c>
      <c r="F184">
        <v>8.0862290120000004</v>
      </c>
      <c r="G184" t="s">
        <v>169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1037</v>
      </c>
      <c r="C185" t="s">
        <v>1212</v>
      </c>
      <c r="E185">
        <v>47.882172079999997</v>
      </c>
      <c r="F185">
        <v>9.6440041280000006</v>
      </c>
      <c r="G185" t="s">
        <v>196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1038</v>
      </c>
      <c r="C186" t="s">
        <v>1212</v>
      </c>
      <c r="E186">
        <v>52.977748720000001</v>
      </c>
      <c r="F186">
        <v>7.362360281</v>
      </c>
      <c r="G186" t="s">
        <v>571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1039</v>
      </c>
      <c r="C187" t="s">
        <v>1212</v>
      </c>
      <c r="E187">
        <v>52.811379870000003</v>
      </c>
      <c r="F187">
        <v>9.1502022479999994</v>
      </c>
      <c r="G187" t="s">
        <v>529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1040</v>
      </c>
      <c r="C188" t="s">
        <v>1212</v>
      </c>
      <c r="E188">
        <v>51.985962569999998</v>
      </c>
      <c r="F188">
        <v>9.8207632040000004</v>
      </c>
      <c r="G188" t="s">
        <v>525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1041</v>
      </c>
      <c r="C189" t="s">
        <v>1212</v>
      </c>
      <c r="E189">
        <v>53.403055979999998</v>
      </c>
      <c r="F189">
        <v>8.1328158699999999</v>
      </c>
      <c r="G189" t="s">
        <v>573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1042</v>
      </c>
      <c r="C190" t="s">
        <v>1212</v>
      </c>
      <c r="E190">
        <v>52.274591780000002</v>
      </c>
      <c r="F190">
        <v>8.1206237029999997</v>
      </c>
      <c r="G190" t="s">
        <v>562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1043</v>
      </c>
      <c r="C191" t="s">
        <v>1212</v>
      </c>
      <c r="E191">
        <v>52.294765310000003</v>
      </c>
      <c r="F191">
        <v>8.0242368489999993</v>
      </c>
      <c r="G191" t="s">
        <v>562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1044</v>
      </c>
      <c r="C192" t="s">
        <v>1212</v>
      </c>
      <c r="E192">
        <v>50.706591850000002</v>
      </c>
      <c r="F192">
        <v>6.6530059120000002</v>
      </c>
      <c r="G192" t="s">
        <v>630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1045</v>
      </c>
      <c r="C193" t="s">
        <v>1212</v>
      </c>
      <c r="E193">
        <v>50.988907259999998</v>
      </c>
      <c r="F193">
        <v>7.1270734659999997</v>
      </c>
      <c r="G193" t="s">
        <v>636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1046</v>
      </c>
      <c r="C194" t="s">
        <v>1212</v>
      </c>
      <c r="E194">
        <v>50.776516549999997</v>
      </c>
      <c r="F194">
        <v>6.4894912800000002</v>
      </c>
      <c r="G194" t="s">
        <v>626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1047</v>
      </c>
      <c r="C195" t="s">
        <v>1212</v>
      </c>
      <c r="E195">
        <v>51.391134860000001</v>
      </c>
      <c r="F195">
        <v>8.0738648810000004</v>
      </c>
      <c r="G195" t="s">
        <v>683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1048</v>
      </c>
      <c r="C196" t="s">
        <v>1212</v>
      </c>
      <c r="E196">
        <v>51.317961310000001</v>
      </c>
      <c r="F196">
        <v>9.8484094459999998</v>
      </c>
      <c r="G196" t="s">
        <v>482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1049</v>
      </c>
      <c r="C197" t="s">
        <v>1212</v>
      </c>
      <c r="E197">
        <v>50.567510560000002</v>
      </c>
      <c r="F197">
        <v>9.6816192589999996</v>
      </c>
      <c r="G197" t="s">
        <v>472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1050</v>
      </c>
      <c r="C198" t="s">
        <v>1212</v>
      </c>
      <c r="E198">
        <v>50.313565220000001</v>
      </c>
      <c r="F198">
        <v>7.2208290850000001</v>
      </c>
      <c r="G198" t="s">
        <v>705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1051</v>
      </c>
      <c r="C199" t="s">
        <v>1212</v>
      </c>
      <c r="E199">
        <v>49.049878730000003</v>
      </c>
      <c r="F199">
        <v>8.2602980119999998</v>
      </c>
      <c r="G199" t="s">
        <v>753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1052</v>
      </c>
      <c r="C200" t="s">
        <v>1212</v>
      </c>
      <c r="E200">
        <v>48.556705960000002</v>
      </c>
      <c r="F200">
        <v>11.262401929999999</v>
      </c>
      <c r="G200" t="s">
        <v>233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1053</v>
      </c>
      <c r="C201" t="s">
        <v>1212</v>
      </c>
      <c r="E201">
        <v>47.807275769999997</v>
      </c>
      <c r="F201">
        <v>10.90003999</v>
      </c>
      <c r="G201" t="s">
        <v>243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1054</v>
      </c>
      <c r="C202" t="s">
        <v>1212</v>
      </c>
      <c r="E202">
        <v>48.797485090000002</v>
      </c>
      <c r="F202">
        <v>12.865907780000001</v>
      </c>
      <c r="G202" t="s">
        <v>251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1055</v>
      </c>
      <c r="C203" t="s">
        <v>1212</v>
      </c>
      <c r="E203">
        <v>49.988178740000002</v>
      </c>
      <c r="F203">
        <v>9.1558493050000003</v>
      </c>
      <c r="G203" t="s">
        <v>337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1056</v>
      </c>
      <c r="C204" t="s">
        <v>1212</v>
      </c>
      <c r="E204">
        <v>49.977757799999999</v>
      </c>
      <c r="F204">
        <v>9.0690096370000006</v>
      </c>
      <c r="G204" t="s">
        <v>343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1057</v>
      </c>
      <c r="C205" t="s">
        <v>1212</v>
      </c>
      <c r="E205">
        <v>48.379893940000002</v>
      </c>
      <c r="F205">
        <v>10.90143467</v>
      </c>
      <c r="G205" t="s">
        <v>361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1058</v>
      </c>
      <c r="C206" t="s">
        <v>1212</v>
      </c>
      <c r="E206">
        <v>48.10991594</v>
      </c>
      <c r="F206">
        <v>10.666389329999999</v>
      </c>
      <c r="G206" t="s">
        <v>382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1059</v>
      </c>
      <c r="C207" t="s">
        <v>1212</v>
      </c>
      <c r="E207">
        <v>53.079099429999999</v>
      </c>
      <c r="F207">
        <v>14.319765780000001</v>
      </c>
      <c r="G207" t="s">
        <v>423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1060</v>
      </c>
      <c r="C208" t="s">
        <v>1212</v>
      </c>
      <c r="E208">
        <v>47.89716</v>
      </c>
      <c r="F208">
        <v>10.620157000000001</v>
      </c>
      <c r="G208" t="s">
        <v>363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1061</v>
      </c>
      <c r="C209" t="s">
        <v>1212</v>
      </c>
      <c r="E209">
        <v>48.552484</v>
      </c>
      <c r="F209">
        <v>9.4709350000000008</v>
      </c>
      <c r="G209" t="s">
        <v>116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1062</v>
      </c>
      <c r="C210" t="s">
        <v>1212</v>
      </c>
      <c r="E210">
        <v>51.540633999999997</v>
      </c>
      <c r="F210">
        <v>7.0825040000000001</v>
      </c>
      <c r="G210" t="s">
        <v>644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1063</v>
      </c>
      <c r="C211" t="s">
        <v>1212</v>
      </c>
      <c r="E211">
        <v>51.286850100000002</v>
      </c>
      <c r="F211">
        <v>11.984197399999999</v>
      </c>
      <c r="G211" t="s">
        <v>824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1064</v>
      </c>
      <c r="C212" t="s">
        <v>1212</v>
      </c>
      <c r="E212">
        <v>51.520729000000003</v>
      </c>
      <c r="F212">
        <v>14.340244</v>
      </c>
      <c r="G212" t="s">
        <v>419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1065</v>
      </c>
      <c r="C213" t="s">
        <v>1212</v>
      </c>
      <c r="E213">
        <v>51.661313999999997</v>
      </c>
      <c r="F213">
        <v>10.35317</v>
      </c>
      <c r="G213" t="s">
        <v>518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1066</v>
      </c>
      <c r="C214" t="s">
        <v>1212</v>
      </c>
      <c r="E214">
        <v>51.074862000000003</v>
      </c>
      <c r="F214">
        <v>8.0717219999999994</v>
      </c>
      <c r="G214" t="s">
        <v>687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1067</v>
      </c>
      <c r="C215" t="s">
        <v>1212</v>
      </c>
      <c r="E215">
        <v>50.305658000000001</v>
      </c>
      <c r="F215">
        <v>7.6046170000000002</v>
      </c>
      <c r="G215" t="s">
        <v>709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1068</v>
      </c>
      <c r="C216" t="s">
        <v>1212</v>
      </c>
      <c r="E216">
        <v>52.035862000000002</v>
      </c>
      <c r="F216">
        <v>6.8236480000000004</v>
      </c>
      <c r="G216" t="s">
        <v>94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1069</v>
      </c>
      <c r="C217" t="s">
        <v>1212</v>
      </c>
      <c r="E217">
        <v>48.686869000000002</v>
      </c>
      <c r="F217">
        <v>11.473822999999999</v>
      </c>
      <c r="G217" t="s">
        <v>235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1070</v>
      </c>
      <c r="C218" t="s">
        <v>1212</v>
      </c>
      <c r="E218">
        <v>50.992984</v>
      </c>
      <c r="F218">
        <v>8.5480490000000007</v>
      </c>
      <c r="G218" t="s">
        <v>480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1071</v>
      </c>
      <c r="C219" t="s">
        <v>1212</v>
      </c>
      <c r="E219">
        <v>50.858820999999999</v>
      </c>
      <c r="F219">
        <v>6.8367300000000002</v>
      </c>
      <c r="G219" t="s">
        <v>628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1072</v>
      </c>
      <c r="C220" t="s">
        <v>1212</v>
      </c>
      <c r="E220">
        <v>48.269691000000002</v>
      </c>
      <c r="F220">
        <v>9.726699</v>
      </c>
      <c r="G220" t="s">
        <v>190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1073</v>
      </c>
      <c r="C221" t="s">
        <v>1212</v>
      </c>
      <c r="E221">
        <v>51.165208999999997</v>
      </c>
      <c r="F221">
        <v>6.8493380000000004</v>
      </c>
      <c r="G221" t="s">
        <v>589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1074</v>
      </c>
      <c r="C222" t="s">
        <v>1212</v>
      </c>
      <c r="E222">
        <v>50.706145999999997</v>
      </c>
      <c r="F222">
        <v>11.323558999999999</v>
      </c>
      <c r="G222" t="s">
        <v>893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1075</v>
      </c>
      <c r="C223" t="s">
        <v>1212</v>
      </c>
      <c r="E223">
        <v>48.530712000000001</v>
      </c>
      <c r="F223">
        <v>8.0784000000000002</v>
      </c>
      <c r="G223" t="s">
        <v>169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1076</v>
      </c>
      <c r="C224" t="s">
        <v>1212</v>
      </c>
      <c r="E224">
        <v>50.392437000000001</v>
      </c>
      <c r="F224">
        <v>7.5877420000000004</v>
      </c>
      <c r="G224" t="s">
        <v>695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1077</v>
      </c>
      <c r="C225" t="s">
        <v>1212</v>
      </c>
      <c r="E225">
        <v>53.173081000000003</v>
      </c>
      <c r="F225">
        <v>7.3665529999999997</v>
      </c>
      <c r="G225" t="s">
        <v>93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1078</v>
      </c>
      <c r="C226" t="s">
        <v>1212</v>
      </c>
      <c r="E226">
        <v>51.224162999999997</v>
      </c>
      <c r="F226">
        <v>6.6987420000000002</v>
      </c>
      <c r="G226" t="s">
        <v>613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1079</v>
      </c>
      <c r="C227" t="s">
        <v>1212</v>
      </c>
      <c r="E227">
        <v>51.900499000000003</v>
      </c>
      <c r="F227">
        <v>10.648865000000001</v>
      </c>
      <c r="G227" t="s">
        <v>508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1080</v>
      </c>
      <c r="C228" t="s">
        <v>1212</v>
      </c>
      <c r="E228">
        <v>48.737160000000003</v>
      </c>
      <c r="F228">
        <v>8.3450849999999992</v>
      </c>
      <c r="G228" t="s">
        <v>145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1081</v>
      </c>
      <c r="C229" t="s">
        <v>1212</v>
      </c>
      <c r="E229">
        <v>50.351046969999999</v>
      </c>
      <c r="F229">
        <v>11.86527729</v>
      </c>
      <c r="G229" t="s">
        <v>303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1082</v>
      </c>
      <c r="C230" t="s">
        <v>1212</v>
      </c>
      <c r="E230">
        <v>51.209944</v>
      </c>
      <c r="F230">
        <v>6.7171240000000001</v>
      </c>
      <c r="G230" t="s">
        <v>613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1083</v>
      </c>
      <c r="C231" t="s">
        <v>1212</v>
      </c>
      <c r="E231">
        <v>50.030602999999999</v>
      </c>
      <c r="F231">
        <v>8.2285210000000006</v>
      </c>
      <c r="G231" t="s">
        <v>735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1084</v>
      </c>
      <c r="C232" t="s">
        <v>1212</v>
      </c>
      <c r="E232">
        <v>52.626004999999999</v>
      </c>
      <c r="F232">
        <v>10.247707999999999</v>
      </c>
      <c r="G232" t="s">
        <v>536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1085</v>
      </c>
      <c r="C233" t="s">
        <v>1212</v>
      </c>
      <c r="E233">
        <v>51.294353000000001</v>
      </c>
      <c r="F233">
        <v>6.3653649999999997</v>
      </c>
      <c r="G233" t="s">
        <v>615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1086</v>
      </c>
      <c r="C234" t="s">
        <v>1212</v>
      </c>
      <c r="E234">
        <v>49.707186</v>
      </c>
      <c r="F234">
        <v>9.2420989999999996</v>
      </c>
      <c r="G234" t="s">
        <v>353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1087</v>
      </c>
      <c r="C235" t="s">
        <v>1212</v>
      </c>
      <c r="E235">
        <v>51.923957000000001</v>
      </c>
      <c r="F235">
        <v>9.773968</v>
      </c>
      <c r="G235" t="s">
        <v>527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1088</v>
      </c>
      <c r="C236" t="s">
        <v>1212</v>
      </c>
      <c r="E236">
        <v>50.004612000000002</v>
      </c>
      <c r="F236">
        <v>8.3179890000000007</v>
      </c>
      <c r="G236" t="s">
        <v>438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1089</v>
      </c>
      <c r="C237" t="s">
        <v>1212</v>
      </c>
      <c r="E237">
        <v>48.723723</v>
      </c>
      <c r="F237">
        <v>8.3558439999999994</v>
      </c>
      <c r="G237" t="s">
        <v>145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1090</v>
      </c>
      <c r="C238" t="s">
        <v>1212</v>
      </c>
      <c r="E238">
        <v>51.333365000000001</v>
      </c>
      <c r="F238">
        <v>8.0011960000000002</v>
      </c>
      <c r="G238" t="s">
        <v>683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1091</v>
      </c>
      <c r="C239" t="s">
        <v>1212</v>
      </c>
      <c r="E239">
        <v>48.763638999999998</v>
      </c>
      <c r="F239">
        <v>8.3379919999999998</v>
      </c>
      <c r="G239" t="s">
        <v>145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1092</v>
      </c>
      <c r="C240" t="s">
        <v>1212</v>
      </c>
      <c r="E240">
        <v>51.394694999999999</v>
      </c>
      <c r="F240">
        <v>7.845351</v>
      </c>
      <c r="G240" t="s">
        <v>685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1093</v>
      </c>
      <c r="C241" t="s">
        <v>1212</v>
      </c>
      <c r="E241">
        <v>51.256866000000002</v>
      </c>
      <c r="F241">
        <v>7.2772430000000004</v>
      </c>
      <c r="G241" t="s">
        <v>681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1094</v>
      </c>
      <c r="C242" t="s">
        <v>1212</v>
      </c>
      <c r="E242">
        <v>54.778758000000003</v>
      </c>
      <c r="F242">
        <v>9.4320489999999992</v>
      </c>
      <c r="G242" t="s">
        <v>832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1095</v>
      </c>
      <c r="C243" t="s">
        <v>1212</v>
      </c>
      <c r="E243">
        <v>53.184405699999999</v>
      </c>
      <c r="F243">
        <v>11.2747604</v>
      </c>
      <c r="G243" t="s">
        <v>497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1096</v>
      </c>
      <c r="C244" t="s">
        <v>1212</v>
      </c>
      <c r="E244">
        <v>49.982951</v>
      </c>
      <c r="F244">
        <v>10.657704000000001</v>
      </c>
      <c r="G244" t="s">
        <v>349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1097</v>
      </c>
      <c r="C245" t="s">
        <v>1212</v>
      </c>
      <c r="E245">
        <v>49.463293999999998</v>
      </c>
      <c r="F245">
        <v>8.1705059999999996</v>
      </c>
      <c r="G245" t="s">
        <v>749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1097</v>
      </c>
      <c r="C246" t="s">
        <v>1212</v>
      </c>
      <c r="E246">
        <v>49.464616999999997</v>
      </c>
      <c r="F246">
        <v>8.1096409999999999</v>
      </c>
      <c r="G246" t="s">
        <v>749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1098</v>
      </c>
      <c r="C247" t="s">
        <v>1212</v>
      </c>
      <c r="E247">
        <v>50.677269000000003</v>
      </c>
      <c r="F247">
        <v>7.635923</v>
      </c>
      <c r="G247" t="s">
        <v>699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1099</v>
      </c>
      <c r="C248" t="s">
        <v>1212</v>
      </c>
      <c r="E248">
        <v>49.088785000000001</v>
      </c>
      <c r="F248">
        <v>9.7363540000000004</v>
      </c>
      <c r="G248" t="s">
        <v>130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1100</v>
      </c>
      <c r="C249" t="s">
        <v>1212</v>
      </c>
      <c r="E249">
        <v>50.643771000000001</v>
      </c>
      <c r="F249">
        <v>6.7096</v>
      </c>
      <c r="G249" t="s">
        <v>630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1101</v>
      </c>
      <c r="C250" t="s">
        <v>1212</v>
      </c>
      <c r="E250">
        <v>53.076402999999999</v>
      </c>
      <c r="F250">
        <v>14.309240000000001</v>
      </c>
      <c r="G250" t="s">
        <v>423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1102</v>
      </c>
      <c r="C251" t="s">
        <v>1212</v>
      </c>
      <c r="E251">
        <v>52.252431000000001</v>
      </c>
      <c r="F251">
        <v>11.885426000000001</v>
      </c>
      <c r="G251" t="s">
        <v>814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1103</v>
      </c>
      <c r="C252" t="s">
        <v>1212</v>
      </c>
      <c r="E252">
        <v>50.570667</v>
      </c>
      <c r="F252">
        <v>6.4992340000000004</v>
      </c>
      <c r="G252" t="s">
        <v>630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1104</v>
      </c>
      <c r="C253" t="s">
        <v>1212</v>
      </c>
      <c r="E253">
        <v>50.642901999999999</v>
      </c>
      <c r="F253">
        <v>12.199094000000001</v>
      </c>
      <c r="G253" t="s">
        <v>899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1105</v>
      </c>
      <c r="C254" t="s">
        <v>1212</v>
      </c>
      <c r="E254">
        <v>47.820822</v>
      </c>
      <c r="F254">
        <v>10.434106999999999</v>
      </c>
      <c r="G254" t="s">
        <v>380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1094</v>
      </c>
      <c r="C255" t="s">
        <v>1212</v>
      </c>
      <c r="E255">
        <v>51.999920000000003</v>
      </c>
      <c r="F255">
        <v>8.6139580000000002</v>
      </c>
      <c r="G255" t="s">
        <v>657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1106</v>
      </c>
      <c r="C256" t="s">
        <v>1212</v>
      </c>
      <c r="E256">
        <v>50.792704000000001</v>
      </c>
      <c r="F256">
        <v>6.4839989999999998</v>
      </c>
      <c r="G256" t="s">
        <v>626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1107</v>
      </c>
      <c r="C257" t="s">
        <v>1212</v>
      </c>
      <c r="E257">
        <v>48.746474999999997</v>
      </c>
      <c r="F257">
        <v>8.3456799999999998</v>
      </c>
      <c r="G257" t="s">
        <v>145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1108</v>
      </c>
      <c r="C258" t="s">
        <v>1212</v>
      </c>
      <c r="E258">
        <v>52.142681000000003</v>
      </c>
      <c r="F258">
        <v>14.649353</v>
      </c>
      <c r="G258" t="s">
        <v>411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1109</v>
      </c>
      <c r="C259" t="s">
        <v>1212</v>
      </c>
      <c r="E259">
        <v>51.505234000000002</v>
      </c>
      <c r="F259">
        <v>8.9763750000000009</v>
      </c>
      <c r="G259" t="s">
        <v>480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1110</v>
      </c>
      <c r="C260" t="s">
        <v>1212</v>
      </c>
      <c r="E260">
        <v>51.506281999999999</v>
      </c>
      <c r="F260">
        <v>8.9794</v>
      </c>
      <c r="G260" t="s">
        <v>480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1111</v>
      </c>
      <c r="C261" t="s">
        <v>1212</v>
      </c>
      <c r="E261">
        <v>47.880113999999999</v>
      </c>
      <c r="F261">
        <v>11.895465</v>
      </c>
      <c r="G261" t="s">
        <v>237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1112</v>
      </c>
      <c r="C262" t="s">
        <v>1212</v>
      </c>
      <c r="E262">
        <v>50.799813</v>
      </c>
      <c r="F262">
        <v>6.4541750000000002</v>
      </c>
      <c r="G262" t="s">
        <v>626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1113</v>
      </c>
      <c r="C263" t="s">
        <v>1212</v>
      </c>
      <c r="E263">
        <v>53.685161000000001</v>
      </c>
      <c r="F263">
        <v>9.6698269999999997</v>
      </c>
      <c r="G263" t="s">
        <v>848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1113</v>
      </c>
      <c r="C264" t="s">
        <v>1212</v>
      </c>
      <c r="E264">
        <v>53.685161000000001</v>
      </c>
      <c r="F264">
        <v>9.6698269999999997</v>
      </c>
      <c r="G264" t="s">
        <v>848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1114</v>
      </c>
      <c r="C265" t="s">
        <v>1212</v>
      </c>
      <c r="E265">
        <v>49.362481000000002</v>
      </c>
      <c r="F265">
        <v>9.3436649999999997</v>
      </c>
      <c r="G265" t="s">
        <v>126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1097</v>
      </c>
      <c r="C266" t="s">
        <v>1212</v>
      </c>
      <c r="E266">
        <v>49.463293999999998</v>
      </c>
      <c r="F266">
        <v>8.1705059999999996</v>
      </c>
      <c r="G266" t="s">
        <v>749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1115</v>
      </c>
      <c r="C267" t="s">
        <v>1212</v>
      </c>
      <c r="E267">
        <v>50.445422000000001</v>
      </c>
      <c r="F267">
        <v>9.0334800000000008</v>
      </c>
      <c r="G267" t="s">
        <v>458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1116</v>
      </c>
      <c r="C268" t="s">
        <v>1212</v>
      </c>
      <c r="E268">
        <v>48.596218</v>
      </c>
      <c r="F268">
        <v>8.1157360000000001</v>
      </c>
      <c r="G268" t="s">
        <v>169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1064</v>
      </c>
      <c r="C269" t="s">
        <v>1212</v>
      </c>
      <c r="E269">
        <v>48.023145</v>
      </c>
      <c r="F269">
        <v>12.541613</v>
      </c>
      <c r="G269" t="s">
        <v>241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1117</v>
      </c>
      <c r="C270" t="s">
        <v>1212</v>
      </c>
      <c r="E270">
        <v>49.327658999999997</v>
      </c>
      <c r="F270">
        <v>9.3536959999999993</v>
      </c>
      <c r="G270" t="s">
        <v>126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1083</v>
      </c>
      <c r="C271" t="s">
        <v>1212</v>
      </c>
      <c r="E271">
        <v>51.409286999999999</v>
      </c>
      <c r="F271">
        <v>7.9924999999999997</v>
      </c>
      <c r="G271" t="s">
        <v>683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1118</v>
      </c>
      <c r="C272" t="s">
        <v>1212</v>
      </c>
      <c r="E272">
        <v>48.497131000000003</v>
      </c>
      <c r="F272">
        <v>8.3747159999999994</v>
      </c>
      <c r="G272" t="s">
        <v>161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1119</v>
      </c>
      <c r="C273" t="s">
        <v>1212</v>
      </c>
      <c r="E273">
        <v>52.674453999999997</v>
      </c>
      <c r="F273">
        <v>12.003501999999999</v>
      </c>
      <c r="G273" t="s">
        <v>828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1120</v>
      </c>
      <c r="C274" t="s">
        <v>1212</v>
      </c>
      <c r="E274">
        <v>48.515906000000001</v>
      </c>
      <c r="F274">
        <v>9.3618310000000005</v>
      </c>
      <c r="G274" t="s">
        <v>183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1121</v>
      </c>
      <c r="C275" t="s">
        <v>1212</v>
      </c>
      <c r="E275">
        <v>51.391714</v>
      </c>
      <c r="F275">
        <v>7.4659250000000004</v>
      </c>
      <c r="G275" t="s">
        <v>675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1122</v>
      </c>
      <c r="C276" t="s">
        <v>1212</v>
      </c>
      <c r="E276">
        <v>49.389296999999999</v>
      </c>
      <c r="F276">
        <v>8.0465630000000008</v>
      </c>
      <c r="G276" t="s">
        <v>749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1123</v>
      </c>
      <c r="C277" t="s">
        <v>1212</v>
      </c>
      <c r="E277">
        <v>53.780943999999998</v>
      </c>
      <c r="F277">
        <v>9.428941</v>
      </c>
      <c r="G277" t="s">
        <v>857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1124</v>
      </c>
      <c r="C278" t="s">
        <v>1212</v>
      </c>
      <c r="E278">
        <v>47.642118000000004</v>
      </c>
      <c r="F278">
        <v>10.818256999999999</v>
      </c>
      <c r="G278" t="s">
        <v>380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1125</v>
      </c>
      <c r="C279" t="s">
        <v>1212</v>
      </c>
      <c r="E279">
        <v>51.522711999999999</v>
      </c>
      <c r="F279">
        <v>6.714658</v>
      </c>
      <c r="G279" t="s">
        <v>591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1126</v>
      </c>
      <c r="C280" t="s">
        <v>1212</v>
      </c>
      <c r="E280">
        <v>50.746854999999996</v>
      </c>
      <c r="F280">
        <v>6.4893289999999997</v>
      </c>
      <c r="G280" t="s">
        <v>626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1127</v>
      </c>
      <c r="C281" t="s">
        <v>1212</v>
      </c>
      <c r="E281">
        <v>50.722923000000002</v>
      </c>
      <c r="F281">
        <v>10.355408000000001</v>
      </c>
      <c r="G281" t="s">
        <v>879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1128</v>
      </c>
      <c r="C282" t="s">
        <v>1212</v>
      </c>
      <c r="E282">
        <v>50.808235000000003</v>
      </c>
      <c r="F282">
        <v>6.475587</v>
      </c>
      <c r="G282" t="s">
        <v>626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1129</v>
      </c>
      <c r="C283" t="s">
        <v>1212</v>
      </c>
      <c r="E283">
        <v>48.816304000000002</v>
      </c>
      <c r="F283">
        <v>10.134352</v>
      </c>
      <c r="G283" t="s">
        <v>136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1130</v>
      </c>
      <c r="C284" t="s">
        <v>1212</v>
      </c>
      <c r="E284">
        <v>49.208283999999999</v>
      </c>
      <c r="F284">
        <v>7.9369209999999999</v>
      </c>
      <c r="G284" t="s">
        <v>759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1131</v>
      </c>
      <c r="C285" t="s">
        <v>1212</v>
      </c>
      <c r="E285">
        <v>50.742362999999997</v>
      </c>
      <c r="F285">
        <v>6.482907</v>
      </c>
      <c r="G285" t="s">
        <v>626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1132</v>
      </c>
      <c r="C286" t="s">
        <v>1212</v>
      </c>
      <c r="E286">
        <v>52.461989000000003</v>
      </c>
      <c r="F286">
        <v>13.452845</v>
      </c>
      <c r="G286" t="s">
        <v>389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1133</v>
      </c>
      <c r="C287" t="s">
        <v>1212</v>
      </c>
      <c r="E287">
        <v>49.209290000000003</v>
      </c>
      <c r="F287">
        <v>7.9356099999999996</v>
      </c>
      <c r="G287" t="s">
        <v>759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1134</v>
      </c>
      <c r="C288" t="s">
        <v>1212</v>
      </c>
      <c r="E288">
        <v>49.696829000000001</v>
      </c>
      <c r="F288">
        <v>8.6665759999999992</v>
      </c>
      <c r="G288" t="s">
        <v>440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1135</v>
      </c>
      <c r="C289" t="s">
        <v>1212</v>
      </c>
      <c r="E289">
        <v>51.780068</v>
      </c>
      <c r="F289">
        <v>9.6917530000000003</v>
      </c>
      <c r="G289" t="s">
        <v>512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1111</v>
      </c>
      <c r="C290" t="s">
        <v>1212</v>
      </c>
      <c r="E290">
        <v>47.892578999999998</v>
      </c>
      <c r="F290">
        <v>11.843464000000001</v>
      </c>
      <c r="G290" t="s">
        <v>237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1136</v>
      </c>
      <c r="C291" t="s">
        <v>1212</v>
      </c>
      <c r="E291">
        <v>49.373207999999998</v>
      </c>
      <c r="F291">
        <v>8.0466999999999995</v>
      </c>
      <c r="G291" t="s">
        <v>749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1137</v>
      </c>
      <c r="C292" t="s">
        <v>1212</v>
      </c>
      <c r="E292">
        <v>47.757269999999998</v>
      </c>
      <c r="F292">
        <v>11.74438</v>
      </c>
      <c r="G292" t="s">
        <v>227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1138</v>
      </c>
      <c r="C293" t="s">
        <v>1212</v>
      </c>
      <c r="E293">
        <v>47.754600000000003</v>
      </c>
      <c r="F293">
        <v>11.741619999999999</v>
      </c>
      <c r="G293" t="s">
        <v>227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1139</v>
      </c>
      <c r="C294" t="s">
        <v>1212</v>
      </c>
      <c r="E294">
        <v>51.911099999999998</v>
      </c>
      <c r="F294">
        <v>10.484669999999999</v>
      </c>
      <c r="G294" t="s">
        <v>508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1140</v>
      </c>
      <c r="C295" t="s">
        <v>1212</v>
      </c>
      <c r="E295">
        <v>50.68909</v>
      </c>
      <c r="F295">
        <v>6.4473200000000004</v>
      </c>
      <c r="G295" t="s">
        <v>626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1141</v>
      </c>
      <c r="C296" t="s">
        <v>1212</v>
      </c>
      <c r="E296">
        <v>51.588003</v>
      </c>
      <c r="F296">
        <v>10.782994</v>
      </c>
      <c r="G296" t="s">
        <v>873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1142</v>
      </c>
      <c r="C297" t="s">
        <v>1212</v>
      </c>
      <c r="E297">
        <v>48.836481999999997</v>
      </c>
      <c r="F297">
        <v>8.2451089999999994</v>
      </c>
      <c r="G297" t="s">
        <v>145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1143</v>
      </c>
      <c r="C298" t="s">
        <v>1212</v>
      </c>
      <c r="E298">
        <v>51.41948</v>
      </c>
      <c r="F298">
        <v>8.8101099999999999</v>
      </c>
      <c r="G298" t="s">
        <v>683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1144</v>
      </c>
      <c r="C299" t="s">
        <v>1212</v>
      </c>
      <c r="E299">
        <v>50.321415999999999</v>
      </c>
      <c r="F299">
        <v>7.2342589999999998</v>
      </c>
      <c r="G299" t="s">
        <v>705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1145</v>
      </c>
      <c r="C300" t="s">
        <v>1212</v>
      </c>
      <c r="E300">
        <v>52.298850000000002</v>
      </c>
      <c r="F300">
        <v>8.9059699999999999</v>
      </c>
      <c r="G300" t="s">
        <v>667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1146</v>
      </c>
      <c r="C301" t="s">
        <v>1212</v>
      </c>
      <c r="E301">
        <v>52.617240000000002</v>
      </c>
      <c r="F301">
        <v>7.8593729999999997</v>
      </c>
      <c r="G301" t="s">
        <v>580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1147</v>
      </c>
      <c r="C302" t="s">
        <v>1212</v>
      </c>
      <c r="E302">
        <v>47.795839999999998</v>
      </c>
      <c r="F302">
        <v>12.119300000000001</v>
      </c>
      <c r="G302" t="s">
        <v>237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1148</v>
      </c>
      <c r="C303" t="s">
        <v>1212</v>
      </c>
      <c r="E303">
        <v>49.04242</v>
      </c>
      <c r="F303">
        <v>13</v>
      </c>
      <c r="G303" t="s">
        <v>260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1149</v>
      </c>
      <c r="C304" t="s">
        <v>1212</v>
      </c>
      <c r="E304">
        <v>53.695349999999998</v>
      </c>
      <c r="F304">
        <v>9.7150200000000009</v>
      </c>
      <c r="G304" t="s">
        <v>848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1150</v>
      </c>
      <c r="C305" t="s">
        <v>1212</v>
      </c>
      <c r="E305">
        <v>50.455331999999999</v>
      </c>
      <c r="F305">
        <v>11.530805000000001</v>
      </c>
      <c r="G305" t="s">
        <v>897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1151</v>
      </c>
      <c r="C306" t="s">
        <v>1212</v>
      </c>
      <c r="E306">
        <v>50.975630000000002</v>
      </c>
      <c r="F306">
        <v>11.64217</v>
      </c>
      <c r="G306" t="s">
        <v>895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1152</v>
      </c>
      <c r="C307" t="s">
        <v>1212</v>
      </c>
      <c r="E307">
        <v>48.403640000000003</v>
      </c>
      <c r="F307">
        <v>8.0100800000000003</v>
      </c>
      <c r="G307" t="s">
        <v>169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1153</v>
      </c>
      <c r="C308" t="s">
        <v>1212</v>
      </c>
      <c r="E308">
        <v>51.91245</v>
      </c>
      <c r="F308">
        <v>9.2526200000000003</v>
      </c>
      <c r="G308" t="s">
        <v>665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1141</v>
      </c>
      <c r="C309" t="s">
        <v>1212</v>
      </c>
      <c r="E309">
        <v>51.587870000000002</v>
      </c>
      <c r="F309">
        <v>10.78304</v>
      </c>
      <c r="G309" t="s">
        <v>873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1154</v>
      </c>
      <c r="C310" t="s">
        <v>1212</v>
      </c>
      <c r="E310">
        <v>49.818899999999999</v>
      </c>
      <c r="F310">
        <v>8.6789299999999994</v>
      </c>
      <c r="G310" t="s">
        <v>442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1155</v>
      </c>
      <c r="C311" t="s">
        <v>1212</v>
      </c>
      <c r="E311">
        <v>50.724130000000002</v>
      </c>
      <c r="F311">
        <v>10.356019999999999</v>
      </c>
      <c r="G311" t="s">
        <v>879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1156</v>
      </c>
      <c r="C312" t="s">
        <v>1212</v>
      </c>
      <c r="E312">
        <v>47.62791</v>
      </c>
      <c r="F312">
        <v>7.9048600000000002</v>
      </c>
      <c r="G312" t="s">
        <v>180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1157</v>
      </c>
      <c r="C313" t="s">
        <v>1212</v>
      </c>
      <c r="E313">
        <v>50.978999999999999</v>
      </c>
      <c r="F313">
        <v>7.8362299999999996</v>
      </c>
      <c r="G313" t="s">
        <v>687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1142</v>
      </c>
      <c r="C314" t="s">
        <v>1212</v>
      </c>
      <c r="E314">
        <v>50.693651000000003</v>
      </c>
      <c r="F314">
        <v>12.845634</v>
      </c>
      <c r="G314" t="s">
        <v>90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1158</v>
      </c>
      <c r="C315" t="s">
        <v>1212</v>
      </c>
      <c r="E315">
        <v>50.778813999999997</v>
      </c>
      <c r="F315">
        <v>13.158782</v>
      </c>
      <c r="G315" t="s">
        <v>90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1159</v>
      </c>
      <c r="C316" t="s">
        <v>1212</v>
      </c>
      <c r="E316">
        <v>51.051031999999999</v>
      </c>
      <c r="F316">
        <v>13.016598</v>
      </c>
      <c r="G316" t="s">
        <v>792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1137</v>
      </c>
      <c r="C317" t="s">
        <v>1212</v>
      </c>
      <c r="E317">
        <v>50.915179999999999</v>
      </c>
      <c r="F317">
        <v>14.071538</v>
      </c>
      <c r="G317" t="s">
        <v>786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1105</v>
      </c>
      <c r="C318" t="s">
        <v>1212</v>
      </c>
      <c r="E318">
        <v>50.932741</v>
      </c>
      <c r="F318">
        <v>12.711226</v>
      </c>
      <c r="G318" t="s">
        <v>792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1160</v>
      </c>
      <c r="C319" t="s">
        <v>1212</v>
      </c>
      <c r="E319">
        <v>51.282307000000003</v>
      </c>
      <c r="F319">
        <v>12.766139000000001</v>
      </c>
      <c r="G319" t="s">
        <v>801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1161</v>
      </c>
      <c r="C320" t="s">
        <v>1212</v>
      </c>
      <c r="E320">
        <v>50.971327000000002</v>
      </c>
      <c r="F320">
        <v>13.880082</v>
      </c>
      <c r="G320" t="s">
        <v>786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1141</v>
      </c>
      <c r="C321" t="s">
        <v>1212</v>
      </c>
      <c r="E321">
        <v>51.021793000000002</v>
      </c>
      <c r="F321">
        <v>13.339231</v>
      </c>
      <c r="G321" t="s">
        <v>792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1162</v>
      </c>
      <c r="C322" t="s">
        <v>1212</v>
      </c>
      <c r="E322">
        <v>51.464610460000003</v>
      </c>
      <c r="F322">
        <v>12.59136792</v>
      </c>
      <c r="G322" t="s">
        <v>802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1159</v>
      </c>
      <c r="C323" t="s">
        <v>1212</v>
      </c>
      <c r="E323">
        <v>51.051031999999999</v>
      </c>
      <c r="F323">
        <v>13.016598</v>
      </c>
      <c r="G323" t="s">
        <v>792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1163</v>
      </c>
      <c r="C324" t="s">
        <v>1212</v>
      </c>
      <c r="E324">
        <v>50.986513000000002</v>
      </c>
      <c r="F324">
        <v>13.639801</v>
      </c>
      <c r="G324" t="s">
        <v>786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1164</v>
      </c>
      <c r="C325" t="s">
        <v>1212</v>
      </c>
      <c r="E325">
        <v>50.604709999999997</v>
      </c>
      <c r="F325">
        <v>12.99164</v>
      </c>
      <c r="G325" t="s">
        <v>90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1165</v>
      </c>
      <c r="C326" t="s">
        <v>1212</v>
      </c>
      <c r="E326">
        <v>50.876379999999997</v>
      </c>
      <c r="F326">
        <v>13.395659999999999</v>
      </c>
      <c r="G326" t="s">
        <v>792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1166</v>
      </c>
      <c r="C327" t="s">
        <v>1212</v>
      </c>
      <c r="E327">
        <v>51.046292999999999</v>
      </c>
      <c r="F327">
        <v>13.018068</v>
      </c>
      <c r="G327" t="s">
        <v>792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1162</v>
      </c>
      <c r="C328" t="s">
        <v>1212</v>
      </c>
      <c r="E328">
        <v>51.464610460000003</v>
      </c>
      <c r="F328">
        <v>12.59136792</v>
      </c>
      <c r="G328" t="s">
        <v>802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1167</v>
      </c>
      <c r="C329" t="s">
        <v>1212</v>
      </c>
      <c r="E329">
        <v>50.959522999999997</v>
      </c>
      <c r="F329">
        <v>12.755561</v>
      </c>
      <c r="G329" t="s">
        <v>792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1159</v>
      </c>
      <c r="C330" t="s">
        <v>1212</v>
      </c>
      <c r="E330">
        <v>51.051031999999999</v>
      </c>
      <c r="F330">
        <v>13.016598</v>
      </c>
      <c r="G330" t="s">
        <v>792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1160</v>
      </c>
      <c r="C331" t="s">
        <v>1212</v>
      </c>
      <c r="E331">
        <v>51.282307000000003</v>
      </c>
      <c r="F331">
        <v>12.766139000000001</v>
      </c>
      <c r="G331" t="s">
        <v>801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1161</v>
      </c>
      <c r="C332" t="s">
        <v>1212</v>
      </c>
      <c r="E332">
        <v>50.971327000000002</v>
      </c>
      <c r="F332">
        <v>13.880082</v>
      </c>
      <c r="G332" t="s">
        <v>786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1168</v>
      </c>
      <c r="C333" t="s">
        <v>1212</v>
      </c>
      <c r="E333">
        <v>50.534669999999998</v>
      </c>
      <c r="F333">
        <v>12.8089599</v>
      </c>
      <c r="G333" t="s">
        <v>90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1164</v>
      </c>
      <c r="C334" t="s">
        <v>1212</v>
      </c>
      <c r="E334">
        <v>50.604709999999997</v>
      </c>
      <c r="F334">
        <v>12.99164</v>
      </c>
      <c r="G334" t="s">
        <v>90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1169</v>
      </c>
      <c r="C335" t="s">
        <v>1212</v>
      </c>
      <c r="E335">
        <v>50.84686</v>
      </c>
      <c r="F335">
        <v>13.773709999999999</v>
      </c>
      <c r="G335" t="s">
        <v>786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1142</v>
      </c>
      <c r="C336" t="s">
        <v>1212</v>
      </c>
      <c r="E336">
        <v>50.625529999999998</v>
      </c>
      <c r="F336">
        <v>12.82877</v>
      </c>
      <c r="G336" t="s">
        <v>90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1072</v>
      </c>
      <c r="C337" t="s">
        <v>1212</v>
      </c>
      <c r="E337">
        <v>48.269691000000002</v>
      </c>
      <c r="F337">
        <v>9.726699</v>
      </c>
      <c r="G337" t="s">
        <v>190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1170</v>
      </c>
      <c r="C338" t="s">
        <v>1212</v>
      </c>
      <c r="E338">
        <v>52.690620000000003</v>
      </c>
      <c r="F338">
        <v>11.985900000000001</v>
      </c>
      <c r="G338" t="s">
        <v>828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1171</v>
      </c>
      <c r="C339" t="s">
        <v>1212</v>
      </c>
      <c r="E339">
        <v>50.402363000000001</v>
      </c>
      <c r="F339">
        <v>11.700324999999999</v>
      </c>
      <c r="G339" t="s">
        <v>897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1040</v>
      </c>
      <c r="C340" t="s">
        <v>1212</v>
      </c>
      <c r="E340">
        <v>51.985962569999998</v>
      </c>
      <c r="F340">
        <v>9.8207632040000004</v>
      </c>
      <c r="G340" t="s">
        <v>525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1056</v>
      </c>
      <c r="C341" t="s">
        <v>1212</v>
      </c>
      <c r="E341">
        <v>49.977757799999999</v>
      </c>
      <c r="F341">
        <v>9.0690096370000006</v>
      </c>
      <c r="G341" t="s">
        <v>343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1035</v>
      </c>
      <c r="C342" t="s">
        <v>1212</v>
      </c>
      <c r="E342">
        <v>49.53549864</v>
      </c>
      <c r="F342">
        <v>8.4570798319999998</v>
      </c>
      <c r="G342" t="s">
        <v>149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1172</v>
      </c>
      <c r="C343" t="s">
        <v>1213</v>
      </c>
      <c r="E343">
        <v>49.252005179999998</v>
      </c>
      <c r="F343">
        <v>6.84706277</v>
      </c>
      <c r="G343" t="s">
        <v>767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1173</v>
      </c>
      <c r="C344" t="s">
        <v>1213</v>
      </c>
      <c r="E344">
        <v>49.357172169999998</v>
      </c>
      <c r="F344">
        <v>6.7541369820000003</v>
      </c>
      <c r="G344" t="s">
        <v>772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1174</v>
      </c>
      <c r="C345" t="s">
        <v>1213</v>
      </c>
      <c r="E345">
        <v>53.524784969999999</v>
      </c>
      <c r="F345">
        <v>9.9000510780000006</v>
      </c>
      <c r="G345" t="s">
        <v>431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1175</v>
      </c>
      <c r="C346" t="s">
        <v>1213</v>
      </c>
      <c r="E346">
        <v>52.154764919999998</v>
      </c>
      <c r="F346">
        <v>10.40307531</v>
      </c>
      <c r="G346" t="s">
        <v>502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1176</v>
      </c>
      <c r="C347" t="s">
        <v>1213</v>
      </c>
      <c r="E347">
        <v>52.316356460000002</v>
      </c>
      <c r="F347">
        <v>10.23818612</v>
      </c>
      <c r="G347" t="s">
        <v>514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1177</v>
      </c>
      <c r="C348" t="s">
        <v>1213</v>
      </c>
      <c r="E348">
        <v>52.2091444</v>
      </c>
      <c r="F348">
        <v>8.0495011069999993</v>
      </c>
      <c r="G348" t="s">
        <v>580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1178</v>
      </c>
      <c r="C349" t="s">
        <v>1213</v>
      </c>
      <c r="E349">
        <v>53.12493044</v>
      </c>
      <c r="F349">
        <v>8.6867285299999999</v>
      </c>
      <c r="G349" t="s">
        <v>426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1179</v>
      </c>
      <c r="C350" t="s">
        <v>1213</v>
      </c>
      <c r="E350">
        <v>51.368231170000001</v>
      </c>
      <c r="F350">
        <v>6.7122673319999997</v>
      </c>
      <c r="G350" t="s">
        <v>591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1180</v>
      </c>
      <c r="C351" t="s">
        <v>1213</v>
      </c>
      <c r="E351">
        <v>51.503690300000002</v>
      </c>
      <c r="F351">
        <v>6.7359074840000002</v>
      </c>
      <c r="G351" t="s">
        <v>591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1181</v>
      </c>
      <c r="C352" t="s">
        <v>1213</v>
      </c>
      <c r="E352">
        <v>51.460831800000001</v>
      </c>
      <c r="F352">
        <v>6.7491729019999998</v>
      </c>
      <c r="G352" t="s">
        <v>591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1182</v>
      </c>
      <c r="C353" t="s">
        <v>1213</v>
      </c>
      <c r="E353">
        <v>50.917370900000002</v>
      </c>
      <c r="F353">
        <v>8.0142467049999997</v>
      </c>
      <c r="G353" t="s">
        <v>689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1183</v>
      </c>
      <c r="C354" t="s">
        <v>1213</v>
      </c>
      <c r="E354">
        <v>50.574941180000003</v>
      </c>
      <c r="F354">
        <v>8.4892286860000006</v>
      </c>
      <c r="G354" t="s">
        <v>462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1184</v>
      </c>
      <c r="C355" t="s">
        <v>1213</v>
      </c>
      <c r="E355">
        <v>48.512118870000002</v>
      </c>
      <c r="F355">
        <v>10.85935053</v>
      </c>
      <c r="G355" t="s">
        <v>371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1185</v>
      </c>
      <c r="C356" t="s">
        <v>1213</v>
      </c>
      <c r="E356">
        <v>52.653267839999998</v>
      </c>
      <c r="F356">
        <v>13.211427</v>
      </c>
      <c r="G356" t="s">
        <v>407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1029</v>
      </c>
      <c r="C357" t="s">
        <v>1213</v>
      </c>
      <c r="E357">
        <v>52.166140519999999</v>
      </c>
      <c r="F357">
        <v>14.617682240000001</v>
      </c>
      <c r="G357" t="s">
        <v>411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1186</v>
      </c>
      <c r="C358" t="s">
        <v>1213</v>
      </c>
      <c r="E358">
        <v>52.401950190000001</v>
      </c>
      <c r="F358">
        <v>12.498885659999999</v>
      </c>
      <c r="G358" t="s">
        <v>390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1187</v>
      </c>
      <c r="C359" t="s">
        <v>1213</v>
      </c>
      <c r="E359">
        <v>50.653504669999997</v>
      </c>
      <c r="F359">
        <v>11.434288260000001</v>
      </c>
      <c r="G359" t="s">
        <v>893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1188</v>
      </c>
      <c r="C360" t="s">
        <v>1213</v>
      </c>
      <c r="E360">
        <v>51.313064599999997</v>
      </c>
      <c r="F360">
        <v>13.27783005</v>
      </c>
      <c r="G360" t="s">
        <v>784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1189</v>
      </c>
      <c r="C361" t="s">
        <v>1213</v>
      </c>
      <c r="E361">
        <v>50.998987</v>
      </c>
      <c r="F361">
        <v>13.644266</v>
      </c>
      <c r="G361" t="s">
        <v>786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1182</v>
      </c>
      <c r="C362" t="s">
        <v>1213</v>
      </c>
      <c r="E362">
        <v>51.434468000000003</v>
      </c>
      <c r="F362">
        <v>7.3264709999999997</v>
      </c>
      <c r="G362" t="s">
        <v>681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1190</v>
      </c>
      <c r="C363" t="s">
        <v>1213</v>
      </c>
      <c r="E363">
        <v>49.785423000000002</v>
      </c>
      <c r="F363">
        <v>6.6896940000000003</v>
      </c>
      <c r="G363" t="s">
        <v>717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1191</v>
      </c>
      <c r="C364" t="s">
        <v>1213</v>
      </c>
      <c r="E364">
        <v>51.562733000000001</v>
      </c>
      <c r="F364">
        <v>7.7031859999999996</v>
      </c>
      <c r="G364" t="s">
        <v>693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1192</v>
      </c>
      <c r="C365" t="s">
        <v>1213</v>
      </c>
      <c r="E365">
        <v>48.594135999999999</v>
      </c>
      <c r="F365">
        <v>7.8226829999999996</v>
      </c>
      <c r="G365" t="s">
        <v>169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1193</v>
      </c>
      <c r="C366" t="s">
        <v>1213</v>
      </c>
      <c r="E366">
        <v>52.469037999999998</v>
      </c>
      <c r="F366">
        <v>7.3153410000000001</v>
      </c>
      <c r="G366" t="s">
        <v>571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1194</v>
      </c>
      <c r="C367" t="s">
        <v>1213</v>
      </c>
      <c r="E367">
        <v>49.274183999999998</v>
      </c>
      <c r="F367">
        <v>6.7947350000000002</v>
      </c>
      <c r="G367" t="s">
        <v>772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1195</v>
      </c>
      <c r="C368" t="s">
        <v>1213</v>
      </c>
      <c r="E368">
        <v>51.322510000000001</v>
      </c>
      <c r="F368">
        <v>7.6448900000000002</v>
      </c>
      <c r="G368" t="s">
        <v>685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1196</v>
      </c>
      <c r="C369" t="s">
        <v>1213</v>
      </c>
      <c r="E369">
        <v>50.687370000000001</v>
      </c>
      <c r="F369">
        <v>7.1891600000000002</v>
      </c>
      <c r="G369" t="s">
        <v>638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1197</v>
      </c>
      <c r="C370" t="s">
        <v>1213</v>
      </c>
      <c r="E370">
        <v>51.38438</v>
      </c>
      <c r="F370">
        <v>7.5076999999999998</v>
      </c>
      <c r="G370" t="s">
        <v>675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1198</v>
      </c>
      <c r="C371" t="s">
        <v>1213</v>
      </c>
      <c r="E371">
        <v>47.794589999999999</v>
      </c>
      <c r="F371">
        <v>12.950699999999999</v>
      </c>
      <c r="G371" t="s">
        <v>207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1199</v>
      </c>
      <c r="C372" t="s">
        <v>1213</v>
      </c>
      <c r="E372">
        <v>50.812910000000002</v>
      </c>
      <c r="F372">
        <v>10.222860000000001</v>
      </c>
      <c r="G372" t="s">
        <v>905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1200</v>
      </c>
      <c r="C373" t="s">
        <v>1213</v>
      </c>
      <c r="E373">
        <v>51.117319999999999</v>
      </c>
      <c r="F373">
        <v>7.9006800000000004</v>
      </c>
      <c r="G373" t="s">
        <v>687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1201</v>
      </c>
      <c r="C374" t="s">
        <v>1214</v>
      </c>
      <c r="E374">
        <v>53.512395480000002</v>
      </c>
      <c r="F374">
        <v>9.8872098019999992</v>
      </c>
      <c r="G374" t="s">
        <v>431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1202</v>
      </c>
      <c r="C375" t="s">
        <v>1214</v>
      </c>
      <c r="E375">
        <v>51.148876549999997</v>
      </c>
      <c r="F375">
        <v>6.7818334370000004</v>
      </c>
      <c r="G375" t="s">
        <v>613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1203</v>
      </c>
      <c r="C376" t="s">
        <v>1214</v>
      </c>
      <c r="E376">
        <v>51.490049169999999</v>
      </c>
      <c r="F376">
        <v>6.9681697480000002</v>
      </c>
      <c r="G376" t="s">
        <v>593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1203</v>
      </c>
      <c r="C377" t="s">
        <v>1214</v>
      </c>
      <c r="E377">
        <v>51.625536050000001</v>
      </c>
      <c r="F377">
        <v>6.6154085570000003</v>
      </c>
      <c r="G377" t="s">
        <v>617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1204</v>
      </c>
      <c r="C378" t="s">
        <v>1215</v>
      </c>
      <c r="E378">
        <v>49.352136989999998</v>
      </c>
      <c r="F378">
        <v>6.7436526030000001</v>
      </c>
      <c r="G378" t="s">
        <v>772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1175</v>
      </c>
      <c r="C379" t="s">
        <v>1215</v>
      </c>
      <c r="E379">
        <v>52.154764919999998</v>
      </c>
      <c r="F379">
        <v>10.40307531</v>
      </c>
      <c r="G379" t="s">
        <v>502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1178</v>
      </c>
      <c r="C380" t="s">
        <v>1215</v>
      </c>
      <c r="E380">
        <v>53.12493044</v>
      </c>
      <c r="F380">
        <v>8.6867285299999999</v>
      </c>
      <c r="G380" t="s">
        <v>426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1179</v>
      </c>
      <c r="C381" t="s">
        <v>1215</v>
      </c>
      <c r="E381">
        <v>51.368231170000001</v>
      </c>
      <c r="F381">
        <v>6.7122673319999997</v>
      </c>
      <c r="G381" t="s">
        <v>591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1180</v>
      </c>
      <c r="C382" t="s">
        <v>1215</v>
      </c>
      <c r="E382">
        <v>51.503690300000002</v>
      </c>
      <c r="F382">
        <v>6.7359074840000002</v>
      </c>
      <c r="G382" t="s">
        <v>591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1205</v>
      </c>
      <c r="C383" t="s">
        <v>1215</v>
      </c>
      <c r="E383">
        <v>51.422282979999999</v>
      </c>
      <c r="F383">
        <v>6.7419912780000004</v>
      </c>
      <c r="G383" t="s">
        <v>591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1029</v>
      </c>
      <c r="C384" t="s">
        <v>1215</v>
      </c>
      <c r="E384">
        <v>52.166140519999999</v>
      </c>
      <c r="F384">
        <v>14.617682240000001</v>
      </c>
      <c r="G384" t="s">
        <v>411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1206</v>
      </c>
      <c r="C385" t="s">
        <v>1215</v>
      </c>
      <c r="E385">
        <v>53.524784969999999</v>
      </c>
      <c r="F385">
        <v>9.9000510780000006</v>
      </c>
      <c r="G385" t="s">
        <v>431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G24" sqref="G24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C27" sqref="C27"/>
    </sheetView>
  </sheetViews>
  <sheetFormatPr defaultRowHeight="14.4"/>
  <cols>
    <col min="1" max="1" width="39.88671875" bestFit="1" customWidth="1"/>
    <col min="2" max="2" width="50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21875" bestFit="1" customWidth="1"/>
  </cols>
  <sheetData>
    <row r="1" spans="1:11">
      <c r="A1" s="1" t="s">
        <v>20737</v>
      </c>
      <c r="B1" s="9">
        <f>SUM(Table14[H2-Potential in TWh/a])</f>
        <v>74.45450000000001</v>
      </c>
      <c r="C1" t="s">
        <v>19191</v>
      </c>
    </row>
    <row r="2" spans="1:11">
      <c r="A2" s="1" t="s">
        <v>20737</v>
      </c>
      <c r="B2" s="9">
        <f>SUM(Table14[Potential demand MWh/h])</f>
        <v>8499.3721461187197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Overview!E70</f>
        <v>0</v>
      </c>
      <c r="C4" t="s">
        <v>19191</v>
      </c>
    </row>
    <row r="5" spans="1:11">
      <c r="A5" s="1" t="s">
        <v>20735</v>
      </c>
      <c r="B5" s="89">
        <f>B4*1000000/(365*24)</f>
        <v>0</v>
      </c>
      <c r="C5" t="s">
        <v>19192</v>
      </c>
    </row>
    <row r="6" spans="1:11">
      <c r="A6" s="1" t="s">
        <v>20175</v>
      </c>
      <c r="B6" s="9">
        <f>SUM(Table14[Peak Load '[MWh/h']])</f>
        <v>0</v>
      </c>
      <c r="C6" t="s">
        <v>19192</v>
      </c>
    </row>
    <row r="10" spans="1:11">
      <c r="A10" s="7" t="s">
        <v>911</v>
      </c>
      <c r="B10" s="7" t="s">
        <v>912</v>
      </c>
      <c r="C10" s="7" t="s">
        <v>1207</v>
      </c>
      <c r="D10" s="7" t="s">
        <v>1218</v>
      </c>
      <c r="E10" s="7" t="s">
        <v>1</v>
      </c>
      <c r="F10" s="7" t="s">
        <v>1216</v>
      </c>
      <c r="G10" s="7" t="s">
        <v>1217</v>
      </c>
      <c r="H10" s="7" t="s">
        <v>1220</v>
      </c>
      <c r="I10" s="7" t="s">
        <v>19171</v>
      </c>
      <c r="J10" s="7" t="s">
        <v>1224</v>
      </c>
      <c r="K10" s="7" t="s">
        <v>19166</v>
      </c>
    </row>
    <row r="11" spans="1:11">
      <c r="A11" s="29">
        <v>1</v>
      </c>
      <c r="B11" s="29" t="s">
        <v>913</v>
      </c>
      <c r="C11" s="29" t="s">
        <v>1208</v>
      </c>
      <c r="D11" s="29"/>
      <c r="E11" s="29">
        <v>50.854993370000003</v>
      </c>
      <c r="F11" s="29">
        <v>6.9768455359999999</v>
      </c>
      <c r="G11" s="29" t="s">
        <v>622</v>
      </c>
      <c r="H11" s="29">
        <v>1.5837000000000001</v>
      </c>
      <c r="I11" s="29">
        <f>Table14[[#This Row],[H2-Potential in TWh/a]]*1000000/(365*24)</f>
        <v>180.7876712328767</v>
      </c>
      <c r="J11" s="29">
        <f>Table14[[#This Row],[Potential demand MWh/h]]/SUM(Table14[Potential demand MWh/h])</f>
        <v>2.1270708956476779E-2</v>
      </c>
      <c r="K11" s="29">
        <f>ROUND(Table14[[#This Row],[Normalize Demand]]*$B$4/(365*24),0)</f>
        <v>0</v>
      </c>
    </row>
    <row r="12" spans="1:11">
      <c r="A12" s="16">
        <v>2</v>
      </c>
      <c r="B12" s="16" t="s">
        <v>914</v>
      </c>
      <c r="C12" s="16" t="s">
        <v>1208</v>
      </c>
      <c r="D12" s="16"/>
      <c r="E12" s="16">
        <v>50.814110419999999</v>
      </c>
      <c r="F12" s="16">
        <v>7.0057562789999999</v>
      </c>
      <c r="G12" s="16" t="s">
        <v>628</v>
      </c>
      <c r="H12" s="16">
        <v>10.213900000000001</v>
      </c>
      <c r="I12" s="16">
        <f>Table14[[#This Row],[H2-Potential in TWh/a]]*1000000/(365*24)</f>
        <v>1165.9703196347032</v>
      </c>
      <c r="J12" s="16">
        <f>Table14[[#This Row],[Potential demand MWh/h]]/SUM(Table14[Potential demand MWh/h])</f>
        <v>0.13718311183340162</v>
      </c>
      <c r="K12" s="16">
        <f>ROUND(Table14[[#This Row],[Normalize Demand]]*$B$4/(365*24),0)</f>
        <v>0</v>
      </c>
    </row>
    <row r="13" spans="1:11">
      <c r="A13" s="29">
        <v>3</v>
      </c>
      <c r="B13" s="29" t="s">
        <v>915</v>
      </c>
      <c r="C13" s="29" t="s">
        <v>1208</v>
      </c>
      <c r="D13" s="29"/>
      <c r="E13" s="29">
        <v>51.596032749999999</v>
      </c>
      <c r="F13" s="29">
        <v>7.0289085059999996</v>
      </c>
      <c r="G13" s="29" t="s">
        <v>644</v>
      </c>
      <c r="H13" s="29">
        <v>28.876899999999999</v>
      </c>
      <c r="I13" s="29">
        <f>Table14[[#This Row],[H2-Potential in TWh/a]]*1000000/(365*24)</f>
        <v>3296.4497716894975</v>
      </c>
      <c r="J13" s="29">
        <f>Table14[[#This Row],[Potential demand MWh/h]]/SUM(Table14[Potential demand MWh/h])</f>
        <v>0.38784626852641552</v>
      </c>
      <c r="K13" s="29">
        <f>ROUND(Table14[[#This Row],[Normalize Demand]]*$B$4/(365*24),0)</f>
        <v>0</v>
      </c>
    </row>
    <row r="14" spans="1:11">
      <c r="A14" s="16">
        <v>4</v>
      </c>
      <c r="B14" s="16" t="s">
        <v>916</v>
      </c>
      <c r="C14" s="16" t="s">
        <v>1208</v>
      </c>
      <c r="D14" s="16"/>
      <c r="E14" s="16">
        <v>51.53960695</v>
      </c>
      <c r="F14" s="16">
        <v>7.0372028440000003</v>
      </c>
      <c r="G14" s="16" t="s">
        <v>644</v>
      </c>
      <c r="H14" s="16">
        <v>1.8939999999999999</v>
      </c>
      <c r="I14" s="16">
        <f>Table14[[#This Row],[H2-Potential in TWh/a]]*1000000/(365*24)</f>
        <v>216.21004566210047</v>
      </c>
      <c r="J14" s="16">
        <f>Table14[[#This Row],[Potential demand MWh/h]]/SUM(Table14[Potential demand MWh/h])</f>
        <v>2.5438354968470682E-2</v>
      </c>
      <c r="K14" s="16">
        <f>ROUND(Table14[[#This Row],[Normalize Demand]]*$B$4/(365*24),0)</f>
        <v>0</v>
      </c>
    </row>
    <row r="15" spans="1:11">
      <c r="A15" s="29">
        <v>5</v>
      </c>
      <c r="B15" s="29" t="s">
        <v>917</v>
      </c>
      <c r="C15" s="29" t="s">
        <v>1208</v>
      </c>
      <c r="D15" s="29"/>
      <c r="E15" s="29">
        <v>51.289677300000001</v>
      </c>
      <c r="F15" s="29">
        <v>11.99058215</v>
      </c>
      <c r="G15" s="29" t="s">
        <v>824</v>
      </c>
      <c r="H15" s="29">
        <v>5.1708999999999996</v>
      </c>
      <c r="I15" s="29">
        <f>Table14[[#This Row],[H2-Potential in TWh/a]]*1000000/(365*24)</f>
        <v>590.28538812785393</v>
      </c>
      <c r="J15" s="29">
        <f>Table14[[#This Row],[Potential demand MWh/h]]/SUM(Table14[Potential demand MWh/h])</f>
        <v>6.945046974998155E-2</v>
      </c>
      <c r="K15" s="29">
        <f>ROUND(Table14[[#This Row],[Normalize Demand]]*$B$4/(365*24),0)</f>
        <v>0</v>
      </c>
    </row>
    <row r="16" spans="1:11">
      <c r="A16" s="16">
        <v>6</v>
      </c>
      <c r="B16" s="16" t="s">
        <v>918</v>
      </c>
      <c r="C16" s="16" t="s">
        <v>1208</v>
      </c>
      <c r="D16" s="16"/>
      <c r="E16" s="16">
        <v>53.08758529</v>
      </c>
      <c r="F16" s="16">
        <v>14.238121530000001</v>
      </c>
      <c r="G16" s="16" t="s">
        <v>423</v>
      </c>
      <c r="H16" s="16">
        <v>2.5868000000000002</v>
      </c>
      <c r="I16" s="16">
        <f>Table14[[#This Row],[H2-Potential in TWh/a]]*1000000/(365*24)</f>
        <v>295.29680365296804</v>
      </c>
      <c r="J16" s="16">
        <f>Table14[[#This Row],[Potential demand MWh/h]]/SUM(Table14[Potential demand MWh/h])</f>
        <v>3.4743366754192165E-2</v>
      </c>
      <c r="K16" s="16">
        <f>ROUND(Table14[[#This Row],[Normalize Demand]]*$B$4/(365*24),0)</f>
        <v>0</v>
      </c>
    </row>
    <row r="17" spans="1:11">
      <c r="A17" s="29">
        <v>7</v>
      </c>
      <c r="B17" s="29" t="s">
        <v>919</v>
      </c>
      <c r="C17" s="29" t="s">
        <v>1208</v>
      </c>
      <c r="D17" s="29"/>
      <c r="E17" s="29">
        <v>53.477085860000003</v>
      </c>
      <c r="F17" s="29">
        <v>9.9515818940000003</v>
      </c>
      <c r="G17" s="29" t="s">
        <v>431</v>
      </c>
      <c r="H17" s="29">
        <v>0.91710000000000003</v>
      </c>
      <c r="I17" s="29">
        <f>Table14[[#This Row],[H2-Potential in TWh/a]]*1000000/(365*24)</f>
        <v>104.6917808219178</v>
      </c>
      <c r="J17" s="29">
        <f>Table14[[#This Row],[Potential demand MWh/h]]/SUM(Table14[Potential demand MWh/h])</f>
        <v>1.2317589937478597E-2</v>
      </c>
      <c r="K17" s="29">
        <f>ROUND(Table14[[#This Row],[Normalize Demand]]*$B$4/(365*24),0)</f>
        <v>0</v>
      </c>
    </row>
    <row r="18" spans="1:11">
      <c r="A18" s="16">
        <v>8</v>
      </c>
      <c r="B18" s="16" t="s">
        <v>920</v>
      </c>
      <c r="C18" s="16" t="s">
        <v>1208</v>
      </c>
      <c r="D18" s="16"/>
      <c r="E18" s="16">
        <v>53.485768999999998</v>
      </c>
      <c r="F18" s="16">
        <v>9.9693559999999994</v>
      </c>
      <c r="G18" s="16" t="s">
        <v>431</v>
      </c>
      <c r="H18" s="16">
        <v>0.5171</v>
      </c>
      <c r="I18" s="16">
        <f>Table14[[#This Row],[H2-Potential in TWh/a]]*1000000/(365*24)</f>
        <v>59.029680365296805</v>
      </c>
      <c r="J18" s="16">
        <f>Table14[[#This Row],[Potential demand MWh/h]]/SUM(Table14[Potential demand MWh/h])</f>
        <v>6.9451812852144613E-3</v>
      </c>
      <c r="K18" s="16">
        <f>ROUND(Table14[[#This Row],[Normalize Demand]]*$B$4/(365*24),0)</f>
        <v>0</v>
      </c>
    </row>
    <row r="19" spans="1:11">
      <c r="A19" s="29">
        <v>9</v>
      </c>
      <c r="B19" s="29" t="s">
        <v>921</v>
      </c>
      <c r="C19" s="29" t="s">
        <v>1208</v>
      </c>
      <c r="D19" s="29"/>
      <c r="E19" s="29">
        <v>54.160831209999998</v>
      </c>
      <c r="F19" s="29">
        <v>9.0797744320000007</v>
      </c>
      <c r="G19" s="29" t="s">
        <v>840</v>
      </c>
      <c r="H19" s="29">
        <v>3.5438999999999998</v>
      </c>
      <c r="I19" s="29">
        <f>Table14[[#This Row],[H2-Potential in TWh/a]]*1000000/(365*24)</f>
        <v>404.55479452054794</v>
      </c>
      <c r="J19" s="29">
        <f>Table14[[#This Row],[Potential demand MWh/h]]/SUM(Table14[Potential demand MWh/h])</f>
        <v>4.7598197556897176E-2</v>
      </c>
      <c r="K19" s="29">
        <f>ROUND(Table14[[#This Row],[Normalize Demand]]*$B$4/(365*24),0)</f>
        <v>0</v>
      </c>
    </row>
    <row r="20" spans="1:11">
      <c r="A20" s="16">
        <v>10</v>
      </c>
      <c r="B20" s="16" t="s">
        <v>922</v>
      </c>
      <c r="C20" s="16" t="s">
        <v>1208</v>
      </c>
      <c r="D20" s="16"/>
      <c r="E20" s="16">
        <v>48.784993229999998</v>
      </c>
      <c r="F20" s="16">
        <v>11.75797661</v>
      </c>
      <c r="G20" s="16" t="s">
        <v>255</v>
      </c>
      <c r="H20" s="16">
        <v>0.70169999999999999</v>
      </c>
      <c r="I20" s="16">
        <f>Table14[[#This Row],[H2-Potential in TWh/a]]*1000000/(365*24)</f>
        <v>80.102739726027394</v>
      </c>
      <c r="J20" s="16">
        <f>Table14[[#This Row],[Potential demand MWh/h]]/SUM(Table14[Potential demand MWh/h])</f>
        <v>9.4245478782343604E-3</v>
      </c>
      <c r="K20" s="16">
        <f>ROUND(Table14[[#This Row],[Normalize Demand]]*$B$4/(365*24),0)</f>
        <v>0</v>
      </c>
    </row>
    <row r="21" spans="1:11">
      <c r="A21" s="29">
        <v>11</v>
      </c>
      <c r="B21" s="29" t="s">
        <v>923</v>
      </c>
      <c r="C21" s="29" t="s">
        <v>1208</v>
      </c>
      <c r="D21" s="29"/>
      <c r="E21" s="29">
        <v>52.561854279999999</v>
      </c>
      <c r="F21" s="29">
        <v>7.3118146409999998</v>
      </c>
      <c r="G21" s="29" t="s">
        <v>571</v>
      </c>
      <c r="H21" s="29">
        <v>1.0601</v>
      </c>
      <c r="I21" s="29">
        <f>Table14[[#This Row],[H2-Potential in TWh/a]]*1000000/(365*24)</f>
        <v>121.01598173515981</v>
      </c>
      <c r="J21" s="29">
        <f>Table14[[#This Row],[Potential demand MWh/h]]/SUM(Table14[Potential demand MWh/h])</f>
        <v>1.4238226030663026E-2</v>
      </c>
      <c r="K21" s="29">
        <f>ROUND(Table14[[#This Row],[Normalize Demand]]*$B$4/(365*24),0)</f>
        <v>0</v>
      </c>
    </row>
    <row r="22" spans="1:11">
      <c r="A22" s="16">
        <v>12</v>
      </c>
      <c r="B22" s="16" t="s">
        <v>924</v>
      </c>
      <c r="C22" s="16" t="s">
        <v>1208</v>
      </c>
      <c r="D22" s="16"/>
      <c r="E22" s="16">
        <v>48.194976570000001</v>
      </c>
      <c r="F22" s="16">
        <v>12.83249114</v>
      </c>
      <c r="G22" s="16" t="s">
        <v>101</v>
      </c>
      <c r="H22" s="16">
        <v>12.061999999999999</v>
      </c>
      <c r="I22" s="16">
        <f>Table14[[#This Row],[H2-Potential in TWh/a]]*1000000/(365*24)</f>
        <v>1376.9406392694063</v>
      </c>
      <c r="J22" s="16">
        <f>Table14[[#This Row],[Potential demand MWh/h]]/SUM(Table14[Potential demand MWh/h])</f>
        <v>0.16200498290902501</v>
      </c>
      <c r="K22" s="16">
        <f>ROUND(Table14[[#This Row],[Normalize Demand]]*$B$4/(365*24),0)</f>
        <v>0</v>
      </c>
    </row>
    <row r="23" spans="1:11">
      <c r="A23" s="29">
        <v>13</v>
      </c>
      <c r="B23" s="29" t="s">
        <v>925</v>
      </c>
      <c r="C23" s="29" t="s">
        <v>1208</v>
      </c>
      <c r="D23" s="29"/>
      <c r="E23" s="29">
        <v>48.79199234</v>
      </c>
      <c r="F23" s="29">
        <v>11.47731516</v>
      </c>
      <c r="G23" s="29" t="s">
        <v>215</v>
      </c>
      <c r="H23" s="29">
        <v>1.2934000000000001</v>
      </c>
      <c r="I23" s="29">
        <f>Table14[[#This Row],[H2-Potential in TWh/a]]*1000000/(365*24)</f>
        <v>147.64840182648402</v>
      </c>
      <c r="J23" s="29">
        <f>Table14[[#This Row],[Potential demand MWh/h]]/SUM(Table14[Potential demand MWh/h])</f>
        <v>1.7371683377096082E-2</v>
      </c>
      <c r="K23" s="29">
        <f>ROUND(Table14[[#This Row],[Normalize Demand]]*$B$4/(365*24),0)</f>
        <v>0</v>
      </c>
    </row>
    <row r="24" spans="1:11">
      <c r="A24" s="16">
        <v>14</v>
      </c>
      <c r="B24" s="16" t="s">
        <v>926</v>
      </c>
      <c r="C24" s="16" t="s">
        <v>1208</v>
      </c>
      <c r="D24" s="16"/>
      <c r="E24" s="16">
        <v>48.765795689999997</v>
      </c>
      <c r="F24" s="16">
        <v>11.59885571</v>
      </c>
      <c r="G24" s="16" t="s">
        <v>235</v>
      </c>
      <c r="H24" s="16">
        <v>0.38790000000000002</v>
      </c>
      <c r="I24" s="16">
        <f>Table14[[#This Row],[H2-Potential in TWh/a]]*1000000/(365*24)</f>
        <v>44.280821917808218</v>
      </c>
      <c r="J24" s="16">
        <f>Table14[[#This Row],[Potential demand MWh/h]]/SUM(Table14[Potential demand MWh/h])</f>
        <v>5.2098932905331454E-3</v>
      </c>
      <c r="K24" s="16">
        <f>ROUND(Table14[[#This Row],[Normalize Demand]]*$B$4/(365*24),0)</f>
        <v>0</v>
      </c>
    </row>
    <row r="25" spans="1:11">
      <c r="A25" s="29">
        <v>15</v>
      </c>
      <c r="B25" s="29" t="s">
        <v>927</v>
      </c>
      <c r="C25" s="29" t="s">
        <v>1208</v>
      </c>
      <c r="D25" s="29"/>
      <c r="E25" s="29">
        <v>49.057809290000002</v>
      </c>
      <c r="F25" s="29">
        <v>8.3290499919999998</v>
      </c>
      <c r="G25" s="29" t="s">
        <v>141</v>
      </c>
      <c r="H25" s="29">
        <v>3.6450999999999998</v>
      </c>
      <c r="I25" s="29">
        <f>Table14[[#This Row],[H2-Potential in TWh/a]]*1000000/(365*24)</f>
        <v>416.10730593607303</v>
      </c>
      <c r="J25" s="29">
        <f>Table14[[#This Row],[Potential demand MWh/h]]/SUM(Table14[Potential demand MWh/h])</f>
        <v>4.8957416945919999E-2</v>
      </c>
      <c r="K25" s="29">
        <f>ROUND(Table14[[#This Row],[Normalize Demand]]*$B$4/(365*24),0)</f>
        <v>0</v>
      </c>
    </row>
    <row r="26" spans="1:11">
      <c r="A26" s="29"/>
      <c r="B26" s="29"/>
      <c r="C26" s="29"/>
      <c r="D26" s="29"/>
      <c r="E26" s="29"/>
      <c r="F26" s="29"/>
      <c r="G26" s="29"/>
      <c r="H26" s="29"/>
      <c r="I26" s="33"/>
      <c r="J26" s="33">
        <f>SUM(Table14[Normalize Demand])</f>
        <v>1.0000000000000002</v>
      </c>
      <c r="K26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B6" sqref="B6"/>
    </sheetView>
  </sheetViews>
  <sheetFormatPr defaultRowHeight="14.4"/>
  <cols>
    <col min="1" max="1" width="39.886718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SUM(Table16[H2-Potential in TWh/a])</f>
        <v>109.05480000000001</v>
      </c>
      <c r="C1" t="s">
        <v>19191</v>
      </c>
    </row>
    <row r="2" spans="1:11">
      <c r="A2" s="1" t="s">
        <v>20737</v>
      </c>
      <c r="B2" s="9">
        <f>SUM(Table16[Potential demand MWh/h])</f>
        <v>12449.178082191782</v>
      </c>
      <c r="C2" t="s">
        <v>20738</v>
      </c>
    </row>
    <row r="3" spans="1:11">
      <c r="A3" s="1"/>
    </row>
    <row r="4" spans="1:11">
      <c r="A4" s="1" t="s">
        <v>20174</v>
      </c>
      <c r="B4" s="25">
        <f>Overview!D7</f>
        <v>82</v>
      </c>
      <c r="C4" t="s">
        <v>19191</v>
      </c>
    </row>
    <row r="5" spans="1:11">
      <c r="A5" s="1" t="s">
        <v>1230</v>
      </c>
      <c r="B5" s="9">
        <f>B4*1000000/(365*24)</f>
        <v>9360.7305936073062</v>
      </c>
      <c r="C5" t="s">
        <v>19192</v>
      </c>
    </row>
    <row r="6" spans="1:11">
      <c r="A6" s="1" t="s">
        <v>20175</v>
      </c>
      <c r="B6" s="9">
        <f>SUM(Table16[Peak Load '[MWh/h']])</f>
        <v>9360</v>
      </c>
      <c r="C6" t="s">
        <v>19192</v>
      </c>
    </row>
    <row r="9" spans="1:11">
      <c r="A9" s="7" t="s">
        <v>911</v>
      </c>
      <c r="B9" s="7" t="s">
        <v>912</v>
      </c>
      <c r="C9" s="7" t="s">
        <v>1207</v>
      </c>
      <c r="D9" s="7" t="s">
        <v>1218</v>
      </c>
      <c r="E9" s="7" t="s">
        <v>1</v>
      </c>
      <c r="F9" s="7" t="s">
        <v>1216</v>
      </c>
      <c r="G9" s="7" t="s">
        <v>1217</v>
      </c>
      <c r="H9" s="7" t="s">
        <v>1220</v>
      </c>
      <c r="I9" s="7" t="s">
        <v>19171</v>
      </c>
      <c r="J9" s="7" t="s">
        <v>1224</v>
      </c>
      <c r="K9" s="7" t="s">
        <v>19166</v>
      </c>
    </row>
    <row r="10" spans="1:11">
      <c r="A10" s="29">
        <v>16</v>
      </c>
      <c r="B10" s="29" t="s">
        <v>928</v>
      </c>
      <c r="C10" s="29" t="s">
        <v>1209</v>
      </c>
      <c r="D10" s="29"/>
      <c r="E10" s="29">
        <v>51.368130000000001</v>
      </c>
      <c r="F10" s="29">
        <v>6.66235</v>
      </c>
      <c r="G10" s="29" t="s">
        <v>595</v>
      </c>
      <c r="H10" s="29">
        <v>5.4399999999999997E-2</v>
      </c>
      <c r="I10" s="29">
        <f>Table16[[#This Row],[H2-Potential in TWh/a]]*1000000/(365*24)</f>
        <v>6.2100456621004563</v>
      </c>
      <c r="J10" s="29">
        <f>Table16[[#This Row],[Potential demand MWh/h]]/SUM(Table16[Potential demand MWh/h])</f>
        <v>4.988317799858419E-4</v>
      </c>
      <c r="K10" s="29">
        <f>ROUND(Table16[[#This Row],[Normalize Demand]]*$B$4*1000000/(365*24),0)</f>
        <v>5</v>
      </c>
    </row>
    <row r="11" spans="1:11">
      <c r="A11" s="16">
        <v>17</v>
      </c>
      <c r="B11" s="16" t="s">
        <v>928</v>
      </c>
      <c r="C11" s="16" t="s">
        <v>1209</v>
      </c>
      <c r="D11" s="16"/>
      <c r="E11" s="16">
        <v>51.085189999999997</v>
      </c>
      <c r="F11" s="16">
        <v>6.8446899999999999</v>
      </c>
      <c r="G11" s="16" t="s">
        <v>613</v>
      </c>
      <c r="H11" s="16">
        <v>0.10050000000000001</v>
      </c>
      <c r="I11" s="16">
        <f>Table16[[#This Row],[H2-Potential in TWh/a]]*1000000/(365*24)</f>
        <v>11.472602739726028</v>
      </c>
      <c r="J11" s="16">
        <f>Table16[[#This Row],[Potential demand MWh/h]]/SUM(Table16[Potential demand MWh/h])</f>
        <v>9.2155503471649119E-4</v>
      </c>
      <c r="K11" s="16">
        <f>ROUND(Table16[[#This Row],[Normalize Demand]]*$B$4*1000000/(365*24),0)</f>
        <v>9</v>
      </c>
    </row>
    <row r="12" spans="1:11">
      <c r="A12" s="29">
        <v>18</v>
      </c>
      <c r="B12" s="29" t="s">
        <v>929</v>
      </c>
      <c r="C12" s="29" t="s">
        <v>1209</v>
      </c>
      <c r="D12" s="29"/>
      <c r="E12" s="29">
        <v>51.56165</v>
      </c>
      <c r="F12" s="29">
        <v>6.5792799999999998</v>
      </c>
      <c r="G12" s="29" t="s">
        <v>617</v>
      </c>
      <c r="H12" s="29">
        <v>9.4400000000000012E-2</v>
      </c>
      <c r="I12" s="29">
        <f>Table16[[#This Row],[H2-Potential in TWh/a]]*1000000/(365*24)</f>
        <v>10.776255707762559</v>
      </c>
      <c r="J12" s="29">
        <f>Table16[[#This Row],[Potential demand MWh/h]]/SUM(Table16[Potential demand MWh/h])</f>
        <v>8.656198535048435E-4</v>
      </c>
      <c r="K12" s="29">
        <f>ROUND(Table16[[#This Row],[Normalize Demand]]*$B$4*1000000/(365*24),0)</f>
        <v>8</v>
      </c>
    </row>
    <row r="13" spans="1:11">
      <c r="A13" s="16">
        <v>19</v>
      </c>
      <c r="B13" s="16" t="s">
        <v>930</v>
      </c>
      <c r="C13" s="16" t="s">
        <v>1209</v>
      </c>
      <c r="D13" s="16"/>
      <c r="E13" s="16">
        <v>51.067636020000002</v>
      </c>
      <c r="F13" s="16">
        <v>6.8467425029999998</v>
      </c>
      <c r="G13" s="16" t="s">
        <v>622</v>
      </c>
      <c r="H13" s="16">
        <v>24.828900000000001</v>
      </c>
      <c r="I13" s="16">
        <f>Table16[[#This Row],[H2-Potential in TWh/a]]*1000000/(365*24)</f>
        <v>2834.3493150684931</v>
      </c>
      <c r="J13" s="16">
        <f>Table16[[#This Row],[Potential demand MWh/h]]/SUM(Table16[Potential demand MWh/h])</f>
        <v>0.22767360996489835</v>
      </c>
      <c r="K13" s="16">
        <f>ROUND(Table16[[#This Row],[Normalize Demand]]*$B$4*1000000/(365*24),0)</f>
        <v>2131</v>
      </c>
    </row>
    <row r="14" spans="1:11">
      <c r="A14" s="29">
        <v>20</v>
      </c>
      <c r="B14" s="29" t="s">
        <v>928</v>
      </c>
      <c r="C14" s="29" t="s">
        <v>1209</v>
      </c>
      <c r="D14" s="29"/>
      <c r="E14" s="29">
        <v>51.025080000000003</v>
      </c>
      <c r="F14" s="29">
        <v>6.9891500000000004</v>
      </c>
      <c r="G14" s="29" t="s">
        <v>624</v>
      </c>
      <c r="H14" s="29">
        <v>8.1600000000000006E-2</v>
      </c>
      <c r="I14" s="29">
        <f>Table16[[#This Row],[H2-Potential in TWh/a]]*1000000/(365*24)</f>
        <v>9.3150684931506849</v>
      </c>
      <c r="J14" s="29">
        <f>Table16[[#This Row],[Potential demand MWh/h]]/SUM(Table16[Potential demand MWh/h])</f>
        <v>7.4824766997876285E-4</v>
      </c>
      <c r="K14" s="29">
        <f>ROUND(Table16[[#This Row],[Normalize Demand]]*$B$4*1000000/(365*24),0)</f>
        <v>7</v>
      </c>
    </row>
    <row r="15" spans="1:11">
      <c r="A15" s="16">
        <v>21</v>
      </c>
      <c r="B15" s="16" t="s">
        <v>931</v>
      </c>
      <c r="C15" s="16" t="s">
        <v>1209</v>
      </c>
      <c r="D15" s="16"/>
      <c r="E15" s="16">
        <v>49.529099840000001</v>
      </c>
      <c r="F15" s="16">
        <v>8.4247174919999992</v>
      </c>
      <c r="G15" s="16" t="s">
        <v>733</v>
      </c>
      <c r="H15" s="16">
        <v>21.652200000000001</v>
      </c>
      <c r="I15" s="16">
        <f>Table16[[#This Row],[H2-Potential in TWh/a]]*1000000/(365*24)</f>
        <v>2471.7123287671234</v>
      </c>
      <c r="J15" s="16">
        <f>Table16[[#This Row],[Potential demand MWh/h]]/SUM(Table16[Potential demand MWh/h])</f>
        <v>0.19854421813620307</v>
      </c>
      <c r="K15" s="16">
        <f>ROUND(Table16[[#This Row],[Normalize Demand]]*$B$4*1000000/(365*24),0)</f>
        <v>1859</v>
      </c>
    </row>
    <row r="16" spans="1:11">
      <c r="A16" s="29">
        <v>22</v>
      </c>
      <c r="B16" s="29" t="s">
        <v>932</v>
      </c>
      <c r="C16" s="29" t="s">
        <v>1209</v>
      </c>
      <c r="D16" s="29"/>
      <c r="E16" s="29">
        <v>50.832682040000002</v>
      </c>
      <c r="F16" s="29">
        <v>6.9440666799999997</v>
      </c>
      <c r="G16" s="29" t="s">
        <v>628</v>
      </c>
      <c r="H16" s="29">
        <v>25.851099999999999</v>
      </c>
      <c r="I16" s="29">
        <f>Table16[[#This Row],[H2-Potential in TWh/a]]*1000000/(365*24)</f>
        <v>2951.038812785388</v>
      </c>
      <c r="J16" s="29">
        <f>Table16[[#This Row],[Potential demand MWh/h]]/SUM(Table16[Potential demand MWh/h])</f>
        <v>0.23704687918367642</v>
      </c>
      <c r="K16" s="29">
        <f>ROUND(Table16[[#This Row],[Normalize Demand]]*$B$4*1000000/(365*24),0)</f>
        <v>2219</v>
      </c>
    </row>
    <row r="17" spans="1:11">
      <c r="A17" s="16">
        <v>23</v>
      </c>
      <c r="B17" s="16" t="s">
        <v>933</v>
      </c>
      <c r="C17" s="16" t="s">
        <v>1209</v>
      </c>
      <c r="D17" s="16"/>
      <c r="E17" s="16">
        <v>50.830620000000003</v>
      </c>
      <c r="F17" s="16">
        <v>7.0240200000000002</v>
      </c>
      <c r="G17" s="16" t="s">
        <v>638</v>
      </c>
      <c r="H17" s="16">
        <v>1.61E-2</v>
      </c>
      <c r="I17" s="16">
        <f>Table16[[#This Row],[H2-Potential in TWh/a]]*1000000/(365*24)</f>
        <v>1.8378995433789955</v>
      </c>
      <c r="J17" s="16">
        <f>Table16[[#This Row],[Potential demand MWh/h]]/SUM(Table16[Potential demand MWh/h])</f>
        <v>1.4763219959139807E-4</v>
      </c>
      <c r="K17" s="16">
        <f>ROUND(Table16[[#This Row],[Normalize Demand]]*$B$4*1000000/(365*24),0)</f>
        <v>1</v>
      </c>
    </row>
    <row r="18" spans="1:11">
      <c r="A18" s="29">
        <v>24</v>
      </c>
      <c r="B18" s="29" t="s">
        <v>934</v>
      </c>
      <c r="C18" s="29" t="s">
        <v>1209</v>
      </c>
      <c r="D18" s="29"/>
      <c r="E18" s="29">
        <v>51.68027</v>
      </c>
      <c r="F18" s="29">
        <v>7.1018600000000003</v>
      </c>
      <c r="G18" s="29" t="s">
        <v>651</v>
      </c>
      <c r="H18" s="29">
        <v>5.4399999999999997E-2</v>
      </c>
      <c r="I18" s="29">
        <f>Table16[[#This Row],[H2-Potential in TWh/a]]*1000000/(365*24)</f>
        <v>6.2100456621004563</v>
      </c>
      <c r="J18" s="29">
        <f>Table16[[#This Row],[Potential demand MWh/h]]/SUM(Table16[Potential demand MWh/h])</f>
        <v>4.988317799858419E-4</v>
      </c>
      <c r="K18" s="29">
        <f>ROUND(Table16[[#This Row],[Normalize Demand]]*$B$4*1000000/(365*24),0)</f>
        <v>5</v>
      </c>
    </row>
    <row r="19" spans="1:11">
      <c r="A19" s="16">
        <v>25</v>
      </c>
      <c r="B19" s="16" t="s">
        <v>935</v>
      </c>
      <c r="C19" s="16" t="s">
        <v>1209</v>
      </c>
      <c r="D19" s="16"/>
      <c r="E19" s="16">
        <v>51.878593369999997</v>
      </c>
      <c r="F19" s="16">
        <v>12.575128550000001</v>
      </c>
      <c r="G19" s="16" t="s">
        <v>830</v>
      </c>
      <c r="H19" s="16">
        <v>7.0204000000000004</v>
      </c>
      <c r="I19" s="16">
        <f>Table16[[#This Row],[H2-Potential in TWh/a]]*1000000/(365*24)</f>
        <v>801.41552511415523</v>
      </c>
      <c r="J19" s="16">
        <f>Table16[[#This Row],[Potential demand MWh/h]]/SUM(Table16[Potential demand MWh/h])</f>
        <v>6.4374974783319938E-2</v>
      </c>
      <c r="K19" s="16">
        <f>ROUND(Table16[[#This Row],[Normalize Demand]]*$B$4*1000000/(365*24),0)</f>
        <v>603</v>
      </c>
    </row>
    <row r="20" spans="1:11">
      <c r="A20" s="29">
        <v>26</v>
      </c>
      <c r="B20" s="29" t="s">
        <v>936</v>
      </c>
      <c r="C20" s="29" t="s">
        <v>1209</v>
      </c>
      <c r="D20" s="29"/>
      <c r="E20" s="29">
        <v>51.41207</v>
      </c>
      <c r="F20" s="29">
        <v>12.027609999999999</v>
      </c>
      <c r="G20" s="29" t="s">
        <v>824</v>
      </c>
      <c r="H20" s="29">
        <v>5.2299999999999999E-2</v>
      </c>
      <c r="I20" s="29">
        <f>Table16[[#This Row],[H2-Potential in TWh/a]]*1000000/(365*24)</f>
        <v>5.9703196347031966</v>
      </c>
      <c r="J20" s="29">
        <f>Table16[[#This Row],[Potential demand MWh/h]]/SUM(Table16[Potential demand MWh/h])</f>
        <v>4.7957540612609439E-4</v>
      </c>
      <c r="K20" s="29">
        <f>ROUND(Table16[[#This Row],[Normalize Demand]]*$B$4*1000000/(365*24),0)</f>
        <v>4</v>
      </c>
    </row>
    <row r="21" spans="1:11">
      <c r="A21" s="16">
        <v>27</v>
      </c>
      <c r="B21" s="16" t="s">
        <v>937</v>
      </c>
      <c r="C21" s="16" t="s">
        <v>1209</v>
      </c>
      <c r="D21" s="16"/>
      <c r="E21" s="16">
        <v>51.63635</v>
      </c>
      <c r="F21" s="16">
        <v>12.29834</v>
      </c>
      <c r="G21" s="16" t="s">
        <v>812</v>
      </c>
      <c r="H21" s="16">
        <v>2.07E-2</v>
      </c>
      <c r="I21" s="16">
        <f>Table16[[#This Row],[H2-Potential in TWh/a]]*1000000/(365*24)</f>
        <v>2.3630136986301369</v>
      </c>
      <c r="J21" s="16">
        <f>Table16[[#This Row],[Potential demand MWh/h]]/SUM(Table16[Potential demand MWh/h])</f>
        <v>1.8981282804608323E-4</v>
      </c>
      <c r="K21" s="16">
        <f>ROUND(Table16[[#This Row],[Normalize Demand]]*$B$4*1000000/(365*24),0)</f>
        <v>2</v>
      </c>
    </row>
    <row r="22" spans="1:11">
      <c r="A22" s="29">
        <v>28</v>
      </c>
      <c r="B22" s="29" t="s">
        <v>938</v>
      </c>
      <c r="C22" s="29" t="s">
        <v>1209</v>
      </c>
      <c r="D22" s="29"/>
      <c r="E22" s="29">
        <v>51.297550000000001</v>
      </c>
      <c r="F22" s="29">
        <v>12.018549999999999</v>
      </c>
      <c r="G22" s="29" t="s">
        <v>824</v>
      </c>
      <c r="H22" s="29">
        <v>3.0999999999999999E-3</v>
      </c>
      <c r="I22" s="29">
        <f>Table16[[#This Row],[H2-Potential in TWh/a]]*1000000/(365*24)</f>
        <v>0.35388127853881279</v>
      </c>
      <c r="J22" s="29">
        <f>Table16[[#This Row],[Potential demand MWh/h]]/SUM(Table16[Potential demand MWh/h])</f>
        <v>2.8426075697722611E-5</v>
      </c>
      <c r="K22" s="29">
        <f>ROUND(Table16[[#This Row],[Normalize Demand]]*$B$4*1000000/(365*24),0)</f>
        <v>0</v>
      </c>
    </row>
    <row r="23" spans="1:11">
      <c r="A23" s="16">
        <v>29</v>
      </c>
      <c r="B23" s="16" t="s">
        <v>939</v>
      </c>
      <c r="C23" s="16" t="s">
        <v>1209</v>
      </c>
      <c r="D23" s="16"/>
      <c r="E23" s="16">
        <v>51.191413470000001</v>
      </c>
      <c r="F23" s="16">
        <v>12.356130759999999</v>
      </c>
      <c r="G23" s="16" t="s">
        <v>801</v>
      </c>
      <c r="H23" s="16">
        <v>14.0441</v>
      </c>
      <c r="I23" s="16">
        <f>Table16[[#This Row],[H2-Potential in TWh/a]]*1000000/(365*24)</f>
        <v>1603.2077625570776</v>
      </c>
      <c r="J23" s="16">
        <f>Table16[[#This Row],[Potential demand MWh/h]]/SUM(Table16[Potential demand MWh/h])</f>
        <v>0.1287802095827052</v>
      </c>
      <c r="K23" s="16">
        <f>ROUND(Table16[[#This Row],[Normalize Demand]]*$B$4*1000000/(365*24),0)</f>
        <v>1205</v>
      </c>
    </row>
    <row r="24" spans="1:11">
      <c r="A24" s="29">
        <v>30</v>
      </c>
      <c r="B24" s="29" t="s">
        <v>936</v>
      </c>
      <c r="C24" s="29" t="s">
        <v>1209</v>
      </c>
      <c r="D24" s="29"/>
      <c r="E24" s="29">
        <v>53.635219999999997</v>
      </c>
      <c r="F24" s="29">
        <v>9.4846500000000002</v>
      </c>
      <c r="G24" s="29" t="s">
        <v>551</v>
      </c>
      <c r="H24" s="29">
        <v>0.75350000000000006</v>
      </c>
      <c r="I24" s="29">
        <f>Table16[[#This Row],[H2-Potential in TWh/a]]*1000000/(365*24)</f>
        <v>86.015981735159826</v>
      </c>
      <c r="J24" s="29">
        <f>Table16[[#This Row],[Potential demand MWh/h]]/SUM(Table16[Potential demand MWh/h])</f>
        <v>6.9093703349141899E-3</v>
      </c>
      <c r="K24" s="29">
        <f>ROUND(Table16[[#This Row],[Normalize Demand]]*$B$4*1000000/(365*24),0)</f>
        <v>65</v>
      </c>
    </row>
    <row r="25" spans="1:11">
      <c r="A25" s="16">
        <v>31</v>
      </c>
      <c r="B25" s="16" t="s">
        <v>940</v>
      </c>
      <c r="C25" s="16" t="s">
        <v>1209</v>
      </c>
      <c r="D25" s="16"/>
      <c r="E25" s="16">
        <v>52.312840000000001</v>
      </c>
      <c r="F25" s="16">
        <v>7.6304499999999997</v>
      </c>
      <c r="G25" s="16" t="s">
        <v>653</v>
      </c>
      <c r="H25" s="16">
        <v>1.5699999999999999E-2</v>
      </c>
      <c r="I25" s="16">
        <f>Table16[[#This Row],[H2-Potential in TWh/a]]*1000000/(365*24)</f>
        <v>1.7922374429223742</v>
      </c>
      <c r="J25" s="16">
        <f>Table16[[#This Row],[Potential demand MWh/h]]/SUM(Table16[Potential demand MWh/h])</f>
        <v>1.4396431885620804E-4</v>
      </c>
      <c r="K25" s="16">
        <f>ROUND(Table16[[#This Row],[Normalize Demand]]*$B$4*1000000/(365*24),0)</f>
        <v>1</v>
      </c>
    </row>
    <row r="26" spans="1:11">
      <c r="A26" s="29">
        <v>32</v>
      </c>
      <c r="B26" s="29" t="s">
        <v>937</v>
      </c>
      <c r="C26" s="29" t="s">
        <v>1209</v>
      </c>
      <c r="D26" s="29"/>
      <c r="E26" s="29">
        <v>50.082349999999998</v>
      </c>
      <c r="F26" s="29">
        <v>8.5430299999999999</v>
      </c>
      <c r="G26" s="29" t="s">
        <v>434</v>
      </c>
      <c r="H26" s="29">
        <v>5.2299999999999999E-2</v>
      </c>
      <c r="I26" s="29">
        <f>Table16[[#This Row],[H2-Potential in TWh/a]]*1000000/(365*24)</f>
        <v>5.9703196347031966</v>
      </c>
      <c r="J26" s="29">
        <f>Table16[[#This Row],[Potential demand MWh/h]]/SUM(Table16[Potential demand MWh/h])</f>
        <v>4.7957540612609439E-4</v>
      </c>
      <c r="K26" s="29">
        <f>ROUND(Table16[[#This Row],[Normalize Demand]]*$B$4*1000000/(365*24),0)</f>
        <v>4</v>
      </c>
    </row>
    <row r="27" spans="1:11">
      <c r="A27" s="16">
        <v>33</v>
      </c>
      <c r="B27" s="16" t="s">
        <v>941</v>
      </c>
      <c r="C27" s="16" t="s">
        <v>1209</v>
      </c>
      <c r="D27" s="16"/>
      <c r="E27" s="16">
        <v>48.177680000000002</v>
      </c>
      <c r="F27" s="16">
        <v>12.72044</v>
      </c>
      <c r="G27" s="16" t="s">
        <v>101</v>
      </c>
      <c r="H27" s="16">
        <v>3.7699999999999997E-2</v>
      </c>
      <c r="I27" s="16">
        <f>Table16[[#This Row],[H2-Potential in TWh/a]]*1000000/(365*24)</f>
        <v>4.3036529680365296</v>
      </c>
      <c r="J27" s="16">
        <f>Table16[[#This Row],[Potential demand MWh/h]]/SUM(Table16[Potential demand MWh/h])</f>
        <v>3.4569775929165885E-4</v>
      </c>
      <c r="K27" s="16">
        <f>ROUND(Table16[[#This Row],[Normalize Demand]]*$B$4*1000000/(365*24),0)</f>
        <v>3</v>
      </c>
    </row>
    <row r="28" spans="1:11">
      <c r="A28" s="29">
        <v>34</v>
      </c>
      <c r="B28" s="29" t="s">
        <v>941</v>
      </c>
      <c r="C28" s="29" t="s">
        <v>1209</v>
      </c>
      <c r="D28" s="29"/>
      <c r="E28" s="29">
        <v>50.86421</v>
      </c>
      <c r="F28" s="29">
        <v>6.8622300000000003</v>
      </c>
      <c r="G28" s="29" t="s">
        <v>628</v>
      </c>
      <c r="H28" s="29">
        <v>5.2299999999999999E-2</v>
      </c>
      <c r="I28" s="29">
        <f>Table16[[#This Row],[H2-Potential in TWh/a]]*1000000/(365*24)</f>
        <v>5.9703196347031966</v>
      </c>
      <c r="J28" s="29">
        <f>Table16[[#This Row],[Potential demand MWh/h]]/SUM(Table16[Potential demand MWh/h])</f>
        <v>4.7957540612609439E-4</v>
      </c>
      <c r="K28" s="29">
        <f>ROUND(Table16[[#This Row],[Normalize Demand]]*$B$4*1000000/(365*24),0)</f>
        <v>4</v>
      </c>
    </row>
    <row r="29" spans="1:11">
      <c r="A29" s="16">
        <v>35</v>
      </c>
      <c r="B29" s="16" t="s">
        <v>942</v>
      </c>
      <c r="C29" s="16" t="s">
        <v>1209</v>
      </c>
      <c r="D29" s="16"/>
      <c r="E29" s="16">
        <v>53.910644339999997</v>
      </c>
      <c r="F29" s="16">
        <v>9.2078709439999997</v>
      </c>
      <c r="G29" s="16" t="s">
        <v>857</v>
      </c>
      <c r="H29" s="16">
        <v>4.26</v>
      </c>
      <c r="I29" s="16">
        <f>Table16[[#This Row],[H2-Potential in TWh/a]]*1000000/(365*24)</f>
        <v>486.30136986301369</v>
      </c>
      <c r="J29" s="16">
        <f>Table16[[#This Row],[Potential demand MWh/h]]/SUM(Table16[Potential demand MWh/h])</f>
        <v>3.9062929829773649E-2</v>
      </c>
      <c r="K29" s="16">
        <f>ROUND(Table16[[#This Row],[Normalize Demand]]*$B$4*1000000/(365*24),0)</f>
        <v>366</v>
      </c>
    </row>
    <row r="30" spans="1:11">
      <c r="A30" s="29">
        <v>36</v>
      </c>
      <c r="B30" s="29" t="s">
        <v>928</v>
      </c>
      <c r="C30" s="29" t="s">
        <v>1209</v>
      </c>
      <c r="D30" s="29"/>
      <c r="E30" s="29">
        <v>53.896920000000001</v>
      </c>
      <c r="F30" s="29">
        <v>9.1381700000000006</v>
      </c>
      <c r="G30" s="29" t="s">
        <v>840</v>
      </c>
      <c r="H30" s="29">
        <v>4.3999999999999997E-2</v>
      </c>
      <c r="I30" s="29">
        <f>Table16[[#This Row],[H2-Potential in TWh/a]]*1000000/(365*24)</f>
        <v>5.0228310502283104</v>
      </c>
      <c r="J30" s="29">
        <f>Table16[[#This Row],[Potential demand MWh/h]]/SUM(Table16[Potential demand MWh/h])</f>
        <v>4.0346688087090156E-4</v>
      </c>
      <c r="K30" s="29">
        <f>ROUND(Table16[[#This Row],[Normalize Demand]]*$B$4*1000000/(365*24),0)</f>
        <v>4</v>
      </c>
    </row>
    <row r="31" spans="1:11">
      <c r="A31" s="16">
        <v>37</v>
      </c>
      <c r="B31" s="16" t="s">
        <v>943</v>
      </c>
      <c r="C31" s="16" t="s">
        <v>1209</v>
      </c>
      <c r="D31" s="16"/>
      <c r="E31" s="16">
        <v>48.444989999999997</v>
      </c>
      <c r="F31" s="16">
        <v>10.880039999999999</v>
      </c>
      <c r="G31" s="16" t="s">
        <v>371</v>
      </c>
      <c r="H31" s="16">
        <v>1.09E-2</v>
      </c>
      <c r="I31" s="16">
        <f>Table16[[#This Row],[H2-Potential in TWh/a]]*1000000/(365*24)</f>
        <v>1.2442922374429224</v>
      </c>
      <c r="J31" s="16">
        <f>Table16[[#This Row],[Potential demand MWh/h]]/SUM(Table16[Potential demand MWh/h])</f>
        <v>9.9949750033927884E-5</v>
      </c>
      <c r="K31" s="16">
        <f>ROUND(Table16[[#This Row],[Normalize Demand]]*$B$4*1000000/(365*24),0)</f>
        <v>1</v>
      </c>
    </row>
    <row r="32" spans="1:11">
      <c r="A32" s="29">
        <v>38</v>
      </c>
      <c r="B32" s="29" t="s">
        <v>944</v>
      </c>
      <c r="C32" s="29" t="s">
        <v>1209</v>
      </c>
      <c r="D32" s="29"/>
      <c r="E32" s="29">
        <v>48.18027</v>
      </c>
      <c r="F32" s="29">
        <v>12.84437</v>
      </c>
      <c r="G32" s="29" t="s">
        <v>101</v>
      </c>
      <c r="H32" s="29">
        <v>1.15E-2</v>
      </c>
      <c r="I32" s="29">
        <f>Table16[[#This Row],[H2-Potential in TWh/a]]*1000000/(365*24)</f>
        <v>1.3127853881278539</v>
      </c>
      <c r="J32" s="29">
        <f>Table16[[#This Row],[Potential demand MWh/h]]/SUM(Table16[Potential demand MWh/h])</f>
        <v>1.0545157113671292E-4</v>
      </c>
      <c r="K32" s="29">
        <f>ROUND(Table16[[#This Row],[Normalize Demand]]*$B$4*1000000/(365*24),0)</f>
        <v>1</v>
      </c>
    </row>
    <row r="33" spans="1:11">
      <c r="A33" s="16">
        <v>39</v>
      </c>
      <c r="B33" s="16" t="s">
        <v>945</v>
      </c>
      <c r="C33" s="16" t="s">
        <v>1209</v>
      </c>
      <c r="D33" s="16"/>
      <c r="E33" s="16">
        <v>48.758551730000001</v>
      </c>
      <c r="F33" s="16">
        <v>11.708626430000001</v>
      </c>
      <c r="G33" s="16" t="s">
        <v>235</v>
      </c>
      <c r="H33" s="16">
        <v>9.9427000000000003</v>
      </c>
      <c r="I33" s="16">
        <f>Table16[[#This Row],[H2-Potential in TWh/a]]*1000000/(365*24)</f>
        <v>1135.0114155251142</v>
      </c>
      <c r="J33" s="16">
        <f>Table16[[#This Row],[Potential demand MWh/h]]/SUM(Table16[Potential demand MWh/h])</f>
        <v>9.1171594464434388E-2</v>
      </c>
      <c r="K33" s="16">
        <f>ROUND(Table16[[#This Row],[Normalize Demand]]*$B$4*1000000/(365*24),0)</f>
        <v>853</v>
      </c>
    </row>
    <row r="34" spans="1:11">
      <c r="A34" s="29"/>
      <c r="B34" s="29"/>
      <c r="C34" s="29"/>
      <c r="D34" s="29"/>
      <c r="E34" s="29"/>
      <c r="F34" s="29"/>
      <c r="G34" s="29"/>
      <c r="H34" s="29"/>
      <c r="I34" s="33"/>
      <c r="J34" s="33">
        <f>SUM(Table16[Normalize Demand])</f>
        <v>0.99999999999999978</v>
      </c>
      <c r="K34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5</v>
      </c>
    </row>
    <row r="3" spans="1:3">
      <c r="A3">
        <v>51.085189999999997</v>
      </c>
      <c r="B3">
        <v>6.8446899999999999</v>
      </c>
      <c r="C3">
        <v>9</v>
      </c>
    </row>
    <row r="4" spans="1:3">
      <c r="A4">
        <v>51.56165</v>
      </c>
      <c r="B4">
        <v>6.5792799999999998</v>
      </c>
      <c r="C4">
        <v>8</v>
      </c>
    </row>
    <row r="5" spans="1:3">
      <c r="A5">
        <v>51.067636020000002</v>
      </c>
      <c r="B5">
        <v>6.8467425029999998</v>
      </c>
      <c r="C5">
        <v>2131</v>
      </c>
    </row>
    <row r="6" spans="1:3">
      <c r="A6">
        <v>51.025080000000003</v>
      </c>
      <c r="B6">
        <v>6.9891500000000004</v>
      </c>
      <c r="C6">
        <v>7</v>
      </c>
    </row>
    <row r="7" spans="1:3">
      <c r="A7">
        <v>49.529099840000001</v>
      </c>
      <c r="B7">
        <v>8.4247174919999992</v>
      </c>
      <c r="C7">
        <v>1859</v>
      </c>
    </row>
    <row r="8" spans="1:3">
      <c r="A8">
        <v>50.832682040000002</v>
      </c>
      <c r="B8">
        <v>6.9440666799999997</v>
      </c>
      <c r="C8">
        <v>2219</v>
      </c>
    </row>
    <row r="9" spans="1:3">
      <c r="A9">
        <v>50.830620000000003</v>
      </c>
      <c r="B9">
        <v>7.0240200000000002</v>
      </c>
      <c r="C9">
        <v>1</v>
      </c>
    </row>
    <row r="10" spans="1:3">
      <c r="A10">
        <v>51.68027</v>
      </c>
      <c r="B10">
        <v>7.1018600000000003</v>
      </c>
      <c r="C10">
        <v>5</v>
      </c>
    </row>
    <row r="11" spans="1:3">
      <c r="A11">
        <v>51.878593369999997</v>
      </c>
      <c r="B11">
        <v>12.575128550000001</v>
      </c>
      <c r="C11">
        <v>603</v>
      </c>
    </row>
    <row r="12" spans="1:3">
      <c r="A12">
        <v>51.41207</v>
      </c>
      <c r="B12">
        <v>12.027609999999999</v>
      </c>
      <c r="C12">
        <v>4</v>
      </c>
    </row>
    <row r="13" spans="1:3">
      <c r="A13">
        <v>51.63635</v>
      </c>
      <c r="B13">
        <v>12.29834</v>
      </c>
      <c r="C13">
        <v>2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1205</v>
      </c>
    </row>
    <row r="16" spans="1:3">
      <c r="A16">
        <v>53.635219999999997</v>
      </c>
      <c r="B16">
        <v>9.4846500000000002</v>
      </c>
      <c r="C16">
        <v>65</v>
      </c>
    </row>
    <row r="17" spans="1:3">
      <c r="A17">
        <v>52.312840000000001</v>
      </c>
      <c r="B17">
        <v>7.6304499999999997</v>
      </c>
      <c r="C17">
        <v>1</v>
      </c>
    </row>
    <row r="18" spans="1:3">
      <c r="A18">
        <v>50.082349999999998</v>
      </c>
      <c r="B18">
        <v>8.5430299999999999</v>
      </c>
      <c r="C18">
        <v>4</v>
      </c>
    </row>
    <row r="19" spans="1:3">
      <c r="A19">
        <v>48.177680000000002</v>
      </c>
      <c r="B19">
        <v>12.72044</v>
      </c>
      <c r="C19">
        <v>3</v>
      </c>
    </row>
    <row r="20" spans="1:3">
      <c r="A20">
        <v>50.86421</v>
      </c>
      <c r="B20">
        <v>6.8622300000000003</v>
      </c>
      <c r="C20">
        <v>4</v>
      </c>
    </row>
    <row r="21" spans="1:3">
      <c r="A21">
        <v>53.910644339999997</v>
      </c>
      <c r="B21">
        <v>9.2078709439999997</v>
      </c>
      <c r="C21">
        <v>366</v>
      </c>
    </row>
    <row r="22" spans="1:3">
      <c r="A22">
        <v>53.896920000000001</v>
      </c>
      <c r="B22">
        <v>9.1381700000000006</v>
      </c>
      <c r="C22">
        <v>4</v>
      </c>
    </row>
    <row r="23" spans="1:3">
      <c r="A23">
        <v>48.444989999999997</v>
      </c>
      <c r="B23">
        <v>10.880039999999999</v>
      </c>
      <c r="C23">
        <v>1</v>
      </c>
    </row>
    <row r="24" spans="1:3">
      <c r="A24">
        <v>48.18027</v>
      </c>
      <c r="B24">
        <v>12.84437</v>
      </c>
      <c r="C24">
        <v>1</v>
      </c>
    </row>
    <row r="25" spans="1:3">
      <c r="A25">
        <v>48.758551730000001</v>
      </c>
      <c r="B25">
        <v>11.708626430000001</v>
      </c>
      <c r="C25">
        <v>853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6.2187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SUM(Table17[H2-Potential in TWh/a])</f>
        <v>73.994200000000006</v>
      </c>
      <c r="C1" t="s">
        <v>19191</v>
      </c>
    </row>
    <row r="2" spans="1:11">
      <c r="A2" s="1" t="s">
        <v>20737</v>
      </c>
      <c r="B2" s="9">
        <f>B1*1000000/(365*24)</f>
        <v>8446.8264840182655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Overview!D8</f>
        <v>75</v>
      </c>
      <c r="C4" t="s">
        <v>19191</v>
      </c>
    </row>
    <row r="5" spans="1:11">
      <c r="A5" s="1" t="s">
        <v>20735</v>
      </c>
      <c r="B5" s="9">
        <f>B4*1000000/(365*24)</f>
        <v>8561.6438356164381</v>
      </c>
      <c r="C5" t="s">
        <v>19192</v>
      </c>
    </row>
    <row r="6" spans="1:11">
      <c r="A6" s="1" t="s">
        <v>20175</v>
      </c>
      <c r="B6" s="9">
        <f>SUM(Table17[Peak Load '[MWh/h']])</f>
        <v>8562</v>
      </c>
      <c r="C6" t="s">
        <v>19192</v>
      </c>
    </row>
    <row r="12" spans="1:11">
      <c r="A12" s="7" t="s">
        <v>911</v>
      </c>
      <c r="B12" s="7" t="s">
        <v>912</v>
      </c>
      <c r="C12" s="7" t="s">
        <v>1207</v>
      </c>
      <c r="D12" s="7" t="s">
        <v>1218</v>
      </c>
      <c r="E12" s="7" t="s">
        <v>1</v>
      </c>
      <c r="F12" s="7" t="s">
        <v>1216</v>
      </c>
      <c r="G12" s="7" t="s">
        <v>1217</v>
      </c>
      <c r="H12" s="7" t="s">
        <v>1220</v>
      </c>
      <c r="I12" s="7" t="s">
        <v>19171</v>
      </c>
      <c r="J12" s="7" t="s">
        <v>1224</v>
      </c>
      <c r="K12" s="7" t="s">
        <v>19166</v>
      </c>
    </row>
    <row r="13" spans="1:11">
      <c r="A13" s="29">
        <v>376</v>
      </c>
      <c r="B13" s="29" t="s">
        <v>1204</v>
      </c>
      <c r="C13" s="29" t="s">
        <v>1215</v>
      </c>
      <c r="D13" s="29"/>
      <c r="E13" s="29">
        <v>49.352136989999998</v>
      </c>
      <c r="F13" s="29">
        <v>6.7436526030000001</v>
      </c>
      <c r="G13" s="29" t="s">
        <v>772</v>
      </c>
      <c r="H13" s="29">
        <v>7.9151999999999996</v>
      </c>
      <c r="I13" s="29">
        <f>Table17[[#This Row],[H2-Potential in TWh/a]]*1000000/(365*24)</f>
        <v>903.56164383561645</v>
      </c>
      <c r="J13" s="29">
        <f>Table17[[#This Row],[Potential demand MWh/h]]/SUM(Table17[Potential demand MWh/h])</f>
        <v>0.10697054634011857</v>
      </c>
      <c r="K13" s="16">
        <f>ROUND(Table17[[#This Row],[Normalize Demand]]*$B$5,0)</f>
        <v>916</v>
      </c>
    </row>
    <row r="14" spans="1:11">
      <c r="A14" s="16">
        <v>378</v>
      </c>
      <c r="B14" s="16" t="s">
        <v>1175</v>
      </c>
      <c r="C14" s="16" t="s">
        <v>1215</v>
      </c>
      <c r="D14" s="16"/>
      <c r="E14" s="16">
        <v>52.154764919999998</v>
      </c>
      <c r="F14" s="16">
        <v>10.40307531</v>
      </c>
      <c r="G14" s="16" t="s">
        <v>502</v>
      </c>
      <c r="H14" s="16">
        <v>7.9151999999999996</v>
      </c>
      <c r="I14" s="16">
        <f>Table17[[#This Row],[H2-Potential in TWh/a]]*1000000/(365*24)</f>
        <v>903.56164383561645</v>
      </c>
      <c r="J14" s="16">
        <f>Table17[[#This Row],[Potential demand MWh/h]]/SUM(Table17[Potential demand MWh/h])</f>
        <v>0.10697054634011857</v>
      </c>
      <c r="K14" s="16">
        <f>ROUND(Table17[[#This Row],[Normalize Demand]]*$B$5,0)</f>
        <v>916</v>
      </c>
    </row>
    <row r="15" spans="1:11">
      <c r="A15" s="29">
        <v>379</v>
      </c>
      <c r="B15" s="29" t="s">
        <v>1178</v>
      </c>
      <c r="C15" s="29" t="s">
        <v>1215</v>
      </c>
      <c r="D15" s="29"/>
      <c r="E15" s="29">
        <v>53.12493044</v>
      </c>
      <c r="F15" s="29">
        <v>8.6867285299999999</v>
      </c>
      <c r="G15" s="29" t="s">
        <v>426</v>
      </c>
      <c r="H15" s="29">
        <v>6.5300999999999991</v>
      </c>
      <c r="I15" s="29">
        <f>Table17[[#This Row],[H2-Potential in TWh/a]]*1000000/(365*24)</f>
        <v>745.44520547945194</v>
      </c>
      <c r="J15" s="29">
        <f>Table17[[#This Row],[Potential demand MWh/h]]/SUM(Table17[Potential demand MWh/h])</f>
        <v>8.8251511604963626E-2</v>
      </c>
      <c r="K15" s="16">
        <f>ROUND(Table17[[#This Row],[Normalize Demand]]*$B$5,0)</f>
        <v>756</v>
      </c>
    </row>
    <row r="16" spans="1:11">
      <c r="A16" s="16">
        <v>380</v>
      </c>
      <c r="B16" s="16" t="s">
        <v>1179</v>
      </c>
      <c r="C16" s="16" t="s">
        <v>1215</v>
      </c>
      <c r="D16" s="16"/>
      <c r="E16" s="16">
        <v>51.368231170000001</v>
      </c>
      <c r="F16" s="16">
        <v>6.7122673319999997</v>
      </c>
      <c r="G16" s="16" t="s">
        <v>591</v>
      </c>
      <c r="H16" s="16">
        <v>8.5747999999999998</v>
      </c>
      <c r="I16" s="16">
        <f>Table17[[#This Row],[H2-Potential in TWh/a]]*1000000/(365*24)</f>
        <v>978.85844748858449</v>
      </c>
      <c r="J16" s="16">
        <f>Table17[[#This Row],[Potential demand MWh/h]]/SUM(Table17[Potential demand MWh/h])</f>
        <v>0.11588475853512845</v>
      </c>
      <c r="K16" s="16">
        <f>ROUND(Table17[[#This Row],[Normalize Demand]]*$B$5,0)</f>
        <v>992</v>
      </c>
    </row>
    <row r="17" spans="1:11">
      <c r="A17" s="29">
        <v>381</v>
      </c>
      <c r="B17" s="29" t="s">
        <v>1180</v>
      </c>
      <c r="C17" s="29" t="s">
        <v>1215</v>
      </c>
      <c r="D17" s="29"/>
      <c r="E17" s="29">
        <v>51.503690300000002</v>
      </c>
      <c r="F17" s="29">
        <v>6.7359074840000002</v>
      </c>
      <c r="G17" s="29" t="s">
        <v>591</v>
      </c>
      <c r="H17" s="29">
        <v>19.128399999999999</v>
      </c>
      <c r="I17" s="29">
        <f>Table17[[#This Row],[H2-Potential in TWh/a]]*1000000/(365*24)</f>
        <v>2183.6073059360729</v>
      </c>
      <c r="J17" s="29">
        <f>Table17[[#This Row],[Potential demand MWh/h]]/SUM(Table17[Potential demand MWh/h])</f>
        <v>0.25851215365528651</v>
      </c>
      <c r="K17" s="16">
        <f>ROUND(Table17[[#This Row],[Normalize Demand]]*$B$5,0)</f>
        <v>2213</v>
      </c>
    </row>
    <row r="18" spans="1:11">
      <c r="A18" s="16">
        <v>377</v>
      </c>
      <c r="B18" s="16" t="s">
        <v>1205</v>
      </c>
      <c r="C18" s="16" t="s">
        <v>1215</v>
      </c>
      <c r="D18" s="16"/>
      <c r="E18" s="16">
        <v>51.422282979999999</v>
      </c>
      <c r="F18" s="16">
        <v>6.7419912780000004</v>
      </c>
      <c r="G18" s="16" t="s">
        <v>591</v>
      </c>
      <c r="H18" s="16">
        <v>0.49469999999999997</v>
      </c>
      <c r="I18" s="16">
        <f>Table17[[#This Row],[H2-Potential in TWh/a]]*1000000/(365*24)</f>
        <v>56.472602739726028</v>
      </c>
      <c r="J18" s="16">
        <f>Table17[[#This Row],[Potential demand MWh/h]]/SUM(Table17[Potential demand MWh/h])</f>
        <v>6.6856591462574107E-3</v>
      </c>
      <c r="K18" s="16">
        <f>ROUND(Table17[[#This Row],[Normalize Demand]]*$B$5,0)</f>
        <v>57</v>
      </c>
    </row>
    <row r="19" spans="1:11">
      <c r="A19" s="29">
        <v>382</v>
      </c>
      <c r="B19" s="29" t="s">
        <v>1029</v>
      </c>
      <c r="C19" s="29" t="s">
        <v>1215</v>
      </c>
      <c r="D19" s="29"/>
      <c r="E19" s="29">
        <v>52.166140519999999</v>
      </c>
      <c r="F19" s="29">
        <v>14.617682240000001</v>
      </c>
      <c r="G19" s="29" t="s">
        <v>411</v>
      </c>
      <c r="H19" s="29">
        <v>4.6214000000000004</v>
      </c>
      <c r="I19" s="29">
        <f>Table17[[#This Row],[H2-Potential in TWh/a]]*1000000/(365*24)</f>
        <v>527.55707762557074</v>
      </c>
      <c r="J19" s="29">
        <f>Table17[[#This Row],[Potential demand MWh/h]]/SUM(Table17[Potential demand MWh/h])</f>
        <v>6.2456246570677165E-2</v>
      </c>
      <c r="K19" s="16">
        <f>ROUND(Table17[[#This Row],[Normalize Demand]]*$B$5,0)</f>
        <v>535</v>
      </c>
    </row>
    <row r="20" spans="1:11">
      <c r="A20" s="34">
        <v>383</v>
      </c>
      <c r="B20" s="34" t="s">
        <v>1206</v>
      </c>
      <c r="C20" s="34" t="s">
        <v>1215</v>
      </c>
      <c r="D20" s="34"/>
      <c r="E20" s="34">
        <v>53.524784969999999</v>
      </c>
      <c r="F20" s="34">
        <v>9.9000510780000006</v>
      </c>
      <c r="G20" s="34" t="s">
        <v>431</v>
      </c>
      <c r="H20" s="34">
        <v>0.81599999999999995</v>
      </c>
      <c r="I20" s="34">
        <f>Table17[[#This Row],[H2-Potential in TWh/a]]*1000000/(365*24)</f>
        <v>93.150684931506845</v>
      </c>
      <c r="J20" s="34">
        <f>Table17[[#This Row],[Potential demand MWh/h]]/SUM(Table17[Potential demand MWh/h])</f>
        <v>1.1027891375269954E-2</v>
      </c>
      <c r="K20" s="16">
        <f>ROUND(Table17[[#This Row],[Normalize Demand]]*$B$5,0)</f>
        <v>94</v>
      </c>
    </row>
    <row r="21" spans="1:11">
      <c r="A21">
        <v>331</v>
      </c>
      <c r="B21" t="s">
        <v>1172</v>
      </c>
      <c r="C21" t="s">
        <v>1213</v>
      </c>
      <c r="E21">
        <v>49.252005179999998</v>
      </c>
      <c r="F21">
        <v>6.84706277</v>
      </c>
      <c r="G21" t="s">
        <v>767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23</v>
      </c>
    </row>
    <row r="22" spans="1:11">
      <c r="A22">
        <v>332</v>
      </c>
      <c r="B22" t="s">
        <v>1173</v>
      </c>
      <c r="C22" t="s">
        <v>1213</v>
      </c>
      <c r="E22">
        <v>49.357172169999998</v>
      </c>
      <c r="F22">
        <v>6.7541369820000003</v>
      </c>
      <c r="G22" t="s">
        <v>772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77</v>
      </c>
    </row>
    <row r="23" spans="1:11">
      <c r="A23">
        <v>333</v>
      </c>
      <c r="B23" t="s">
        <v>1174</v>
      </c>
      <c r="C23" t="s">
        <v>1213</v>
      </c>
      <c r="E23">
        <v>53.524784969999999</v>
      </c>
      <c r="F23">
        <v>9.9000510780000006</v>
      </c>
      <c r="G23" t="s">
        <v>431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39</v>
      </c>
    </row>
    <row r="24" spans="1:11">
      <c r="A24">
        <v>334</v>
      </c>
      <c r="B24" t="s">
        <v>1175</v>
      </c>
      <c r="C24" t="s">
        <v>1213</v>
      </c>
      <c r="E24">
        <v>52.154764919999998</v>
      </c>
      <c r="F24">
        <v>10.40307531</v>
      </c>
      <c r="G24" t="s">
        <v>502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201</v>
      </c>
    </row>
    <row r="25" spans="1:11">
      <c r="A25">
        <v>335</v>
      </c>
      <c r="B25" t="s">
        <v>1176</v>
      </c>
      <c r="C25" t="s">
        <v>1213</v>
      </c>
      <c r="E25">
        <v>52.316356460000002</v>
      </c>
      <c r="F25">
        <v>10.23818612</v>
      </c>
      <c r="G25" t="s">
        <v>514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62</v>
      </c>
    </row>
    <row r="26" spans="1:11">
      <c r="A26">
        <v>336</v>
      </c>
      <c r="B26" t="s">
        <v>1177</v>
      </c>
      <c r="C26" t="s">
        <v>1213</v>
      </c>
      <c r="E26">
        <v>52.2091444</v>
      </c>
      <c r="F26">
        <v>8.0495011069999993</v>
      </c>
      <c r="G26" t="s">
        <v>580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37</v>
      </c>
    </row>
    <row r="27" spans="1:11">
      <c r="A27">
        <v>337</v>
      </c>
      <c r="B27" t="s">
        <v>1178</v>
      </c>
      <c r="C27" t="s">
        <v>1213</v>
      </c>
      <c r="E27">
        <v>53.12493044</v>
      </c>
      <c r="F27">
        <v>8.6867285299999999</v>
      </c>
      <c r="G27" t="s">
        <v>426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224</v>
      </c>
    </row>
    <row r="28" spans="1:11">
      <c r="A28">
        <v>338</v>
      </c>
      <c r="B28" t="s">
        <v>1179</v>
      </c>
      <c r="C28" t="s">
        <v>1213</v>
      </c>
      <c r="E28">
        <v>51.368231170000001</v>
      </c>
      <c r="F28">
        <v>6.7122673319999997</v>
      </c>
      <c r="G28" t="s">
        <v>591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14</v>
      </c>
    </row>
    <row r="29" spans="1:11">
      <c r="A29">
        <v>339</v>
      </c>
      <c r="B29" t="s">
        <v>1180</v>
      </c>
      <c r="C29" t="s">
        <v>1213</v>
      </c>
      <c r="E29">
        <v>51.503690300000002</v>
      </c>
      <c r="F29">
        <v>6.7359074840000002</v>
      </c>
      <c r="G29" t="s">
        <v>591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821</v>
      </c>
    </row>
    <row r="30" spans="1:11">
      <c r="A30">
        <v>340</v>
      </c>
      <c r="B30" t="s">
        <v>1181</v>
      </c>
      <c r="C30" t="s">
        <v>1213</v>
      </c>
      <c r="E30">
        <v>51.460831800000001</v>
      </c>
      <c r="F30">
        <v>6.7491729019999998</v>
      </c>
      <c r="G30" t="s">
        <v>591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61</v>
      </c>
    </row>
    <row r="31" spans="1:11">
      <c r="A31">
        <v>341</v>
      </c>
      <c r="B31" t="s">
        <v>1182</v>
      </c>
      <c r="C31" t="s">
        <v>1213</v>
      </c>
      <c r="E31">
        <v>50.917370900000002</v>
      </c>
      <c r="F31">
        <v>8.0142467049999997</v>
      </c>
      <c r="G31" t="s">
        <v>689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1</v>
      </c>
    </row>
    <row r="32" spans="1:11">
      <c r="A32">
        <v>342</v>
      </c>
      <c r="B32" t="s">
        <v>1183</v>
      </c>
      <c r="C32" t="s">
        <v>1213</v>
      </c>
      <c r="E32">
        <v>50.574941180000003</v>
      </c>
      <c r="F32">
        <v>8.4892286860000006</v>
      </c>
      <c r="G32" t="s">
        <v>462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23</v>
      </c>
    </row>
    <row r="33" spans="1:11">
      <c r="A33">
        <v>343</v>
      </c>
      <c r="B33" t="s">
        <v>1184</v>
      </c>
      <c r="C33" t="s">
        <v>1213</v>
      </c>
      <c r="E33">
        <v>48.512118870000002</v>
      </c>
      <c r="F33">
        <v>10.85935053</v>
      </c>
      <c r="G33" t="s">
        <v>371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46</v>
      </c>
    </row>
    <row r="34" spans="1:11">
      <c r="A34">
        <v>344</v>
      </c>
      <c r="B34" t="s">
        <v>1185</v>
      </c>
      <c r="C34" t="s">
        <v>1213</v>
      </c>
      <c r="E34">
        <v>52.653267839999998</v>
      </c>
      <c r="F34">
        <v>13.211427</v>
      </c>
      <c r="G34" t="s">
        <v>407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59</v>
      </c>
    </row>
    <row r="35" spans="1:11">
      <c r="A35">
        <v>345</v>
      </c>
      <c r="B35" t="s">
        <v>1029</v>
      </c>
      <c r="C35" t="s">
        <v>1213</v>
      </c>
      <c r="E35">
        <v>52.166140519999999</v>
      </c>
      <c r="F35">
        <v>14.617682240000001</v>
      </c>
      <c r="G35" t="s">
        <v>411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98</v>
      </c>
    </row>
    <row r="36" spans="1:11">
      <c r="A36">
        <v>346</v>
      </c>
      <c r="B36" t="s">
        <v>1186</v>
      </c>
      <c r="C36" t="s">
        <v>1213</v>
      </c>
      <c r="E36">
        <v>52.401950190000001</v>
      </c>
      <c r="F36">
        <v>12.498885659999999</v>
      </c>
      <c r="G36" t="s">
        <v>390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60</v>
      </c>
    </row>
    <row r="37" spans="1:11">
      <c r="A37">
        <v>347</v>
      </c>
      <c r="B37" t="s">
        <v>1187</v>
      </c>
      <c r="C37" t="s">
        <v>1213</v>
      </c>
      <c r="E37">
        <v>50.653504669999997</v>
      </c>
      <c r="F37">
        <v>11.434288260000001</v>
      </c>
      <c r="G37" t="s">
        <v>893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46</v>
      </c>
    </row>
    <row r="38" spans="1:11">
      <c r="A38">
        <v>348</v>
      </c>
      <c r="B38" t="s">
        <v>1188</v>
      </c>
      <c r="C38" t="s">
        <v>1213</v>
      </c>
      <c r="E38">
        <v>51.313064599999997</v>
      </c>
      <c r="F38">
        <v>13.27783005</v>
      </c>
      <c r="G38" t="s">
        <v>784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34</v>
      </c>
    </row>
    <row r="39" spans="1:11">
      <c r="A39">
        <v>349</v>
      </c>
      <c r="B39" t="s">
        <v>1189</v>
      </c>
      <c r="C39" t="s">
        <v>1213</v>
      </c>
      <c r="E39">
        <v>50.998987</v>
      </c>
      <c r="F39">
        <v>13.644266</v>
      </c>
      <c r="G39" t="s">
        <v>786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9</v>
      </c>
    </row>
    <row r="40" spans="1:11">
      <c r="A40">
        <v>350</v>
      </c>
      <c r="B40" t="s">
        <v>1182</v>
      </c>
      <c r="C40" t="s">
        <v>1213</v>
      </c>
      <c r="E40">
        <v>51.434468000000003</v>
      </c>
      <c r="F40">
        <v>7.3264709999999997</v>
      </c>
      <c r="G40" t="s">
        <v>681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1</v>
      </c>
    </row>
    <row r="41" spans="1:11">
      <c r="A41">
        <v>351</v>
      </c>
      <c r="B41" t="s">
        <v>1190</v>
      </c>
      <c r="C41" t="s">
        <v>1213</v>
      </c>
      <c r="E41">
        <v>49.785423000000002</v>
      </c>
      <c r="F41">
        <v>6.6896940000000003</v>
      </c>
      <c r="G41" t="s">
        <v>717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23</v>
      </c>
    </row>
    <row r="42" spans="1:11">
      <c r="A42">
        <v>352</v>
      </c>
      <c r="B42" t="s">
        <v>1191</v>
      </c>
      <c r="C42" t="s">
        <v>1213</v>
      </c>
      <c r="E42">
        <v>51.562733000000001</v>
      </c>
      <c r="F42">
        <v>7.7031859999999996</v>
      </c>
      <c r="G42" t="s">
        <v>693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1192</v>
      </c>
      <c r="C43" t="s">
        <v>1213</v>
      </c>
      <c r="E43">
        <v>48.594135999999999</v>
      </c>
      <c r="F43">
        <v>7.8226829999999996</v>
      </c>
      <c r="G43" t="s">
        <v>169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99</v>
      </c>
    </row>
    <row r="44" spans="1:11">
      <c r="A44">
        <v>354</v>
      </c>
      <c r="B44" t="s">
        <v>1193</v>
      </c>
      <c r="C44" t="s">
        <v>1213</v>
      </c>
      <c r="E44">
        <v>52.469037999999998</v>
      </c>
      <c r="F44">
        <v>7.3153410000000001</v>
      </c>
      <c r="G44" t="s">
        <v>571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1</v>
      </c>
    </row>
    <row r="45" spans="1:11">
      <c r="A45">
        <v>355</v>
      </c>
      <c r="B45" t="s">
        <v>1194</v>
      </c>
      <c r="C45" t="s">
        <v>1213</v>
      </c>
      <c r="E45">
        <v>49.274183999999998</v>
      </c>
      <c r="F45">
        <v>6.7947350000000002</v>
      </c>
      <c r="G45" t="s">
        <v>772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1195</v>
      </c>
      <c r="C46" t="s">
        <v>1213</v>
      </c>
      <c r="E46">
        <v>51.322510000000001</v>
      </c>
      <c r="F46">
        <v>7.6448900000000002</v>
      </c>
      <c r="G46" t="s">
        <v>685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1</v>
      </c>
    </row>
    <row r="47" spans="1:11">
      <c r="A47">
        <v>362</v>
      </c>
      <c r="B47" t="s">
        <v>1196</v>
      </c>
      <c r="C47" t="s">
        <v>1213</v>
      </c>
      <c r="E47">
        <v>50.687370000000001</v>
      </c>
      <c r="F47">
        <v>7.1891600000000002</v>
      </c>
      <c r="G47" t="s">
        <v>638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3</v>
      </c>
    </row>
    <row r="48" spans="1:11">
      <c r="A48">
        <v>363</v>
      </c>
      <c r="B48" t="s">
        <v>1197</v>
      </c>
      <c r="C48" t="s">
        <v>1213</v>
      </c>
      <c r="E48">
        <v>51.38438</v>
      </c>
      <c r="F48">
        <v>7.5076999999999998</v>
      </c>
      <c r="G48" t="s">
        <v>675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8</v>
      </c>
    </row>
    <row r="49" spans="1:11">
      <c r="A49">
        <v>366</v>
      </c>
      <c r="B49" t="s">
        <v>1198</v>
      </c>
      <c r="C49" t="s">
        <v>1213</v>
      </c>
      <c r="E49">
        <v>47.794589999999999</v>
      </c>
      <c r="F49">
        <v>12.950699999999999</v>
      </c>
      <c r="G49" t="s">
        <v>207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5</v>
      </c>
    </row>
    <row r="50" spans="1:11">
      <c r="A50">
        <v>370</v>
      </c>
      <c r="B50" t="s">
        <v>1199</v>
      </c>
      <c r="C50" t="s">
        <v>1213</v>
      </c>
      <c r="E50">
        <v>50.812910000000002</v>
      </c>
      <c r="F50">
        <v>10.222860000000001</v>
      </c>
      <c r="G50" t="s">
        <v>905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4</v>
      </c>
    </row>
    <row r="51" spans="1:11">
      <c r="A51">
        <v>371</v>
      </c>
      <c r="B51" t="s">
        <v>1200</v>
      </c>
      <c r="C51" t="s">
        <v>1213</v>
      </c>
      <c r="E51">
        <v>51.117319999999999</v>
      </c>
      <c r="F51">
        <v>7.9006800000000004</v>
      </c>
      <c r="G51" t="s">
        <v>687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3</v>
      </c>
    </row>
    <row r="52" spans="1:11">
      <c r="A52" s="16"/>
      <c r="B52" s="16"/>
      <c r="C52" s="16"/>
      <c r="D52" s="16"/>
      <c r="E52" s="16"/>
      <c r="F52" s="16"/>
      <c r="G52" s="16"/>
      <c r="H52" s="16"/>
      <c r="I52" s="153">
        <f>SUM(Table17[Potential demand MWh/h])</f>
        <v>8446.8264840182637</v>
      </c>
      <c r="J52" s="153">
        <f>SUM(Table17[Normalize Demand])</f>
        <v>1.0000000000000002</v>
      </c>
      <c r="K52" s="15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916</v>
      </c>
    </row>
    <row r="3" spans="1:3">
      <c r="A3">
        <v>52.154764919999998</v>
      </c>
      <c r="B3">
        <v>10.40307531</v>
      </c>
      <c r="C3">
        <v>916</v>
      </c>
    </row>
    <row r="4" spans="1:3">
      <c r="A4">
        <v>53.12493044</v>
      </c>
      <c r="B4">
        <v>8.6867285299999999</v>
      </c>
      <c r="C4">
        <v>756</v>
      </c>
    </row>
    <row r="5" spans="1:3">
      <c r="A5">
        <v>51.368231170000001</v>
      </c>
      <c r="B5">
        <v>6.7122673319999997</v>
      </c>
      <c r="C5">
        <v>992</v>
      </c>
    </row>
    <row r="6" spans="1:3">
      <c r="A6">
        <v>51.503690300000002</v>
      </c>
      <c r="B6">
        <v>6.7359074840000002</v>
      </c>
      <c r="C6">
        <v>2213</v>
      </c>
    </row>
    <row r="7" spans="1:3">
      <c r="A7">
        <v>51.422282979999999</v>
      </c>
      <c r="B7">
        <v>6.7419912780000004</v>
      </c>
      <c r="C7">
        <v>57</v>
      </c>
    </row>
    <row r="8" spans="1:3">
      <c r="A8">
        <v>52.166140519999999</v>
      </c>
      <c r="B8">
        <v>14.617682240000001</v>
      </c>
      <c r="C8">
        <v>535</v>
      </c>
    </row>
    <row r="9" spans="1:3">
      <c r="A9">
        <v>53.524784969999999</v>
      </c>
      <c r="B9">
        <v>9.9000510780000006</v>
      </c>
      <c r="C9">
        <v>94</v>
      </c>
    </row>
    <row r="10" spans="1:3">
      <c r="A10">
        <v>49.252005179999998</v>
      </c>
      <c r="B10">
        <v>6.84706277</v>
      </c>
      <c r="C10">
        <v>23</v>
      </c>
    </row>
    <row r="11" spans="1:3">
      <c r="A11">
        <v>49.357172169999998</v>
      </c>
      <c r="B11">
        <v>6.7541369820000003</v>
      </c>
      <c r="C11">
        <v>77</v>
      </c>
    </row>
    <row r="12" spans="1:3">
      <c r="A12">
        <v>53.524784969999999</v>
      </c>
      <c r="B12">
        <v>9.9000510780000006</v>
      </c>
      <c r="C12">
        <v>39</v>
      </c>
    </row>
    <row r="13" spans="1:3">
      <c r="A13">
        <v>52.154764919999998</v>
      </c>
      <c r="B13">
        <v>10.40307531</v>
      </c>
      <c r="C13">
        <v>201</v>
      </c>
    </row>
    <row r="14" spans="1:3">
      <c r="A14">
        <v>52.316356460000002</v>
      </c>
      <c r="B14">
        <v>10.23818612</v>
      </c>
      <c r="C14">
        <v>62</v>
      </c>
    </row>
    <row r="15" spans="1:3">
      <c r="A15">
        <v>52.2091444</v>
      </c>
      <c r="B15">
        <v>8.0495011069999993</v>
      </c>
      <c r="C15">
        <v>37</v>
      </c>
    </row>
    <row r="16" spans="1:3">
      <c r="A16">
        <v>53.12493044</v>
      </c>
      <c r="B16">
        <v>8.6867285299999999</v>
      </c>
      <c r="C16">
        <v>224</v>
      </c>
    </row>
    <row r="17" spans="1:3">
      <c r="A17">
        <v>51.368231170000001</v>
      </c>
      <c r="B17">
        <v>6.7122673319999997</v>
      </c>
      <c r="C17">
        <v>14</v>
      </c>
    </row>
    <row r="18" spans="1:3">
      <c r="A18">
        <v>51.503690300000002</v>
      </c>
      <c r="B18">
        <v>6.7359074840000002</v>
      </c>
      <c r="C18">
        <v>821</v>
      </c>
    </row>
    <row r="19" spans="1:3">
      <c r="A19">
        <v>51.460831800000001</v>
      </c>
      <c r="B19">
        <v>6.7491729019999998</v>
      </c>
      <c r="C19">
        <v>61</v>
      </c>
    </row>
    <row r="20" spans="1:3">
      <c r="A20">
        <v>50.917370900000002</v>
      </c>
      <c r="B20">
        <v>8.0142467049999997</v>
      </c>
      <c r="C20">
        <v>1</v>
      </c>
    </row>
    <row r="21" spans="1:3">
      <c r="A21">
        <v>50.574941180000003</v>
      </c>
      <c r="B21">
        <v>8.4892286860000006</v>
      </c>
      <c r="C21">
        <v>23</v>
      </c>
    </row>
    <row r="22" spans="1:3">
      <c r="A22">
        <v>48.512118870000002</v>
      </c>
      <c r="B22">
        <v>10.85935053</v>
      </c>
      <c r="C22">
        <v>46</v>
      </c>
    </row>
    <row r="23" spans="1:3">
      <c r="A23">
        <v>52.653267839999998</v>
      </c>
      <c r="B23">
        <v>13.211427</v>
      </c>
      <c r="C23">
        <v>59</v>
      </c>
    </row>
    <row r="24" spans="1:3">
      <c r="A24">
        <v>52.166140519999999</v>
      </c>
      <c r="B24">
        <v>14.617682240000001</v>
      </c>
      <c r="C24">
        <v>98</v>
      </c>
    </row>
    <row r="25" spans="1:3">
      <c r="A25">
        <v>52.401950190000001</v>
      </c>
      <c r="B25">
        <v>12.498885659999999</v>
      </c>
      <c r="C25">
        <v>60</v>
      </c>
    </row>
    <row r="26" spans="1:3">
      <c r="A26">
        <v>50.653504669999997</v>
      </c>
      <c r="B26">
        <v>11.434288260000001</v>
      </c>
      <c r="C26">
        <v>46</v>
      </c>
    </row>
    <row r="27" spans="1:3">
      <c r="A27">
        <v>51.313064599999997</v>
      </c>
      <c r="B27">
        <v>13.27783005</v>
      </c>
      <c r="C27">
        <v>34</v>
      </c>
    </row>
    <row r="28" spans="1:3">
      <c r="A28">
        <v>50.998987</v>
      </c>
      <c r="B28">
        <v>13.644266</v>
      </c>
      <c r="C28">
        <v>9</v>
      </c>
    </row>
    <row r="29" spans="1:3">
      <c r="A29">
        <v>51.434468000000003</v>
      </c>
      <c r="B29">
        <v>7.3264709999999997</v>
      </c>
      <c r="C29">
        <v>1</v>
      </c>
    </row>
    <row r="30" spans="1:3">
      <c r="A30">
        <v>49.785423000000002</v>
      </c>
      <c r="B30">
        <v>6.6896940000000003</v>
      </c>
      <c r="C30">
        <v>23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99</v>
      </c>
    </row>
    <row r="33" spans="1:3">
      <c r="A33">
        <v>52.469037999999998</v>
      </c>
      <c r="B33">
        <v>7.3153410000000001</v>
      </c>
      <c r="C33">
        <v>1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1</v>
      </c>
    </row>
    <row r="36" spans="1:3">
      <c r="A36">
        <v>50.687370000000001</v>
      </c>
      <c r="B36">
        <v>7.1891600000000002</v>
      </c>
      <c r="C36">
        <v>3</v>
      </c>
    </row>
    <row r="37" spans="1:3">
      <c r="A37">
        <v>51.38438</v>
      </c>
      <c r="B37">
        <v>7.5076999999999998</v>
      </c>
      <c r="C37">
        <v>8</v>
      </c>
    </row>
    <row r="38" spans="1:3">
      <c r="A38">
        <v>47.794589999999999</v>
      </c>
      <c r="B38">
        <v>12.950699999999999</v>
      </c>
      <c r="C38">
        <v>5</v>
      </c>
    </row>
    <row r="39" spans="1:3">
      <c r="A39">
        <v>50.812910000000002</v>
      </c>
      <c r="B39">
        <v>10.222860000000001</v>
      </c>
      <c r="C39">
        <v>4</v>
      </c>
    </row>
    <row r="40" spans="1:3">
      <c r="A40">
        <v>51.117319999999999</v>
      </c>
      <c r="B40">
        <v>7.9006800000000004</v>
      </c>
      <c r="C40">
        <v>3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topLeftCell="A117" workbookViewId="0">
      <selection activeCell="E131" sqref="E131:F131"/>
    </sheetView>
  </sheetViews>
  <sheetFormatPr defaultRowHeight="14.4"/>
  <cols>
    <col min="2" max="2" width="63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SUM(Table18[H2-Potential in TWh/a])</f>
        <v>30.514100000000006</v>
      </c>
      <c r="C1" t="s">
        <v>19191</v>
      </c>
    </row>
    <row r="2" spans="1:11">
      <c r="A2" s="1" t="s">
        <v>20737</v>
      </c>
      <c r="B2" s="9">
        <f>B1*1000000/(365*24)</f>
        <v>3483.3447488584484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Overview!D9</f>
        <v>2</v>
      </c>
      <c r="C4" t="s">
        <v>19191</v>
      </c>
    </row>
    <row r="5" spans="1:11">
      <c r="A5" s="1" t="s">
        <v>20735</v>
      </c>
      <c r="B5" s="9">
        <f>B4*1000000/(365*24)</f>
        <v>228.31050228310502</v>
      </c>
      <c r="C5" t="s">
        <v>19192</v>
      </c>
    </row>
    <row r="6" spans="1:11">
      <c r="A6" s="1" t="s">
        <v>20175</v>
      </c>
      <c r="B6" s="9">
        <f>SUM(Table18[Peak Load '[MWh/h']])</f>
        <v>223</v>
      </c>
      <c r="C6" t="s">
        <v>19192</v>
      </c>
    </row>
    <row r="9" spans="1:11">
      <c r="A9" s="7" t="s">
        <v>911</v>
      </c>
      <c r="B9" s="7" t="s">
        <v>912</v>
      </c>
      <c r="C9" s="7" t="s">
        <v>1207</v>
      </c>
      <c r="D9" s="7" t="s">
        <v>1218</v>
      </c>
      <c r="E9" s="7" t="s">
        <v>1</v>
      </c>
      <c r="F9" s="7" t="s">
        <v>1216</v>
      </c>
      <c r="G9" s="7" t="s">
        <v>1217</v>
      </c>
      <c r="H9" s="7" t="s">
        <v>1220</v>
      </c>
      <c r="I9" s="7" t="s">
        <v>19171</v>
      </c>
      <c r="J9" s="7" t="s">
        <v>1224</v>
      </c>
      <c r="K9" s="7" t="s">
        <v>19166</v>
      </c>
    </row>
    <row r="10" spans="1:11">
      <c r="A10" s="16">
        <v>168</v>
      </c>
      <c r="B10" s="16" t="s">
        <v>1033</v>
      </c>
      <c r="C10" s="16" t="s">
        <v>1212</v>
      </c>
      <c r="D10" s="16"/>
      <c r="E10" s="16">
        <v>48.823697719999998</v>
      </c>
      <c r="F10" s="16">
        <v>10.11424128</v>
      </c>
      <c r="G10" s="16" t="s">
        <v>136</v>
      </c>
      <c r="H10" s="16">
        <v>0.3674</v>
      </c>
      <c r="I10" s="16">
        <f>ROUND(Table18[[#This Row],[H2-Potential in TWh/a]]*1000000/(365*24),0)</f>
        <v>42</v>
      </c>
      <c r="J10" s="16">
        <f>Table18[[#This Row],[Potential demand MWh/h]]/SUM(Table18[Potential demand MWh/h])</f>
        <v>1.2055109070034443E-2</v>
      </c>
      <c r="K10" s="16">
        <f>ROUND($B$5*Table18[[#This Row],[Normalize Demand]],0)</f>
        <v>3</v>
      </c>
    </row>
    <row r="11" spans="1:11">
      <c r="A11" s="16">
        <v>169</v>
      </c>
      <c r="B11" s="16" t="s">
        <v>1034</v>
      </c>
      <c r="C11" s="16" t="s">
        <v>1212</v>
      </c>
      <c r="D11" s="16"/>
      <c r="E11" s="16">
        <v>49.042576769999997</v>
      </c>
      <c r="F11" s="16">
        <v>8.3132586489999998</v>
      </c>
      <c r="G11" s="16" t="s">
        <v>141</v>
      </c>
      <c r="H11" s="16">
        <v>0.7268</v>
      </c>
      <c r="I11" s="16">
        <f>ROUND(Table18[[#This Row],[H2-Potential in TWh/a]]*1000000/(365*24),0)</f>
        <v>83</v>
      </c>
      <c r="J11" s="16">
        <f>Table18[[#This Row],[Potential demand MWh/h]]/SUM(Table18[Potential demand MWh/h])</f>
        <v>2.3823191733639493E-2</v>
      </c>
      <c r="K11" s="16">
        <f>ROUND($B$5*Table18[[#This Row],[Normalize Demand]],0)</f>
        <v>5</v>
      </c>
    </row>
    <row r="12" spans="1:11">
      <c r="A12" s="16">
        <v>170</v>
      </c>
      <c r="B12" s="16" t="s">
        <v>1035</v>
      </c>
      <c r="C12" s="16" t="s">
        <v>1212</v>
      </c>
      <c r="D12" s="16"/>
      <c r="E12" s="16">
        <v>49.53549864</v>
      </c>
      <c r="F12" s="16">
        <v>8.4570798319999998</v>
      </c>
      <c r="G12" s="16" t="s">
        <v>149</v>
      </c>
      <c r="H12" s="16">
        <v>0.36499999999999999</v>
      </c>
      <c r="I12" s="16">
        <f>ROUND(Table18[[#This Row],[H2-Potential in TWh/a]]*1000000/(365*24),0)</f>
        <v>42</v>
      </c>
      <c r="J12" s="16">
        <f>Table18[[#This Row],[Potential demand MWh/h]]/SUM(Table18[Potential demand MWh/h])</f>
        <v>1.2055109070034443E-2</v>
      </c>
      <c r="K12" s="16">
        <f>ROUND($B$5*Table18[[#This Row],[Normalize Demand]],0)</f>
        <v>3</v>
      </c>
    </row>
    <row r="13" spans="1:11">
      <c r="A13" s="16">
        <v>171</v>
      </c>
      <c r="B13" s="16" t="s">
        <v>1036</v>
      </c>
      <c r="C13" s="16" t="s">
        <v>1212</v>
      </c>
      <c r="D13" s="16"/>
      <c r="E13" s="16">
        <v>48.526812040000003</v>
      </c>
      <c r="F13" s="16">
        <v>8.0862290120000004</v>
      </c>
      <c r="G13" s="16" t="s">
        <v>169</v>
      </c>
      <c r="H13" s="16">
        <v>0.18859999999999999</v>
      </c>
      <c r="I13" s="16">
        <f>ROUND(Table18[[#This Row],[H2-Potential in TWh/a]]*1000000/(365*24),0)</f>
        <v>22</v>
      </c>
      <c r="J13" s="16">
        <f>Table18[[#This Row],[Potential demand MWh/h]]/SUM(Table18[Potential demand MWh/h])</f>
        <v>6.3145809414466127E-3</v>
      </c>
      <c r="K13" s="16">
        <f>ROUND($B$5*Table18[[#This Row],[Normalize Demand]],0)</f>
        <v>1</v>
      </c>
    </row>
    <row r="14" spans="1:11">
      <c r="A14" s="16">
        <v>172</v>
      </c>
      <c r="B14" s="16" t="s">
        <v>1037</v>
      </c>
      <c r="C14" s="16" t="s">
        <v>1212</v>
      </c>
      <c r="D14" s="16"/>
      <c r="E14" s="16">
        <v>47.882172079999997</v>
      </c>
      <c r="F14" s="16">
        <v>9.6440041280000006</v>
      </c>
      <c r="G14" s="16" t="s">
        <v>196</v>
      </c>
      <c r="H14" s="16">
        <v>0.1164</v>
      </c>
      <c r="I14" s="16">
        <f>ROUND(Table18[[#This Row],[H2-Potential in TWh/a]]*1000000/(365*24),0)</f>
        <v>13</v>
      </c>
      <c r="J14" s="16">
        <f>Table18[[#This Row],[Potential demand MWh/h]]/SUM(Table18[Potential demand MWh/h])</f>
        <v>3.7313432835820895E-3</v>
      </c>
      <c r="K14" s="16">
        <f>ROUND($B$5*Table18[[#This Row],[Normalize Demand]],0)</f>
        <v>1</v>
      </c>
    </row>
    <row r="15" spans="1:11">
      <c r="A15" s="16">
        <v>173</v>
      </c>
      <c r="B15" s="16" t="s">
        <v>1038</v>
      </c>
      <c r="C15" s="16" t="s">
        <v>1212</v>
      </c>
      <c r="D15" s="16"/>
      <c r="E15" s="16">
        <v>52.977748720000001</v>
      </c>
      <c r="F15" s="16">
        <v>7.362360281</v>
      </c>
      <c r="G15" s="16" t="s">
        <v>571</v>
      </c>
      <c r="H15" s="16">
        <v>1.9040999999999999</v>
      </c>
      <c r="I15" s="16">
        <f>ROUND(Table18[[#This Row],[H2-Potential in TWh/a]]*1000000/(365*24),0)</f>
        <v>217</v>
      </c>
      <c r="J15" s="16">
        <f>Table18[[#This Row],[Potential demand MWh/h]]/SUM(Table18[Potential demand MWh/h])</f>
        <v>6.2284730195177954E-2</v>
      </c>
      <c r="K15" s="16">
        <f>ROUND($B$5*Table18[[#This Row],[Normalize Demand]],0)</f>
        <v>14</v>
      </c>
    </row>
    <row r="16" spans="1:11">
      <c r="A16" s="16">
        <v>174</v>
      </c>
      <c r="B16" s="16" t="s">
        <v>1039</v>
      </c>
      <c r="C16" s="16" t="s">
        <v>1212</v>
      </c>
      <c r="D16" s="16"/>
      <c r="E16" s="16">
        <v>52.811379870000003</v>
      </c>
      <c r="F16" s="16">
        <v>9.1502022479999994</v>
      </c>
      <c r="G16" s="16" t="s">
        <v>529</v>
      </c>
      <c r="H16" s="16">
        <v>0.4</v>
      </c>
      <c r="I16" s="16">
        <f>ROUND(Table18[[#This Row],[H2-Potential in TWh/a]]*1000000/(365*24),0)</f>
        <v>46</v>
      </c>
      <c r="J16" s="16">
        <f>Table18[[#This Row],[Potential demand MWh/h]]/SUM(Table18[Potential demand MWh/h])</f>
        <v>1.3203214695752009E-2</v>
      </c>
      <c r="K16" s="16">
        <f>ROUND($B$5*Table18[[#This Row],[Normalize Demand]],0)</f>
        <v>3</v>
      </c>
    </row>
    <row r="17" spans="1:11">
      <c r="A17" s="16">
        <v>175</v>
      </c>
      <c r="B17" s="16" t="s">
        <v>1040</v>
      </c>
      <c r="C17" s="16" t="s">
        <v>1212</v>
      </c>
      <c r="D17" s="16"/>
      <c r="E17" s="16">
        <v>51.985962569999998</v>
      </c>
      <c r="F17" s="16">
        <v>9.8207632040000004</v>
      </c>
      <c r="G17" s="16" t="s">
        <v>525</v>
      </c>
      <c r="H17" s="16">
        <v>0.27260000000000001</v>
      </c>
      <c r="I17" s="16">
        <f>ROUND(Table18[[#This Row],[H2-Potential in TWh/a]]*1000000/(365*24),0)</f>
        <v>31</v>
      </c>
      <c r="J17" s="16">
        <f>Table18[[#This Row],[Potential demand MWh/h]]/SUM(Table18[Potential demand MWh/h])</f>
        <v>8.8978185993111372E-3</v>
      </c>
      <c r="K17" s="16">
        <f>ROUND($B$5*Table18[[#This Row],[Normalize Demand]],0)</f>
        <v>2</v>
      </c>
    </row>
    <row r="18" spans="1:11">
      <c r="A18" s="16">
        <v>176</v>
      </c>
      <c r="B18" s="16" t="s">
        <v>1041</v>
      </c>
      <c r="C18" s="16" t="s">
        <v>1212</v>
      </c>
      <c r="D18" s="16"/>
      <c r="E18" s="16">
        <v>53.403055979999998</v>
      </c>
      <c r="F18" s="16">
        <v>8.1328158699999999</v>
      </c>
      <c r="G18" s="16" t="s">
        <v>573</v>
      </c>
      <c r="H18" s="16">
        <v>0.65399999999999991</v>
      </c>
      <c r="I18" s="16">
        <f>ROUND(Table18[[#This Row],[H2-Potential in TWh/a]]*1000000/(365*24),0)</f>
        <v>75</v>
      </c>
      <c r="J18" s="16">
        <f>Table18[[#This Row],[Potential demand MWh/h]]/SUM(Table18[Potential demand MWh/h])</f>
        <v>2.1526980482204364E-2</v>
      </c>
      <c r="K18" s="16">
        <f>ROUND($B$5*Table18[[#This Row],[Normalize Demand]],0)</f>
        <v>5</v>
      </c>
    </row>
    <row r="19" spans="1:11">
      <c r="A19" s="16">
        <v>177</v>
      </c>
      <c r="B19" s="16" t="s">
        <v>1042</v>
      </c>
      <c r="C19" s="16" t="s">
        <v>1212</v>
      </c>
      <c r="D19" s="16"/>
      <c r="E19" s="16">
        <v>52.274591780000002</v>
      </c>
      <c r="F19" s="16">
        <v>8.1206237029999997</v>
      </c>
      <c r="G19" s="16" t="s">
        <v>562</v>
      </c>
      <c r="H19" s="16">
        <v>0.1022</v>
      </c>
      <c r="I19" s="16">
        <f>ROUND(Table18[[#This Row],[H2-Potential in TWh/a]]*1000000/(365*24),0)</f>
        <v>12</v>
      </c>
      <c r="J19" s="16">
        <f>Table18[[#This Row],[Potential demand MWh/h]]/SUM(Table18[Potential demand MWh/h])</f>
        <v>3.4443168771526979E-3</v>
      </c>
      <c r="K19" s="16">
        <f>ROUND($B$5*Table18[[#This Row],[Normalize Demand]],0)</f>
        <v>1</v>
      </c>
    </row>
    <row r="20" spans="1:11">
      <c r="A20" s="16">
        <v>178</v>
      </c>
      <c r="B20" s="16" t="s">
        <v>1043</v>
      </c>
      <c r="C20" s="16" t="s">
        <v>1212</v>
      </c>
      <c r="D20" s="16"/>
      <c r="E20" s="16">
        <v>52.294765310000003</v>
      </c>
      <c r="F20" s="16">
        <v>8.0242368489999993</v>
      </c>
      <c r="G20" s="16" t="s">
        <v>562</v>
      </c>
      <c r="H20" s="16">
        <v>0.12379999999999999</v>
      </c>
      <c r="I20" s="16">
        <f>ROUND(Table18[[#This Row],[H2-Potential in TWh/a]]*1000000/(365*24),0)</f>
        <v>14</v>
      </c>
      <c r="J20" s="16">
        <f>Table18[[#This Row],[Potential demand MWh/h]]/SUM(Table18[Potential demand MWh/h])</f>
        <v>4.018369690011481E-3</v>
      </c>
      <c r="K20" s="16">
        <f>ROUND($B$5*Table18[[#This Row],[Normalize Demand]],0)</f>
        <v>1</v>
      </c>
    </row>
    <row r="21" spans="1:11">
      <c r="A21" s="16">
        <v>179</v>
      </c>
      <c r="B21" s="16" t="s">
        <v>1044</v>
      </c>
      <c r="C21" s="16" t="s">
        <v>1212</v>
      </c>
      <c r="D21" s="16"/>
      <c r="E21" s="16">
        <v>50.706591850000002</v>
      </c>
      <c r="F21" s="16">
        <v>6.6530059120000002</v>
      </c>
      <c r="G21" s="16" t="s">
        <v>630</v>
      </c>
      <c r="H21" s="16">
        <v>0.48199999999999998</v>
      </c>
      <c r="I21" s="16">
        <f>ROUND(Table18[[#This Row],[H2-Potential in TWh/a]]*1000000/(365*24),0)</f>
        <v>55</v>
      </c>
      <c r="J21" s="16">
        <f>Table18[[#This Row],[Potential demand MWh/h]]/SUM(Table18[Potential demand MWh/h])</f>
        <v>1.5786452353616531E-2</v>
      </c>
      <c r="K21" s="16">
        <f>ROUND($B$5*Table18[[#This Row],[Normalize Demand]],0)</f>
        <v>4</v>
      </c>
    </row>
    <row r="22" spans="1:11">
      <c r="A22" s="16">
        <v>180</v>
      </c>
      <c r="B22" s="16" t="s">
        <v>1045</v>
      </c>
      <c r="C22" s="16" t="s">
        <v>1212</v>
      </c>
      <c r="D22" s="16"/>
      <c r="E22" s="16">
        <v>50.988907259999998</v>
      </c>
      <c r="F22" s="16">
        <v>7.1270734659999997</v>
      </c>
      <c r="G22" s="16" t="s">
        <v>636</v>
      </c>
      <c r="H22" s="16">
        <v>6.5699999999999995E-2</v>
      </c>
      <c r="I22" s="16">
        <f>ROUND(Table18[[#This Row],[H2-Potential in TWh/a]]*1000000/(365*24),0)</f>
        <v>8</v>
      </c>
      <c r="J22" s="16">
        <f>Table18[[#This Row],[Potential demand MWh/h]]/SUM(Table18[Potential demand MWh/h])</f>
        <v>2.2962112514351321E-3</v>
      </c>
      <c r="K22" s="16">
        <f>ROUND($B$5*Table18[[#This Row],[Normalize Demand]],0)</f>
        <v>1</v>
      </c>
    </row>
    <row r="23" spans="1:11">
      <c r="A23" s="16">
        <v>181</v>
      </c>
      <c r="B23" s="16" t="s">
        <v>1046</v>
      </c>
      <c r="C23" s="16" t="s">
        <v>1212</v>
      </c>
      <c r="D23" s="16"/>
      <c r="E23" s="16">
        <v>50.776516549999997</v>
      </c>
      <c r="F23" s="16">
        <v>6.4894912800000002</v>
      </c>
      <c r="G23" s="16" t="s">
        <v>626</v>
      </c>
      <c r="H23" s="16">
        <v>0.32890000000000003</v>
      </c>
      <c r="I23" s="16">
        <f>ROUND(Table18[[#This Row],[H2-Potential in TWh/a]]*1000000/(365*24),0)</f>
        <v>38</v>
      </c>
      <c r="J23" s="16">
        <f>Table18[[#This Row],[Potential demand MWh/h]]/SUM(Table18[Potential demand MWh/h])</f>
        <v>1.0907003444316877E-2</v>
      </c>
      <c r="K23" s="16">
        <f>ROUND($B$5*Table18[[#This Row],[Normalize Demand]],0)</f>
        <v>2</v>
      </c>
    </row>
    <row r="24" spans="1:11">
      <c r="A24" s="16">
        <v>182</v>
      </c>
      <c r="B24" s="16" t="s">
        <v>1047</v>
      </c>
      <c r="C24" s="16" t="s">
        <v>1212</v>
      </c>
      <c r="D24" s="16"/>
      <c r="E24" s="16">
        <v>51.391134860000001</v>
      </c>
      <c r="F24" s="16">
        <v>8.0738648810000004</v>
      </c>
      <c r="G24" s="16" t="s">
        <v>683</v>
      </c>
      <c r="H24" s="16">
        <v>0.20250000000000001</v>
      </c>
      <c r="I24" s="16">
        <f>ROUND(Table18[[#This Row],[H2-Potential in TWh/a]]*1000000/(365*24),0)</f>
        <v>23</v>
      </c>
      <c r="J24" s="16">
        <f>Table18[[#This Row],[Potential demand MWh/h]]/SUM(Table18[Potential demand MWh/h])</f>
        <v>6.6016073478760047E-3</v>
      </c>
      <c r="K24" s="16">
        <f>ROUND($B$5*Table18[[#This Row],[Normalize Demand]],0)</f>
        <v>2</v>
      </c>
    </row>
    <row r="25" spans="1:11">
      <c r="A25" s="16">
        <v>183</v>
      </c>
      <c r="B25" s="16" t="s">
        <v>1048</v>
      </c>
      <c r="C25" s="16" t="s">
        <v>1212</v>
      </c>
      <c r="D25" s="16"/>
      <c r="E25" s="16">
        <v>51.317961310000001</v>
      </c>
      <c r="F25" s="16">
        <v>9.8484094459999998</v>
      </c>
      <c r="G25" s="16" t="s">
        <v>482</v>
      </c>
      <c r="H25" s="16">
        <v>0.37919999999999998</v>
      </c>
      <c r="I25" s="16">
        <f>ROUND(Table18[[#This Row],[H2-Potential in TWh/a]]*1000000/(365*24),0)</f>
        <v>43</v>
      </c>
      <c r="J25" s="16">
        <f>Table18[[#This Row],[Potential demand MWh/h]]/SUM(Table18[Potential demand MWh/h])</f>
        <v>1.2342135476463834E-2</v>
      </c>
      <c r="K25" s="16">
        <f>ROUND($B$5*Table18[[#This Row],[Normalize Demand]],0)</f>
        <v>3</v>
      </c>
    </row>
    <row r="26" spans="1:11">
      <c r="A26" s="16">
        <v>184</v>
      </c>
      <c r="B26" s="16" t="s">
        <v>1049</v>
      </c>
      <c r="C26" s="16" t="s">
        <v>1212</v>
      </c>
      <c r="D26" s="16"/>
      <c r="E26" s="16">
        <v>50.567510560000002</v>
      </c>
      <c r="F26" s="16">
        <v>9.6816192589999996</v>
      </c>
      <c r="G26" s="16" t="s">
        <v>472</v>
      </c>
      <c r="H26" s="16">
        <v>0.50290000000000001</v>
      </c>
      <c r="I26" s="16">
        <f>ROUND(Table18[[#This Row],[H2-Potential in TWh/a]]*1000000/(365*24),0)</f>
        <v>57</v>
      </c>
      <c r="J26" s="16">
        <f>Table18[[#This Row],[Potential demand MWh/h]]/SUM(Table18[Potential demand MWh/h])</f>
        <v>1.6360505166475317E-2</v>
      </c>
      <c r="K26" s="16">
        <f>ROUND($B$5*Table18[[#This Row],[Normalize Demand]],0)</f>
        <v>4</v>
      </c>
    </row>
    <row r="27" spans="1:11">
      <c r="A27" s="16">
        <v>185</v>
      </c>
      <c r="B27" s="16" t="s">
        <v>1050</v>
      </c>
      <c r="C27" s="16" t="s">
        <v>1212</v>
      </c>
      <c r="D27" s="16"/>
      <c r="E27" s="16">
        <v>50.313565220000001</v>
      </c>
      <c r="F27" s="16">
        <v>7.2208290850000001</v>
      </c>
      <c r="G27" s="16" t="s">
        <v>705</v>
      </c>
      <c r="H27" s="16">
        <v>0.16239999999999999</v>
      </c>
      <c r="I27" s="16">
        <f>ROUND(Table18[[#This Row],[H2-Potential in TWh/a]]*1000000/(365*24),0)</f>
        <v>19</v>
      </c>
      <c r="J27" s="16">
        <f>Table18[[#This Row],[Potential demand MWh/h]]/SUM(Table18[Potential demand MWh/h])</f>
        <v>5.4535017221584384E-3</v>
      </c>
      <c r="K27" s="16">
        <f>ROUND($B$5*Table18[[#This Row],[Normalize Demand]],0)</f>
        <v>1</v>
      </c>
    </row>
    <row r="28" spans="1:11">
      <c r="A28" s="16">
        <v>186</v>
      </c>
      <c r="B28" s="16" t="s">
        <v>1051</v>
      </c>
      <c r="C28" s="16" t="s">
        <v>1212</v>
      </c>
      <c r="D28" s="16"/>
      <c r="E28" s="16">
        <v>49.049878730000003</v>
      </c>
      <c r="F28" s="16">
        <v>8.2602980119999998</v>
      </c>
      <c r="G28" s="16" t="s">
        <v>753</v>
      </c>
      <c r="H28" s="16">
        <v>0.65279999999999994</v>
      </c>
      <c r="I28" s="16">
        <f>ROUND(Table18[[#This Row],[H2-Potential in TWh/a]]*1000000/(365*24),0)</f>
        <v>75</v>
      </c>
      <c r="J28" s="16">
        <f>Table18[[#This Row],[Potential demand MWh/h]]/SUM(Table18[Potential demand MWh/h])</f>
        <v>2.1526980482204364E-2</v>
      </c>
      <c r="K28" s="16">
        <f>ROUND($B$5*Table18[[#This Row],[Normalize Demand]],0)</f>
        <v>5</v>
      </c>
    </row>
    <row r="29" spans="1:11">
      <c r="A29" s="16">
        <v>187</v>
      </c>
      <c r="B29" s="16" t="s">
        <v>1052</v>
      </c>
      <c r="C29" s="16" t="s">
        <v>1212</v>
      </c>
      <c r="D29" s="16"/>
      <c r="E29" s="16">
        <v>48.556705960000002</v>
      </c>
      <c r="F29" s="16">
        <v>11.262401929999999</v>
      </c>
      <c r="G29" s="16" t="s">
        <v>233</v>
      </c>
      <c r="H29" s="16">
        <v>4.9099999999999998E-2</v>
      </c>
      <c r="I29" s="16">
        <f>ROUND(Table18[[#This Row],[H2-Potential in TWh/a]]*1000000/(365*24),0)</f>
        <v>6</v>
      </c>
      <c r="J29" s="16">
        <f>Table18[[#This Row],[Potential demand MWh/h]]/SUM(Table18[Potential demand MWh/h])</f>
        <v>1.722158438576349E-3</v>
      </c>
      <c r="K29" s="16">
        <f>ROUND($B$5*Table18[[#This Row],[Normalize Demand]],0)</f>
        <v>0</v>
      </c>
    </row>
    <row r="30" spans="1:11">
      <c r="A30" s="16">
        <v>188</v>
      </c>
      <c r="B30" s="16" t="s">
        <v>1053</v>
      </c>
      <c r="C30" s="16" t="s">
        <v>1212</v>
      </c>
      <c r="D30" s="16"/>
      <c r="E30" s="16">
        <v>47.807275769999997</v>
      </c>
      <c r="F30" s="16">
        <v>10.90003999</v>
      </c>
      <c r="G30" s="16" t="s">
        <v>243</v>
      </c>
      <c r="H30" s="16">
        <v>1.0611999999999999</v>
      </c>
      <c r="I30" s="16">
        <f>ROUND(Table18[[#This Row],[H2-Potential in TWh/a]]*1000000/(365*24),0)</f>
        <v>121</v>
      </c>
      <c r="J30" s="16">
        <f>Table18[[#This Row],[Potential demand MWh/h]]/SUM(Table18[Potential demand MWh/h])</f>
        <v>3.473019517795637E-2</v>
      </c>
      <c r="K30" s="16">
        <f>ROUND($B$5*Table18[[#This Row],[Normalize Demand]],0)</f>
        <v>8</v>
      </c>
    </row>
    <row r="31" spans="1:11">
      <c r="A31" s="16">
        <v>189</v>
      </c>
      <c r="B31" s="16" t="s">
        <v>1054</v>
      </c>
      <c r="C31" s="16" t="s">
        <v>1212</v>
      </c>
      <c r="D31" s="16"/>
      <c r="E31" s="16">
        <v>48.797485090000002</v>
      </c>
      <c r="F31" s="16">
        <v>12.865907780000001</v>
      </c>
      <c r="G31" s="16" t="s">
        <v>251</v>
      </c>
      <c r="H31" s="16">
        <v>1.0289999999999999</v>
      </c>
      <c r="I31" s="16">
        <f>ROUND(Table18[[#This Row],[H2-Potential in TWh/a]]*1000000/(365*24),0)</f>
        <v>117</v>
      </c>
      <c r="J31" s="16">
        <f>Table18[[#This Row],[Potential demand MWh/h]]/SUM(Table18[Potential demand MWh/h])</f>
        <v>3.3582089552238806E-2</v>
      </c>
      <c r="K31" s="16">
        <f>ROUND($B$5*Table18[[#This Row],[Normalize Demand]],0)</f>
        <v>8</v>
      </c>
    </row>
    <row r="32" spans="1:11">
      <c r="A32" s="16">
        <v>190</v>
      </c>
      <c r="B32" s="16" t="s">
        <v>1055</v>
      </c>
      <c r="C32" s="16" t="s">
        <v>1212</v>
      </c>
      <c r="D32" s="16"/>
      <c r="E32" s="16">
        <v>49.988178740000002</v>
      </c>
      <c r="F32" s="16">
        <v>9.1558493050000003</v>
      </c>
      <c r="G32" s="16" t="s">
        <v>337</v>
      </c>
      <c r="H32" s="16">
        <v>0.38629999999999998</v>
      </c>
      <c r="I32" s="16">
        <f>ROUND(Table18[[#This Row],[H2-Potential in TWh/a]]*1000000/(365*24),0)</f>
        <v>44</v>
      </c>
      <c r="J32" s="16">
        <f>Table18[[#This Row],[Potential demand MWh/h]]/SUM(Table18[Potential demand MWh/h])</f>
        <v>1.2629161882893225E-2</v>
      </c>
      <c r="K32" s="16">
        <f>ROUND($B$5*Table18[[#This Row],[Normalize Demand]],0)</f>
        <v>3</v>
      </c>
    </row>
    <row r="33" spans="1:11">
      <c r="A33" s="16">
        <v>191</v>
      </c>
      <c r="B33" s="16" t="s">
        <v>1056</v>
      </c>
      <c r="C33" s="16" t="s">
        <v>1212</v>
      </c>
      <c r="D33" s="16"/>
      <c r="E33" s="16">
        <v>49.977757799999999</v>
      </c>
      <c r="F33" s="16">
        <v>9.0690096370000006</v>
      </c>
      <c r="G33" s="16" t="s">
        <v>343</v>
      </c>
      <c r="H33" s="16">
        <v>0.58440000000000003</v>
      </c>
      <c r="I33" s="16">
        <f>ROUND(Table18[[#This Row],[H2-Potential in TWh/a]]*1000000/(365*24),0)</f>
        <v>67</v>
      </c>
      <c r="J33" s="16">
        <f>Table18[[#This Row],[Potential demand MWh/h]]/SUM(Table18[Potential demand MWh/h])</f>
        <v>1.9230769230769232E-2</v>
      </c>
      <c r="K33" s="16">
        <f>ROUND($B$5*Table18[[#This Row],[Normalize Demand]],0)</f>
        <v>4</v>
      </c>
    </row>
    <row r="34" spans="1:11">
      <c r="A34" s="16">
        <v>192</v>
      </c>
      <c r="B34" s="16" t="s">
        <v>1057</v>
      </c>
      <c r="C34" s="16" t="s">
        <v>1212</v>
      </c>
      <c r="D34" s="16"/>
      <c r="E34" s="16">
        <v>48.379893940000002</v>
      </c>
      <c r="F34" s="16">
        <v>10.90143467</v>
      </c>
      <c r="G34" s="16" t="s">
        <v>361</v>
      </c>
      <c r="H34" s="16">
        <v>0.67209999999999992</v>
      </c>
      <c r="I34" s="16">
        <f>ROUND(Table18[[#This Row],[H2-Potential in TWh/a]]*1000000/(365*24),0)</f>
        <v>77</v>
      </c>
      <c r="J34" s="16">
        <f>Table18[[#This Row],[Potential demand MWh/h]]/SUM(Table18[Potential demand MWh/h])</f>
        <v>2.2101033295063147E-2</v>
      </c>
      <c r="K34" s="16">
        <f>ROUND($B$5*Table18[[#This Row],[Normalize Demand]],0)</f>
        <v>5</v>
      </c>
    </row>
    <row r="35" spans="1:11">
      <c r="A35" s="16">
        <v>193</v>
      </c>
      <c r="B35" s="16" t="s">
        <v>1058</v>
      </c>
      <c r="C35" s="16" t="s">
        <v>1212</v>
      </c>
      <c r="D35" s="16"/>
      <c r="E35" s="16">
        <v>48.10991594</v>
      </c>
      <c r="F35" s="16">
        <v>10.666389329999999</v>
      </c>
      <c r="G35" s="16" t="s">
        <v>382</v>
      </c>
      <c r="H35" s="16">
        <v>0.55120000000000002</v>
      </c>
      <c r="I35" s="16">
        <f>ROUND(Table18[[#This Row],[H2-Potential in TWh/a]]*1000000/(365*24),0)</f>
        <v>63</v>
      </c>
      <c r="J35" s="16">
        <f>Table18[[#This Row],[Potential demand MWh/h]]/SUM(Table18[Potential demand MWh/h])</f>
        <v>1.8082663605051664E-2</v>
      </c>
      <c r="K35" s="16">
        <f>ROUND($B$5*Table18[[#This Row],[Normalize Demand]],0)</f>
        <v>4</v>
      </c>
    </row>
    <row r="36" spans="1:11">
      <c r="A36" s="16">
        <v>194</v>
      </c>
      <c r="B36" s="16" t="s">
        <v>1059</v>
      </c>
      <c r="C36" s="16" t="s">
        <v>1212</v>
      </c>
      <c r="D36" s="16"/>
      <c r="E36" s="16">
        <v>53.079099429999999</v>
      </c>
      <c r="F36" s="16">
        <v>14.319765780000001</v>
      </c>
      <c r="G36" s="16" t="s">
        <v>423</v>
      </c>
      <c r="H36" s="16">
        <v>0.97889999999999999</v>
      </c>
      <c r="I36" s="16">
        <f>ROUND(Table18[[#This Row],[H2-Potential in TWh/a]]*1000000/(365*24),0)</f>
        <v>112</v>
      </c>
      <c r="J36" s="16">
        <f>Table18[[#This Row],[Potential demand MWh/h]]/SUM(Table18[Potential demand MWh/h])</f>
        <v>3.2146957520091848E-2</v>
      </c>
      <c r="K36" s="16">
        <f>ROUND($B$5*Table18[[#This Row],[Normalize Demand]],0)</f>
        <v>7</v>
      </c>
    </row>
    <row r="37" spans="1:11">
      <c r="A37" s="16">
        <v>195</v>
      </c>
      <c r="B37" s="16" t="s">
        <v>1060</v>
      </c>
      <c r="C37" s="16" t="s">
        <v>1212</v>
      </c>
      <c r="D37" s="16"/>
      <c r="E37" s="16">
        <v>47.89716</v>
      </c>
      <c r="F37" s="16">
        <v>10.620157000000001</v>
      </c>
      <c r="G37" s="16" t="s">
        <v>363</v>
      </c>
      <c r="H37" s="16">
        <v>6.5299999999999997E-2</v>
      </c>
      <c r="I37" s="16">
        <f>ROUND(Table18[[#This Row],[H2-Potential in TWh/a]]*1000000/(365*24),0)</f>
        <v>7</v>
      </c>
      <c r="J37" s="16">
        <f>Table18[[#This Row],[Potential demand MWh/h]]/SUM(Table18[Potential demand MWh/h])</f>
        <v>2.0091848450057405E-3</v>
      </c>
      <c r="K37" s="16">
        <f>ROUND($B$5*Table18[[#This Row],[Normalize Demand]],0)</f>
        <v>0</v>
      </c>
    </row>
    <row r="38" spans="1:11">
      <c r="A38" s="16">
        <v>196</v>
      </c>
      <c r="B38" s="16" t="s">
        <v>1061</v>
      </c>
      <c r="C38" s="16" t="s">
        <v>1212</v>
      </c>
      <c r="D38" s="16"/>
      <c r="E38" s="16">
        <v>48.552484</v>
      </c>
      <c r="F38" s="16">
        <v>9.4709350000000008</v>
      </c>
      <c r="G38" s="16" t="s">
        <v>116</v>
      </c>
      <c r="H38" s="16">
        <v>0.18179999999999999</v>
      </c>
      <c r="I38" s="16">
        <f>ROUND(Table18[[#This Row],[H2-Potential in TWh/a]]*1000000/(365*24),0)</f>
        <v>21</v>
      </c>
      <c r="J38" s="16">
        <f>Table18[[#This Row],[Potential demand MWh/h]]/SUM(Table18[Potential demand MWh/h])</f>
        <v>6.0275545350172216E-3</v>
      </c>
      <c r="K38" s="16">
        <f>ROUND($B$5*Table18[[#This Row],[Normalize Demand]],0)</f>
        <v>1</v>
      </c>
    </row>
    <row r="39" spans="1:11">
      <c r="A39" s="16">
        <v>197</v>
      </c>
      <c r="B39" s="16" t="s">
        <v>1062</v>
      </c>
      <c r="C39" s="16" t="s">
        <v>1212</v>
      </c>
      <c r="D39" s="16"/>
      <c r="E39" s="16">
        <v>51.540633999999997</v>
      </c>
      <c r="F39" s="16">
        <v>7.0825040000000001</v>
      </c>
      <c r="G39" s="16" t="s">
        <v>644</v>
      </c>
      <c r="H39" s="16">
        <v>0.1762</v>
      </c>
      <c r="I39" s="16">
        <f>ROUND(Table18[[#This Row],[H2-Potential in TWh/a]]*1000000/(365*24),0)</f>
        <v>20</v>
      </c>
      <c r="J39" s="16">
        <f>Table18[[#This Row],[Potential demand MWh/h]]/SUM(Table18[Potential demand MWh/h])</f>
        <v>5.7405281285878304E-3</v>
      </c>
      <c r="K39" s="16">
        <f>ROUND($B$5*Table18[[#This Row],[Normalize Demand]],0)</f>
        <v>1</v>
      </c>
    </row>
    <row r="40" spans="1:11">
      <c r="A40" s="16">
        <v>198</v>
      </c>
      <c r="B40" s="16" t="s">
        <v>1063</v>
      </c>
      <c r="C40" s="16" t="s">
        <v>1212</v>
      </c>
      <c r="D40" s="16"/>
      <c r="E40" s="16">
        <v>51.286850100000002</v>
      </c>
      <c r="F40" s="16">
        <v>11.984197399999999</v>
      </c>
      <c r="G40" s="16" t="s">
        <v>824</v>
      </c>
      <c r="H40" s="16">
        <v>7.5499999999999998E-2</v>
      </c>
      <c r="I40" s="16">
        <f>ROUND(Table18[[#This Row],[H2-Potential in TWh/a]]*1000000/(365*24),0)</f>
        <v>9</v>
      </c>
      <c r="J40" s="16">
        <f>Table18[[#This Row],[Potential demand MWh/h]]/SUM(Table18[Potential demand MWh/h])</f>
        <v>2.5832376578645237E-3</v>
      </c>
      <c r="K40" s="16">
        <f>ROUND($B$5*Table18[[#This Row],[Normalize Demand]],0)</f>
        <v>1</v>
      </c>
    </row>
    <row r="41" spans="1:11">
      <c r="A41" s="16">
        <v>199</v>
      </c>
      <c r="B41" s="16" t="s">
        <v>1064</v>
      </c>
      <c r="C41" s="16" t="s">
        <v>1212</v>
      </c>
      <c r="D41" s="16"/>
      <c r="E41" s="16">
        <v>51.520729000000003</v>
      </c>
      <c r="F41" s="16">
        <v>14.340244</v>
      </c>
      <c r="G41" s="16" t="s">
        <v>419</v>
      </c>
      <c r="H41" s="16">
        <v>0.2651</v>
      </c>
      <c r="I41" s="16">
        <f>ROUND(Table18[[#This Row],[H2-Potential in TWh/a]]*1000000/(365*24),0)</f>
        <v>30</v>
      </c>
      <c r="J41" s="16">
        <f>Table18[[#This Row],[Potential demand MWh/h]]/SUM(Table18[Potential demand MWh/h])</f>
        <v>8.6107921928817444E-3</v>
      </c>
      <c r="K41" s="16">
        <f>ROUND($B$5*Table18[[#This Row],[Normalize Demand]],0)</f>
        <v>2</v>
      </c>
    </row>
    <row r="42" spans="1:11">
      <c r="A42" s="16">
        <v>200</v>
      </c>
      <c r="B42" s="16" t="s">
        <v>1065</v>
      </c>
      <c r="C42" s="16" t="s">
        <v>1212</v>
      </c>
      <c r="D42" s="16"/>
      <c r="E42" s="16">
        <v>51.661313999999997</v>
      </c>
      <c r="F42" s="16">
        <v>10.35317</v>
      </c>
      <c r="G42" s="16" t="s">
        <v>518</v>
      </c>
      <c r="H42" s="16">
        <v>8.6299999999999988E-2</v>
      </c>
      <c r="I42" s="16">
        <f>ROUND(Table18[[#This Row],[H2-Potential in TWh/a]]*1000000/(365*24),0)</f>
        <v>10</v>
      </c>
      <c r="J42" s="16">
        <f>Table18[[#This Row],[Potential demand MWh/h]]/SUM(Table18[Potential demand MWh/h])</f>
        <v>2.8702640642939152E-3</v>
      </c>
      <c r="K42" s="16">
        <f>ROUND($B$5*Table18[[#This Row],[Normalize Demand]],0)</f>
        <v>1</v>
      </c>
    </row>
    <row r="43" spans="1:11">
      <c r="A43" s="16">
        <v>201</v>
      </c>
      <c r="B43" s="16" t="s">
        <v>1066</v>
      </c>
      <c r="C43" s="16" t="s">
        <v>1212</v>
      </c>
      <c r="D43" s="16"/>
      <c r="E43" s="16">
        <v>51.074862000000003</v>
      </c>
      <c r="F43" s="16">
        <v>8.0717219999999994</v>
      </c>
      <c r="G43" s="16" t="s">
        <v>687</v>
      </c>
      <c r="H43" s="16">
        <v>4.1799999999999997E-2</v>
      </c>
      <c r="I43" s="16">
        <f>ROUND(Table18[[#This Row],[H2-Potential in TWh/a]]*1000000/(365*24),0)</f>
        <v>5</v>
      </c>
      <c r="J43" s="16">
        <f>Table18[[#This Row],[Potential demand MWh/h]]/SUM(Table18[Potential demand MWh/h])</f>
        <v>1.4351320321469576E-3</v>
      </c>
      <c r="K43" s="16">
        <f>ROUND($B$5*Table18[[#This Row],[Normalize Demand]],0)</f>
        <v>0</v>
      </c>
    </row>
    <row r="44" spans="1:11">
      <c r="A44" s="16">
        <v>202</v>
      </c>
      <c r="B44" s="16" t="s">
        <v>1067</v>
      </c>
      <c r="C44" s="16" t="s">
        <v>1212</v>
      </c>
      <c r="D44" s="16"/>
      <c r="E44" s="16">
        <v>50.305658000000001</v>
      </c>
      <c r="F44" s="16">
        <v>7.6046170000000002</v>
      </c>
      <c r="G44" s="16" t="s">
        <v>709</v>
      </c>
      <c r="H44" s="16">
        <v>1.7899999999999999E-2</v>
      </c>
      <c r="I44" s="16">
        <f>ROUND(Table18[[#This Row],[H2-Potential in TWh/a]]*1000000/(365*24),0)</f>
        <v>2</v>
      </c>
      <c r="J44" s="16">
        <f>Table18[[#This Row],[Potential demand MWh/h]]/SUM(Table18[Potential demand MWh/h])</f>
        <v>5.7405281285878302E-4</v>
      </c>
      <c r="K44" s="16">
        <f>ROUND($B$5*Table18[[#This Row],[Normalize Demand]],0)</f>
        <v>0</v>
      </c>
    </row>
    <row r="45" spans="1:11">
      <c r="A45" s="16">
        <v>203</v>
      </c>
      <c r="B45" s="16" t="s">
        <v>1068</v>
      </c>
      <c r="C45" s="16" t="s">
        <v>1212</v>
      </c>
      <c r="D45" s="16"/>
      <c r="E45" s="16">
        <v>52.035862000000002</v>
      </c>
      <c r="F45" s="16">
        <v>6.8236480000000004</v>
      </c>
      <c r="G45" s="16" t="s">
        <v>94</v>
      </c>
      <c r="H45" s="16">
        <v>9.4499999999999987E-2</v>
      </c>
      <c r="I45" s="16">
        <f>ROUND(Table18[[#This Row],[H2-Potential in TWh/a]]*1000000/(365*24),0)</f>
        <v>11</v>
      </c>
      <c r="J45" s="16">
        <f>Table18[[#This Row],[Potential demand MWh/h]]/SUM(Table18[Potential demand MWh/h])</f>
        <v>3.1572904707233064E-3</v>
      </c>
      <c r="K45" s="16">
        <f>ROUND($B$5*Table18[[#This Row],[Normalize Demand]],0)</f>
        <v>1</v>
      </c>
    </row>
    <row r="46" spans="1:11">
      <c r="A46" s="16">
        <v>204</v>
      </c>
      <c r="B46" s="16" t="s">
        <v>1069</v>
      </c>
      <c r="C46" s="16" t="s">
        <v>1212</v>
      </c>
      <c r="D46" s="16"/>
      <c r="E46" s="16">
        <v>48.686869000000002</v>
      </c>
      <c r="F46" s="16">
        <v>11.473822999999999</v>
      </c>
      <c r="G46" s="16" t="s">
        <v>235</v>
      </c>
      <c r="H46" s="16">
        <v>5.9999999999999995E-4</v>
      </c>
      <c r="I46" s="16">
        <f>ROUND(Table18[[#This Row],[H2-Potential in TWh/a]]*1000000/(365*24),0)</f>
        <v>0</v>
      </c>
      <c r="J46" s="16">
        <f>Table18[[#This Row],[Potential demand MWh/h]]/SUM(Table18[Potential demand MWh/h])</f>
        <v>0</v>
      </c>
      <c r="K46" s="16">
        <f>ROUND($B$5*Table18[[#This Row],[Normalize Demand]],0)</f>
        <v>0</v>
      </c>
    </row>
    <row r="47" spans="1:11">
      <c r="A47" s="16">
        <v>205</v>
      </c>
      <c r="B47" s="16" t="s">
        <v>1070</v>
      </c>
      <c r="C47" s="16" t="s">
        <v>1212</v>
      </c>
      <c r="D47" s="16"/>
      <c r="E47" s="16">
        <v>50.992984</v>
      </c>
      <c r="F47" s="16">
        <v>8.5480490000000007</v>
      </c>
      <c r="G47" s="16" t="s">
        <v>480</v>
      </c>
      <c r="H47" s="16">
        <v>1.4500000000000001E-2</v>
      </c>
      <c r="I47" s="16">
        <f>ROUND(Table18[[#This Row],[H2-Potential in TWh/a]]*1000000/(365*24),0)</f>
        <v>2</v>
      </c>
      <c r="J47" s="16">
        <f>Table18[[#This Row],[Potential demand MWh/h]]/SUM(Table18[Potential demand MWh/h])</f>
        <v>5.7405281285878302E-4</v>
      </c>
      <c r="K47" s="16">
        <f>ROUND($B$5*Table18[[#This Row],[Normalize Demand]],0)</f>
        <v>0</v>
      </c>
    </row>
    <row r="48" spans="1:11">
      <c r="A48" s="16">
        <v>206</v>
      </c>
      <c r="B48" s="16" t="s">
        <v>1071</v>
      </c>
      <c r="C48" s="16" t="s">
        <v>1212</v>
      </c>
      <c r="D48" s="16"/>
      <c r="E48" s="16">
        <v>50.858820999999999</v>
      </c>
      <c r="F48" s="16">
        <v>6.8367300000000002</v>
      </c>
      <c r="G48" s="16" t="s">
        <v>628</v>
      </c>
      <c r="H48" s="16">
        <v>0.44269999999999998</v>
      </c>
      <c r="I48" s="16">
        <f>ROUND(Table18[[#This Row],[H2-Potential in TWh/a]]*1000000/(365*24),0)</f>
        <v>51</v>
      </c>
      <c r="J48" s="16">
        <f>Table18[[#This Row],[Potential demand MWh/h]]/SUM(Table18[Potential demand MWh/h])</f>
        <v>1.4638346727898967E-2</v>
      </c>
      <c r="K48" s="16">
        <f>ROUND($B$5*Table18[[#This Row],[Normalize Demand]],0)</f>
        <v>3</v>
      </c>
    </row>
    <row r="49" spans="1:11">
      <c r="A49" s="16">
        <v>207</v>
      </c>
      <c r="B49" s="16" t="s">
        <v>1072</v>
      </c>
      <c r="C49" s="16" t="s">
        <v>1212</v>
      </c>
      <c r="D49" s="16"/>
      <c r="E49" s="16">
        <v>48.269691000000002</v>
      </c>
      <c r="F49" s="16">
        <v>9.726699</v>
      </c>
      <c r="G49" s="16" t="s">
        <v>190</v>
      </c>
      <c r="H49" s="16">
        <v>0.36109999999999998</v>
      </c>
      <c r="I49" s="16">
        <f>ROUND(Table18[[#This Row],[H2-Potential in TWh/a]]*1000000/(365*24),0)</f>
        <v>41</v>
      </c>
      <c r="J49" s="16">
        <f>Table18[[#This Row],[Potential demand MWh/h]]/SUM(Table18[Potential demand MWh/h])</f>
        <v>1.1768082663605052E-2</v>
      </c>
      <c r="K49" s="16">
        <f>ROUND($B$5*Table18[[#This Row],[Normalize Demand]],0)</f>
        <v>3</v>
      </c>
    </row>
    <row r="50" spans="1:11">
      <c r="A50" s="16">
        <v>208</v>
      </c>
      <c r="B50" s="16" t="s">
        <v>1073</v>
      </c>
      <c r="C50" s="16" t="s">
        <v>1212</v>
      </c>
      <c r="D50" s="16"/>
      <c r="E50" s="16">
        <v>51.165208999999997</v>
      </c>
      <c r="F50" s="16">
        <v>6.8493380000000004</v>
      </c>
      <c r="G50" s="16" t="s">
        <v>589</v>
      </c>
      <c r="H50" s="16">
        <v>6.2899999999999998E-2</v>
      </c>
      <c r="I50" s="16">
        <f>ROUND(Table18[[#This Row],[H2-Potential in TWh/a]]*1000000/(365*24),0)</f>
        <v>7</v>
      </c>
      <c r="J50" s="16">
        <f>Table18[[#This Row],[Potential demand MWh/h]]/SUM(Table18[Potential demand MWh/h])</f>
        <v>2.0091848450057405E-3</v>
      </c>
      <c r="K50" s="16">
        <f>ROUND($B$5*Table18[[#This Row],[Normalize Demand]],0)</f>
        <v>0</v>
      </c>
    </row>
    <row r="51" spans="1:11">
      <c r="A51" s="16">
        <v>209</v>
      </c>
      <c r="B51" s="16" t="s">
        <v>1074</v>
      </c>
      <c r="C51" s="16" t="s">
        <v>1212</v>
      </c>
      <c r="D51" s="16"/>
      <c r="E51" s="16">
        <v>50.706145999999997</v>
      </c>
      <c r="F51" s="16">
        <v>11.323558999999999</v>
      </c>
      <c r="G51" s="16" t="s">
        <v>893</v>
      </c>
      <c r="H51" s="16">
        <v>0.4516</v>
      </c>
      <c r="I51" s="16">
        <f>ROUND(Table18[[#This Row],[H2-Potential in TWh/a]]*1000000/(365*24),0)</f>
        <v>52</v>
      </c>
      <c r="J51" s="16">
        <f>Table18[[#This Row],[Potential demand MWh/h]]/SUM(Table18[Potential demand MWh/h])</f>
        <v>1.4925373134328358E-2</v>
      </c>
      <c r="K51" s="16">
        <f>ROUND($B$5*Table18[[#This Row],[Normalize Demand]],0)</f>
        <v>3</v>
      </c>
    </row>
    <row r="52" spans="1:11">
      <c r="A52" s="16">
        <v>210</v>
      </c>
      <c r="B52" s="16" t="s">
        <v>1075</v>
      </c>
      <c r="C52" s="16" t="s">
        <v>1212</v>
      </c>
      <c r="D52" s="16"/>
      <c r="E52" s="16">
        <v>48.530712000000001</v>
      </c>
      <c r="F52" s="16">
        <v>8.0784000000000002</v>
      </c>
      <c r="G52" s="16" t="s">
        <v>169</v>
      </c>
      <c r="H52" s="16">
        <v>0.36399999999999999</v>
      </c>
      <c r="I52" s="16">
        <f>ROUND(Table18[[#This Row],[H2-Potential in TWh/a]]*1000000/(365*24),0)</f>
        <v>42</v>
      </c>
      <c r="J52" s="16">
        <f>Table18[[#This Row],[Potential demand MWh/h]]/SUM(Table18[Potential demand MWh/h])</f>
        <v>1.2055109070034443E-2</v>
      </c>
      <c r="K52" s="16">
        <f>ROUND($B$5*Table18[[#This Row],[Normalize Demand]],0)</f>
        <v>3</v>
      </c>
    </row>
    <row r="53" spans="1:11">
      <c r="A53" s="16">
        <v>211</v>
      </c>
      <c r="B53" s="16" t="s">
        <v>1076</v>
      </c>
      <c r="C53" s="16" t="s">
        <v>1212</v>
      </c>
      <c r="D53" s="16"/>
      <c r="E53" s="16">
        <v>50.392437000000001</v>
      </c>
      <c r="F53" s="16">
        <v>7.5877420000000004</v>
      </c>
      <c r="G53" s="16" t="s">
        <v>695</v>
      </c>
      <c r="H53" s="16">
        <v>0.1086</v>
      </c>
      <c r="I53" s="16">
        <f>ROUND(Table18[[#This Row],[H2-Potential in TWh/a]]*1000000/(365*24),0)</f>
        <v>12</v>
      </c>
      <c r="J53" s="16">
        <f>Table18[[#This Row],[Potential demand MWh/h]]/SUM(Table18[Potential demand MWh/h])</f>
        <v>3.4443168771526979E-3</v>
      </c>
      <c r="K53" s="16">
        <f>ROUND($B$5*Table18[[#This Row],[Normalize Demand]],0)</f>
        <v>1</v>
      </c>
    </row>
    <row r="54" spans="1:11">
      <c r="A54" s="16">
        <v>212</v>
      </c>
      <c r="B54" s="16" t="s">
        <v>1077</v>
      </c>
      <c r="C54" s="16" t="s">
        <v>1212</v>
      </c>
      <c r="D54" s="16"/>
      <c r="E54" s="16">
        <v>53.173081000000003</v>
      </c>
      <c r="F54" s="16">
        <v>7.3665529999999997</v>
      </c>
      <c r="G54" s="16" t="s">
        <v>93</v>
      </c>
      <c r="H54" s="16">
        <v>0.25119999999999998</v>
      </c>
      <c r="I54" s="16">
        <f>ROUND(Table18[[#This Row],[H2-Potential in TWh/a]]*1000000/(365*24),0)</f>
        <v>29</v>
      </c>
      <c r="J54" s="16">
        <f>Table18[[#This Row],[Potential demand MWh/h]]/SUM(Table18[Potential demand MWh/h])</f>
        <v>8.3237657864523532E-3</v>
      </c>
      <c r="K54" s="16">
        <f>ROUND($B$5*Table18[[#This Row],[Normalize Demand]],0)</f>
        <v>2</v>
      </c>
    </row>
    <row r="55" spans="1:11">
      <c r="A55" s="16">
        <v>213</v>
      </c>
      <c r="B55" s="16" t="s">
        <v>1078</v>
      </c>
      <c r="C55" s="16" t="s">
        <v>1212</v>
      </c>
      <c r="D55" s="16"/>
      <c r="E55" s="16">
        <v>51.224162999999997</v>
      </c>
      <c r="F55" s="16">
        <v>6.6987420000000002</v>
      </c>
      <c r="G55" s="16" t="s">
        <v>613</v>
      </c>
      <c r="H55" s="16">
        <v>0.19570000000000001</v>
      </c>
      <c r="I55" s="16">
        <f>ROUND(Table18[[#This Row],[H2-Potential in TWh/a]]*1000000/(365*24),0)</f>
        <v>22</v>
      </c>
      <c r="J55" s="16">
        <f>Table18[[#This Row],[Potential demand MWh/h]]/SUM(Table18[Potential demand MWh/h])</f>
        <v>6.3145809414466127E-3</v>
      </c>
      <c r="K55" s="16">
        <f>ROUND($B$5*Table18[[#This Row],[Normalize Demand]],0)</f>
        <v>1</v>
      </c>
    </row>
    <row r="56" spans="1:11">
      <c r="A56" s="16">
        <v>214</v>
      </c>
      <c r="B56" s="16" t="s">
        <v>1079</v>
      </c>
      <c r="C56" s="16" t="s">
        <v>1212</v>
      </c>
      <c r="D56" s="16"/>
      <c r="E56" s="16">
        <v>51.900499000000003</v>
      </c>
      <c r="F56" s="16">
        <v>10.648865000000001</v>
      </c>
      <c r="G56" s="16" t="s">
        <v>508</v>
      </c>
      <c r="H56" s="16">
        <v>1.6999999999999999E-3</v>
      </c>
      <c r="I56" s="16">
        <f>ROUND(Table18[[#This Row],[H2-Potential in TWh/a]]*1000000/(365*24),0)</f>
        <v>0</v>
      </c>
      <c r="J56" s="16">
        <f>Table18[[#This Row],[Potential demand MWh/h]]/SUM(Table18[Potential demand MWh/h])</f>
        <v>0</v>
      </c>
      <c r="K56" s="16">
        <f>ROUND($B$5*Table18[[#This Row],[Normalize Demand]],0)</f>
        <v>0</v>
      </c>
    </row>
    <row r="57" spans="1:11">
      <c r="A57" s="16">
        <v>215</v>
      </c>
      <c r="B57" s="16" t="s">
        <v>1080</v>
      </c>
      <c r="C57" s="16" t="s">
        <v>1212</v>
      </c>
      <c r="D57" s="16"/>
      <c r="E57" s="16">
        <v>48.737160000000003</v>
      </c>
      <c r="F57" s="16">
        <v>8.3450849999999992</v>
      </c>
      <c r="G57" s="16" t="s">
        <v>145</v>
      </c>
      <c r="H57" s="16">
        <v>2.8299999999999999E-2</v>
      </c>
      <c r="I57" s="16">
        <f>ROUND(Table18[[#This Row],[H2-Potential in TWh/a]]*1000000/(365*24),0)</f>
        <v>3</v>
      </c>
      <c r="J57" s="16">
        <f>Table18[[#This Row],[Potential demand MWh/h]]/SUM(Table18[Potential demand MWh/h])</f>
        <v>8.6107921928817448E-4</v>
      </c>
      <c r="K57" s="16">
        <f>ROUND($B$5*Table18[[#This Row],[Normalize Demand]],0)</f>
        <v>0</v>
      </c>
    </row>
    <row r="58" spans="1:11">
      <c r="A58" s="16">
        <v>216</v>
      </c>
      <c r="B58" s="16" t="s">
        <v>1081</v>
      </c>
      <c r="C58" s="16" t="s">
        <v>1212</v>
      </c>
      <c r="D58" s="16"/>
      <c r="E58" s="16">
        <v>50.351046969999999</v>
      </c>
      <c r="F58" s="16">
        <v>11.86527729</v>
      </c>
      <c r="G58" s="16" t="s">
        <v>303</v>
      </c>
      <c r="H58" s="16">
        <v>2.4500000000000001E-2</v>
      </c>
      <c r="I58" s="16">
        <f>ROUND(Table18[[#This Row],[H2-Potential in TWh/a]]*1000000/(365*24),0)</f>
        <v>3</v>
      </c>
      <c r="J58" s="16">
        <f>Table18[[#This Row],[Potential demand MWh/h]]/SUM(Table18[Potential demand MWh/h])</f>
        <v>8.6107921928817448E-4</v>
      </c>
      <c r="K58" s="16">
        <f>ROUND($B$5*Table18[[#This Row],[Normalize Demand]],0)</f>
        <v>0</v>
      </c>
    </row>
    <row r="59" spans="1:11">
      <c r="A59" s="16">
        <v>217</v>
      </c>
      <c r="B59" s="16" t="s">
        <v>1082</v>
      </c>
      <c r="C59" s="16" t="s">
        <v>1212</v>
      </c>
      <c r="D59" s="16"/>
      <c r="E59" s="16">
        <v>51.209944</v>
      </c>
      <c r="F59" s="16">
        <v>6.7171240000000001</v>
      </c>
      <c r="G59" s="16" t="s">
        <v>613</v>
      </c>
      <c r="H59" s="16">
        <v>0.15759999999999999</v>
      </c>
      <c r="I59" s="16">
        <f>ROUND(Table18[[#This Row],[H2-Potential in TWh/a]]*1000000/(365*24),0)</f>
        <v>18</v>
      </c>
      <c r="J59" s="16">
        <f>Table18[[#This Row],[Potential demand MWh/h]]/SUM(Table18[Potential demand MWh/h])</f>
        <v>5.1664753157290473E-3</v>
      </c>
      <c r="K59" s="16">
        <f>ROUND($B$5*Table18[[#This Row],[Normalize Demand]],0)</f>
        <v>1</v>
      </c>
    </row>
    <row r="60" spans="1:11">
      <c r="A60" s="16">
        <v>218</v>
      </c>
      <c r="B60" s="16" t="s">
        <v>1083</v>
      </c>
      <c r="C60" s="16" t="s">
        <v>1212</v>
      </c>
      <c r="D60" s="16"/>
      <c r="E60" s="16">
        <v>50.030602999999999</v>
      </c>
      <c r="F60" s="16">
        <v>8.2285210000000006</v>
      </c>
      <c r="G60" s="16" t="s">
        <v>735</v>
      </c>
      <c r="H60" s="16">
        <v>8.2599999999999993E-2</v>
      </c>
      <c r="I60" s="16">
        <f>ROUND(Table18[[#This Row],[H2-Potential in TWh/a]]*1000000/(365*24),0)</f>
        <v>9</v>
      </c>
      <c r="J60" s="16">
        <f>Table18[[#This Row],[Potential demand MWh/h]]/SUM(Table18[Potential demand MWh/h])</f>
        <v>2.5832376578645237E-3</v>
      </c>
      <c r="K60" s="16">
        <f>ROUND($B$5*Table18[[#This Row],[Normalize Demand]],0)</f>
        <v>1</v>
      </c>
    </row>
    <row r="61" spans="1:11">
      <c r="A61" s="16">
        <v>219</v>
      </c>
      <c r="B61" s="16" t="s">
        <v>1084</v>
      </c>
      <c r="C61" s="16" t="s">
        <v>1212</v>
      </c>
      <c r="D61" s="16"/>
      <c r="E61" s="16">
        <v>52.626004999999999</v>
      </c>
      <c r="F61" s="16">
        <v>10.247707999999999</v>
      </c>
      <c r="G61" s="16" t="s">
        <v>536</v>
      </c>
      <c r="H61" s="16">
        <v>0.2346</v>
      </c>
      <c r="I61" s="16">
        <f>ROUND(Table18[[#This Row],[H2-Potential in TWh/a]]*1000000/(365*24),0)</f>
        <v>27</v>
      </c>
      <c r="J61" s="16">
        <f>Table18[[#This Row],[Potential demand MWh/h]]/SUM(Table18[Potential demand MWh/h])</f>
        <v>7.749712973593571E-3</v>
      </c>
      <c r="K61" s="16">
        <f>ROUND($B$5*Table18[[#This Row],[Normalize Demand]],0)</f>
        <v>2</v>
      </c>
    </row>
    <row r="62" spans="1:11">
      <c r="A62" s="16">
        <v>220</v>
      </c>
      <c r="B62" s="16" t="s">
        <v>1085</v>
      </c>
      <c r="C62" s="16" t="s">
        <v>1212</v>
      </c>
      <c r="D62" s="16"/>
      <c r="E62" s="16">
        <v>51.294353000000001</v>
      </c>
      <c r="F62" s="16">
        <v>6.3653649999999997</v>
      </c>
      <c r="G62" s="16" t="s">
        <v>615</v>
      </c>
      <c r="H62" s="16">
        <v>1.3299999999999999E-2</v>
      </c>
      <c r="I62" s="16">
        <f>ROUND(Table18[[#This Row],[H2-Potential in TWh/a]]*1000000/(365*24),0)</f>
        <v>2</v>
      </c>
      <c r="J62" s="16">
        <f>Table18[[#This Row],[Potential demand MWh/h]]/SUM(Table18[Potential demand MWh/h])</f>
        <v>5.7405281285878302E-4</v>
      </c>
      <c r="K62" s="16">
        <f>ROUND($B$5*Table18[[#This Row],[Normalize Demand]],0)</f>
        <v>0</v>
      </c>
    </row>
    <row r="63" spans="1:11">
      <c r="A63" s="16">
        <v>221</v>
      </c>
      <c r="B63" s="16" t="s">
        <v>1086</v>
      </c>
      <c r="C63" s="16" t="s">
        <v>1212</v>
      </c>
      <c r="D63" s="16"/>
      <c r="E63" s="16">
        <v>49.707186</v>
      </c>
      <c r="F63" s="16">
        <v>9.2420989999999996</v>
      </c>
      <c r="G63" s="16" t="s">
        <v>353</v>
      </c>
      <c r="H63" s="16">
        <v>0.13539999999999999</v>
      </c>
      <c r="I63" s="16">
        <f>ROUND(Table18[[#This Row],[H2-Potential in TWh/a]]*1000000/(365*24),0)</f>
        <v>15</v>
      </c>
      <c r="J63" s="16">
        <f>Table18[[#This Row],[Potential demand MWh/h]]/SUM(Table18[Potential demand MWh/h])</f>
        <v>4.3053960964408722E-3</v>
      </c>
      <c r="K63" s="16">
        <f>ROUND($B$5*Table18[[#This Row],[Normalize Demand]],0)</f>
        <v>1</v>
      </c>
    </row>
    <row r="64" spans="1:11">
      <c r="A64" s="16">
        <v>222</v>
      </c>
      <c r="B64" s="16" t="s">
        <v>1087</v>
      </c>
      <c r="C64" s="16" t="s">
        <v>1212</v>
      </c>
      <c r="D64" s="16"/>
      <c r="E64" s="16">
        <v>51.923957000000001</v>
      </c>
      <c r="F64" s="16">
        <v>9.773968</v>
      </c>
      <c r="G64" s="16" t="s">
        <v>527</v>
      </c>
      <c r="H64" s="16">
        <v>4.5000000000000014E-3</v>
      </c>
      <c r="I64" s="16">
        <f>ROUND(Table18[[#This Row],[H2-Potential in TWh/a]]*1000000/(365*24),0)</f>
        <v>1</v>
      </c>
      <c r="J64" s="16">
        <f>Table18[[#This Row],[Potential demand MWh/h]]/SUM(Table18[Potential demand MWh/h])</f>
        <v>2.8702640642939151E-4</v>
      </c>
      <c r="K64" s="16">
        <f>ROUND($B$5*Table18[[#This Row],[Normalize Demand]],0)</f>
        <v>0</v>
      </c>
    </row>
    <row r="65" spans="1:11">
      <c r="A65" s="16">
        <v>223</v>
      </c>
      <c r="B65" s="16" t="s">
        <v>1088</v>
      </c>
      <c r="C65" s="16" t="s">
        <v>1212</v>
      </c>
      <c r="D65" s="16"/>
      <c r="E65" s="16">
        <v>50.004612000000002</v>
      </c>
      <c r="F65" s="16">
        <v>8.3179890000000007</v>
      </c>
      <c r="G65" s="16" t="s">
        <v>438</v>
      </c>
      <c r="H65" s="16">
        <v>0.2198</v>
      </c>
      <c r="I65" s="16">
        <f>ROUND(Table18[[#This Row],[H2-Potential in TWh/a]]*1000000/(365*24),0)</f>
        <v>25</v>
      </c>
      <c r="J65" s="16">
        <f>Table18[[#This Row],[Potential demand MWh/h]]/SUM(Table18[Potential demand MWh/h])</f>
        <v>7.1756601607347878E-3</v>
      </c>
      <c r="K65" s="16">
        <f>ROUND($B$5*Table18[[#This Row],[Normalize Demand]],0)</f>
        <v>2</v>
      </c>
    </row>
    <row r="66" spans="1:11">
      <c r="A66" s="16">
        <v>224</v>
      </c>
      <c r="B66" s="16" t="s">
        <v>1089</v>
      </c>
      <c r="C66" s="16" t="s">
        <v>1212</v>
      </c>
      <c r="D66" s="16"/>
      <c r="E66" s="16">
        <v>48.723723</v>
      </c>
      <c r="F66" s="16">
        <v>8.3558439999999994</v>
      </c>
      <c r="G66" s="16" t="s">
        <v>145</v>
      </c>
      <c r="H66" s="16">
        <v>2.5399999999999999E-2</v>
      </c>
      <c r="I66" s="16">
        <f>ROUND(Table18[[#This Row],[H2-Potential in TWh/a]]*1000000/(365*24),0)</f>
        <v>3</v>
      </c>
      <c r="J66" s="16">
        <f>Table18[[#This Row],[Potential demand MWh/h]]/SUM(Table18[Potential demand MWh/h])</f>
        <v>8.6107921928817448E-4</v>
      </c>
      <c r="K66" s="16">
        <f>ROUND($B$5*Table18[[#This Row],[Normalize Demand]],0)</f>
        <v>0</v>
      </c>
    </row>
    <row r="67" spans="1:11">
      <c r="A67" s="16">
        <v>225</v>
      </c>
      <c r="B67" s="16" t="s">
        <v>1090</v>
      </c>
      <c r="C67" s="16" t="s">
        <v>1212</v>
      </c>
      <c r="D67" s="16"/>
      <c r="E67" s="16">
        <v>51.333365000000001</v>
      </c>
      <c r="F67" s="16">
        <v>8.0011960000000002</v>
      </c>
      <c r="G67" s="16" t="s">
        <v>683</v>
      </c>
      <c r="H67" s="16">
        <v>2.92E-2</v>
      </c>
      <c r="I67" s="16">
        <f>ROUND(Table18[[#This Row],[H2-Potential in TWh/a]]*1000000/(365*24),0)</f>
        <v>3</v>
      </c>
      <c r="J67" s="16">
        <f>Table18[[#This Row],[Potential demand MWh/h]]/SUM(Table18[Potential demand MWh/h])</f>
        <v>8.6107921928817448E-4</v>
      </c>
      <c r="K67" s="16">
        <f>ROUND($B$5*Table18[[#This Row],[Normalize Demand]],0)</f>
        <v>0</v>
      </c>
    </row>
    <row r="68" spans="1:11">
      <c r="A68" s="16">
        <v>226</v>
      </c>
      <c r="B68" s="16" t="s">
        <v>1091</v>
      </c>
      <c r="C68" s="16" t="s">
        <v>1212</v>
      </c>
      <c r="D68" s="16"/>
      <c r="E68" s="16">
        <v>48.763638999999998</v>
      </c>
      <c r="F68" s="16">
        <v>8.3379919999999998</v>
      </c>
      <c r="G68" s="16" t="s">
        <v>145</v>
      </c>
      <c r="H68" s="16">
        <v>3.7499999999999999E-2</v>
      </c>
      <c r="I68" s="16">
        <f>ROUND(Table18[[#This Row],[H2-Potential in TWh/a]]*1000000/(365*24),0)</f>
        <v>4</v>
      </c>
      <c r="J68" s="16">
        <f>Table18[[#This Row],[Potential demand MWh/h]]/SUM(Table18[Potential demand MWh/h])</f>
        <v>1.148105625717566E-3</v>
      </c>
      <c r="K68" s="16">
        <f>ROUND($B$5*Table18[[#This Row],[Normalize Demand]],0)</f>
        <v>0</v>
      </c>
    </row>
    <row r="69" spans="1:11">
      <c r="A69" s="16">
        <v>227</v>
      </c>
      <c r="B69" s="16" t="s">
        <v>1092</v>
      </c>
      <c r="C69" s="16" t="s">
        <v>1212</v>
      </c>
      <c r="D69" s="16"/>
      <c r="E69" s="16">
        <v>51.394694999999999</v>
      </c>
      <c r="F69" s="16">
        <v>7.845351</v>
      </c>
      <c r="G69" s="16" t="s">
        <v>685</v>
      </c>
      <c r="H69" s="16">
        <v>0.02</v>
      </c>
      <c r="I69" s="16">
        <f>ROUND(Table18[[#This Row],[H2-Potential in TWh/a]]*1000000/(365*24),0)</f>
        <v>2</v>
      </c>
      <c r="J69" s="16">
        <f>Table18[[#This Row],[Potential demand MWh/h]]/SUM(Table18[Potential demand MWh/h])</f>
        <v>5.7405281285878302E-4</v>
      </c>
      <c r="K69" s="16">
        <f>ROUND($B$5*Table18[[#This Row],[Normalize Demand]],0)</f>
        <v>0</v>
      </c>
    </row>
    <row r="70" spans="1:11">
      <c r="A70" s="16">
        <v>228</v>
      </c>
      <c r="B70" s="16" t="s">
        <v>1093</v>
      </c>
      <c r="C70" s="16" t="s">
        <v>1212</v>
      </c>
      <c r="D70" s="16"/>
      <c r="E70" s="16">
        <v>51.256866000000002</v>
      </c>
      <c r="F70" s="16">
        <v>7.2772430000000004</v>
      </c>
      <c r="G70" s="16" t="s">
        <v>681</v>
      </c>
      <c r="H70" s="16">
        <v>3.9300000000000002E-2</v>
      </c>
      <c r="I70" s="16">
        <f>ROUND(Table18[[#This Row],[H2-Potential in TWh/a]]*1000000/(365*24),0)</f>
        <v>4</v>
      </c>
      <c r="J70" s="16">
        <f>Table18[[#This Row],[Potential demand MWh/h]]/SUM(Table18[Potential demand MWh/h])</f>
        <v>1.148105625717566E-3</v>
      </c>
      <c r="K70" s="16">
        <f>ROUND($B$5*Table18[[#This Row],[Normalize Demand]],0)</f>
        <v>0</v>
      </c>
    </row>
    <row r="71" spans="1:11">
      <c r="A71" s="16">
        <v>229</v>
      </c>
      <c r="B71" s="16" t="s">
        <v>1094</v>
      </c>
      <c r="C71" s="16" t="s">
        <v>1212</v>
      </c>
      <c r="D71" s="16"/>
      <c r="E71" s="16">
        <v>54.778758000000003</v>
      </c>
      <c r="F71" s="16">
        <v>9.4320489999999992</v>
      </c>
      <c r="G71" s="16" t="s">
        <v>832</v>
      </c>
      <c r="H71" s="16">
        <v>4.5999999999999999E-2</v>
      </c>
      <c r="I71" s="16">
        <f>ROUND(Table18[[#This Row],[H2-Potential in TWh/a]]*1000000/(365*24),0)</f>
        <v>5</v>
      </c>
      <c r="J71" s="16">
        <f>Table18[[#This Row],[Potential demand MWh/h]]/SUM(Table18[Potential demand MWh/h])</f>
        <v>1.4351320321469576E-3</v>
      </c>
      <c r="K71" s="16">
        <f>ROUND($B$5*Table18[[#This Row],[Normalize Demand]],0)</f>
        <v>0</v>
      </c>
    </row>
    <row r="72" spans="1:11">
      <c r="A72" s="16">
        <v>230</v>
      </c>
      <c r="B72" s="16" t="s">
        <v>1095</v>
      </c>
      <c r="C72" s="16" t="s">
        <v>1212</v>
      </c>
      <c r="D72" s="16"/>
      <c r="E72" s="16">
        <v>53.184405699999999</v>
      </c>
      <c r="F72" s="16">
        <v>11.2747604</v>
      </c>
      <c r="G72" s="16" t="s">
        <v>497</v>
      </c>
      <c r="H72" s="16">
        <v>0.1072</v>
      </c>
      <c r="I72" s="16">
        <f>ROUND(Table18[[#This Row],[H2-Potential in TWh/a]]*1000000/(365*24),0)</f>
        <v>12</v>
      </c>
      <c r="J72" s="16">
        <f>Table18[[#This Row],[Potential demand MWh/h]]/SUM(Table18[Potential demand MWh/h])</f>
        <v>3.4443168771526979E-3</v>
      </c>
      <c r="K72" s="16">
        <f>ROUND($B$5*Table18[[#This Row],[Normalize Demand]],0)</f>
        <v>1</v>
      </c>
    </row>
    <row r="73" spans="1:11">
      <c r="A73" s="16">
        <v>231</v>
      </c>
      <c r="B73" s="16" t="s">
        <v>1096</v>
      </c>
      <c r="C73" s="16" t="s">
        <v>1212</v>
      </c>
      <c r="D73" s="16"/>
      <c r="E73" s="16">
        <v>49.982951</v>
      </c>
      <c r="F73" s="16">
        <v>10.657704000000001</v>
      </c>
      <c r="G73" s="16" t="s">
        <v>349</v>
      </c>
      <c r="H73" s="16">
        <v>0.77049999999999996</v>
      </c>
      <c r="I73" s="16">
        <f>ROUND(Table18[[#This Row],[H2-Potential in TWh/a]]*1000000/(365*24),0)</f>
        <v>88</v>
      </c>
      <c r="J73" s="16">
        <f>Table18[[#This Row],[Potential demand MWh/h]]/SUM(Table18[Potential demand MWh/h])</f>
        <v>2.5258323765786451E-2</v>
      </c>
      <c r="K73" s="16">
        <f>ROUND($B$5*Table18[[#This Row],[Normalize Demand]],0)</f>
        <v>6</v>
      </c>
    </row>
    <row r="74" spans="1:11">
      <c r="A74" s="16">
        <v>232</v>
      </c>
      <c r="B74" s="16" t="s">
        <v>1097</v>
      </c>
      <c r="C74" s="16" t="s">
        <v>1212</v>
      </c>
      <c r="D74" s="16"/>
      <c r="E74" s="16">
        <v>49.463293999999998</v>
      </c>
      <c r="F74" s="16">
        <v>8.1705059999999996</v>
      </c>
      <c r="G74" s="16" t="s">
        <v>749</v>
      </c>
      <c r="H74" s="16">
        <v>0.1072</v>
      </c>
      <c r="I74" s="16">
        <f>ROUND(Table18[[#This Row],[H2-Potential in TWh/a]]*1000000/(365*24),0)</f>
        <v>12</v>
      </c>
      <c r="J74" s="16">
        <f>Table18[[#This Row],[Potential demand MWh/h]]/SUM(Table18[Potential demand MWh/h])</f>
        <v>3.4443168771526979E-3</v>
      </c>
      <c r="K74" s="16">
        <f>ROUND($B$5*Table18[[#This Row],[Normalize Demand]],0)</f>
        <v>1</v>
      </c>
    </row>
    <row r="75" spans="1:11">
      <c r="A75" s="16">
        <v>233</v>
      </c>
      <c r="B75" s="16" t="s">
        <v>1097</v>
      </c>
      <c r="C75" s="16" t="s">
        <v>1212</v>
      </c>
      <c r="D75" s="16"/>
      <c r="E75" s="16">
        <v>49.464616999999997</v>
      </c>
      <c r="F75" s="16">
        <v>8.1096409999999999</v>
      </c>
      <c r="G75" s="16" t="s">
        <v>749</v>
      </c>
      <c r="H75" s="16">
        <v>4.2000000000000003E-2</v>
      </c>
      <c r="I75" s="16">
        <f>ROUND(Table18[[#This Row],[H2-Potential in TWh/a]]*1000000/(365*24),0)</f>
        <v>5</v>
      </c>
      <c r="J75" s="16">
        <f>Table18[[#This Row],[Potential demand MWh/h]]/SUM(Table18[Potential demand MWh/h])</f>
        <v>1.4351320321469576E-3</v>
      </c>
      <c r="K75" s="16">
        <f>ROUND($B$5*Table18[[#This Row],[Normalize Demand]],0)</f>
        <v>0</v>
      </c>
    </row>
    <row r="76" spans="1:11">
      <c r="A76" s="16">
        <v>234</v>
      </c>
      <c r="B76" s="16" t="s">
        <v>1098</v>
      </c>
      <c r="C76" s="16" t="s">
        <v>1212</v>
      </c>
      <c r="D76" s="16"/>
      <c r="E76" s="16">
        <v>50.677269000000003</v>
      </c>
      <c r="F76" s="16">
        <v>7.635923</v>
      </c>
      <c r="G76" s="16" t="s">
        <v>699</v>
      </c>
      <c r="H76" s="16">
        <v>1.7899999999999999E-2</v>
      </c>
      <c r="I76" s="16">
        <f>ROUND(Table18[[#This Row],[H2-Potential in TWh/a]]*1000000/(365*24),0)</f>
        <v>2</v>
      </c>
      <c r="J76" s="16">
        <f>Table18[[#This Row],[Potential demand MWh/h]]/SUM(Table18[Potential demand MWh/h])</f>
        <v>5.7405281285878302E-4</v>
      </c>
      <c r="K76" s="16">
        <f>ROUND($B$5*Table18[[#This Row],[Normalize Demand]],0)</f>
        <v>0</v>
      </c>
    </row>
    <row r="77" spans="1:11">
      <c r="A77" s="16">
        <v>235</v>
      </c>
      <c r="B77" s="16" t="s">
        <v>1099</v>
      </c>
      <c r="C77" s="16" t="s">
        <v>1212</v>
      </c>
      <c r="D77" s="16"/>
      <c r="E77" s="16">
        <v>49.088785000000001</v>
      </c>
      <c r="F77" s="16">
        <v>9.7363540000000004</v>
      </c>
      <c r="G77" s="16" t="s">
        <v>130</v>
      </c>
      <c r="H77" s="16">
        <v>5.6999999999999993E-3</v>
      </c>
      <c r="I77" s="16">
        <f>ROUND(Table18[[#This Row],[H2-Potential in TWh/a]]*1000000/(365*24),0)</f>
        <v>1</v>
      </c>
      <c r="J77" s="16">
        <f>Table18[[#This Row],[Potential demand MWh/h]]/SUM(Table18[Potential demand MWh/h])</f>
        <v>2.8702640642939151E-4</v>
      </c>
      <c r="K77" s="16">
        <f>ROUND($B$5*Table18[[#This Row],[Normalize Demand]],0)</f>
        <v>0</v>
      </c>
    </row>
    <row r="78" spans="1:11">
      <c r="A78" s="16">
        <v>236</v>
      </c>
      <c r="B78" s="16" t="s">
        <v>1100</v>
      </c>
      <c r="C78" s="16" t="s">
        <v>1212</v>
      </c>
      <c r="D78" s="16"/>
      <c r="E78" s="16">
        <v>50.643771000000001</v>
      </c>
      <c r="F78" s="16">
        <v>6.7096</v>
      </c>
      <c r="G78" s="16" t="s">
        <v>630</v>
      </c>
      <c r="H78" s="16">
        <v>6.6199999999999995E-2</v>
      </c>
      <c r="I78" s="16">
        <f>ROUND(Table18[[#This Row],[H2-Potential in TWh/a]]*1000000/(365*24),0)</f>
        <v>8</v>
      </c>
      <c r="J78" s="16">
        <f>Table18[[#This Row],[Potential demand MWh/h]]/SUM(Table18[Potential demand MWh/h])</f>
        <v>2.2962112514351321E-3</v>
      </c>
      <c r="K78" s="16">
        <f>ROUND($B$5*Table18[[#This Row],[Normalize Demand]],0)</f>
        <v>1</v>
      </c>
    </row>
    <row r="79" spans="1:11">
      <c r="A79" s="16">
        <v>237</v>
      </c>
      <c r="B79" s="16" t="s">
        <v>1101</v>
      </c>
      <c r="C79" s="16" t="s">
        <v>1212</v>
      </c>
      <c r="D79" s="16"/>
      <c r="E79" s="16">
        <v>53.076402999999999</v>
      </c>
      <c r="F79" s="16">
        <v>14.309240000000001</v>
      </c>
      <c r="G79" s="16" t="s">
        <v>423</v>
      </c>
      <c r="H79" s="16">
        <v>0.41399999999999998</v>
      </c>
      <c r="I79" s="16">
        <f>ROUND(Table18[[#This Row],[H2-Potential in TWh/a]]*1000000/(365*24),0)</f>
        <v>47</v>
      </c>
      <c r="J79" s="16">
        <f>Table18[[#This Row],[Potential demand MWh/h]]/SUM(Table18[Potential demand MWh/h])</f>
        <v>1.3490241102181401E-2</v>
      </c>
      <c r="K79" s="16">
        <f>ROUND($B$5*Table18[[#This Row],[Normalize Demand]],0)</f>
        <v>3</v>
      </c>
    </row>
    <row r="80" spans="1:11">
      <c r="A80" s="16">
        <v>238</v>
      </c>
      <c r="B80" s="16" t="s">
        <v>1102</v>
      </c>
      <c r="C80" s="16" t="s">
        <v>1212</v>
      </c>
      <c r="D80" s="16"/>
      <c r="E80" s="16">
        <v>52.252431000000001</v>
      </c>
      <c r="F80" s="16">
        <v>11.885426000000001</v>
      </c>
      <c r="G80" s="16" t="s">
        <v>814</v>
      </c>
      <c r="H80" s="16">
        <v>0.32160000000000011</v>
      </c>
      <c r="I80" s="16">
        <f>ROUND(Table18[[#This Row],[H2-Potential in TWh/a]]*1000000/(365*24),0)</f>
        <v>37</v>
      </c>
      <c r="J80" s="16">
        <f>Table18[[#This Row],[Potential demand MWh/h]]/SUM(Table18[Potential demand MWh/h])</f>
        <v>1.0619977037887486E-2</v>
      </c>
      <c r="K80" s="16">
        <f>ROUND($B$5*Table18[[#This Row],[Normalize Demand]],0)</f>
        <v>2</v>
      </c>
    </row>
    <row r="81" spans="1:11">
      <c r="A81" s="16">
        <v>239</v>
      </c>
      <c r="B81" s="16" t="s">
        <v>1103</v>
      </c>
      <c r="C81" s="16" t="s">
        <v>1212</v>
      </c>
      <c r="D81" s="16"/>
      <c r="E81" s="16">
        <v>50.570667</v>
      </c>
      <c r="F81" s="16">
        <v>6.4992340000000004</v>
      </c>
      <c r="G81" s="16" t="s">
        <v>630</v>
      </c>
      <c r="H81" s="16">
        <v>1.9E-3</v>
      </c>
      <c r="I81" s="16">
        <f>ROUND(Table18[[#This Row],[H2-Potential in TWh/a]]*1000000/(365*24),0)</f>
        <v>0</v>
      </c>
      <c r="J81" s="16">
        <f>Table18[[#This Row],[Potential demand MWh/h]]/SUM(Table18[Potential demand MWh/h])</f>
        <v>0</v>
      </c>
      <c r="K81" s="16">
        <f>ROUND($B$5*Table18[[#This Row],[Normalize Demand]],0)</f>
        <v>0</v>
      </c>
    </row>
    <row r="82" spans="1:11">
      <c r="A82" s="16">
        <v>240</v>
      </c>
      <c r="B82" s="16" t="s">
        <v>1104</v>
      </c>
      <c r="C82" s="16" t="s">
        <v>1212</v>
      </c>
      <c r="D82" s="16"/>
      <c r="E82" s="16">
        <v>50.642901999999999</v>
      </c>
      <c r="F82" s="16">
        <v>12.199094000000001</v>
      </c>
      <c r="G82" s="16" t="s">
        <v>899</v>
      </c>
      <c r="H82" s="16">
        <v>4.2799999999999998E-2</v>
      </c>
      <c r="I82" s="16">
        <f>ROUND(Table18[[#This Row],[H2-Potential in TWh/a]]*1000000/(365*24),0)</f>
        <v>5</v>
      </c>
      <c r="J82" s="16">
        <f>Table18[[#This Row],[Potential demand MWh/h]]/SUM(Table18[Potential demand MWh/h])</f>
        <v>1.4351320321469576E-3</v>
      </c>
      <c r="K82" s="16">
        <f>ROUND($B$5*Table18[[#This Row],[Normalize Demand]],0)</f>
        <v>0</v>
      </c>
    </row>
    <row r="83" spans="1:11">
      <c r="A83" s="16">
        <v>241</v>
      </c>
      <c r="B83" s="16" t="s">
        <v>1105</v>
      </c>
      <c r="C83" s="16" t="s">
        <v>1212</v>
      </c>
      <c r="D83" s="16"/>
      <c r="E83" s="16">
        <v>47.820822</v>
      </c>
      <c r="F83" s="16">
        <v>10.434106999999999</v>
      </c>
      <c r="G83" s="16" t="s">
        <v>380</v>
      </c>
      <c r="H83" s="16">
        <v>5.2699999999999997E-2</v>
      </c>
      <c r="I83" s="16">
        <f>ROUND(Table18[[#This Row],[H2-Potential in TWh/a]]*1000000/(365*24),0)</f>
        <v>6</v>
      </c>
      <c r="J83" s="16">
        <f>Table18[[#This Row],[Potential demand MWh/h]]/SUM(Table18[Potential demand MWh/h])</f>
        <v>1.722158438576349E-3</v>
      </c>
      <c r="K83" s="16">
        <f>ROUND($B$5*Table18[[#This Row],[Normalize Demand]],0)</f>
        <v>0</v>
      </c>
    </row>
    <row r="84" spans="1:11">
      <c r="A84" s="16">
        <v>242</v>
      </c>
      <c r="B84" s="16" t="s">
        <v>1094</v>
      </c>
      <c r="C84" s="16" t="s">
        <v>1212</v>
      </c>
      <c r="D84" s="16"/>
      <c r="E84" s="16">
        <v>51.999920000000003</v>
      </c>
      <c r="F84" s="16">
        <v>8.6139580000000002</v>
      </c>
      <c r="G84" s="16" t="s">
        <v>657</v>
      </c>
      <c r="H84" s="16">
        <v>0.19700000000000001</v>
      </c>
      <c r="I84" s="16">
        <f>ROUND(Table18[[#This Row],[H2-Potential in TWh/a]]*1000000/(365*24),0)</f>
        <v>22</v>
      </c>
      <c r="J84" s="16">
        <f>Table18[[#This Row],[Potential demand MWh/h]]/SUM(Table18[Potential demand MWh/h])</f>
        <v>6.3145809414466127E-3</v>
      </c>
      <c r="K84" s="16">
        <f>ROUND($B$5*Table18[[#This Row],[Normalize Demand]],0)</f>
        <v>1</v>
      </c>
    </row>
    <row r="85" spans="1:11">
      <c r="A85" s="16">
        <v>243</v>
      </c>
      <c r="B85" s="16" t="s">
        <v>1106</v>
      </c>
      <c r="C85" s="16" t="s">
        <v>1212</v>
      </c>
      <c r="D85" s="16"/>
      <c r="E85" s="16">
        <v>50.792704000000001</v>
      </c>
      <c r="F85" s="16">
        <v>6.4839989999999998</v>
      </c>
      <c r="G85" s="16" t="s">
        <v>626</v>
      </c>
      <c r="H85" s="16">
        <v>7.8799999999999995E-2</v>
      </c>
      <c r="I85" s="16">
        <f>ROUND(Table18[[#This Row],[H2-Potential in TWh/a]]*1000000/(365*24),0)</f>
        <v>9</v>
      </c>
      <c r="J85" s="16">
        <f>Table18[[#This Row],[Potential demand MWh/h]]/SUM(Table18[Potential demand MWh/h])</f>
        <v>2.5832376578645237E-3</v>
      </c>
      <c r="K85" s="16">
        <f>ROUND($B$5*Table18[[#This Row],[Normalize Demand]],0)</f>
        <v>1</v>
      </c>
    </row>
    <row r="86" spans="1:11">
      <c r="A86" s="16">
        <v>244</v>
      </c>
      <c r="B86" s="16" t="s">
        <v>1107</v>
      </c>
      <c r="C86" s="16" t="s">
        <v>1212</v>
      </c>
      <c r="D86" s="16"/>
      <c r="E86" s="16">
        <v>48.746474999999997</v>
      </c>
      <c r="F86" s="16">
        <v>8.3456799999999998</v>
      </c>
      <c r="G86" s="16" t="s">
        <v>145</v>
      </c>
      <c r="H86" s="16">
        <v>4.9799999999999997E-2</v>
      </c>
      <c r="I86" s="16">
        <f>ROUND(Table18[[#This Row],[H2-Potential in TWh/a]]*1000000/(365*24),0)</f>
        <v>6</v>
      </c>
      <c r="J86" s="16">
        <f>Table18[[#This Row],[Potential demand MWh/h]]/SUM(Table18[Potential demand MWh/h])</f>
        <v>1.722158438576349E-3</v>
      </c>
      <c r="K86" s="16">
        <f>ROUND($B$5*Table18[[#This Row],[Normalize Demand]],0)</f>
        <v>0</v>
      </c>
    </row>
    <row r="87" spans="1:11">
      <c r="A87" s="16">
        <v>245</v>
      </c>
      <c r="B87" s="16" t="s">
        <v>1108</v>
      </c>
      <c r="C87" s="16" t="s">
        <v>1212</v>
      </c>
      <c r="D87" s="16"/>
      <c r="E87" s="16">
        <v>52.142681000000003</v>
      </c>
      <c r="F87" s="16">
        <v>14.649353</v>
      </c>
      <c r="G87" s="16" t="s">
        <v>411</v>
      </c>
      <c r="H87" s="16">
        <v>0.65249999999999997</v>
      </c>
      <c r="I87" s="16">
        <f>ROUND(Table18[[#This Row],[H2-Potential in TWh/a]]*1000000/(365*24),0)</f>
        <v>74</v>
      </c>
      <c r="J87" s="16">
        <f>Table18[[#This Row],[Potential demand MWh/h]]/SUM(Table18[Potential demand MWh/h])</f>
        <v>2.1239954075774971E-2</v>
      </c>
      <c r="K87" s="16">
        <f>ROUND($B$5*Table18[[#This Row],[Normalize Demand]],0)</f>
        <v>5</v>
      </c>
    </row>
    <row r="88" spans="1:11">
      <c r="A88" s="16">
        <v>246</v>
      </c>
      <c r="B88" s="16" t="s">
        <v>1109</v>
      </c>
      <c r="C88" s="16" t="s">
        <v>1212</v>
      </c>
      <c r="D88" s="16"/>
      <c r="E88" s="16">
        <v>51.505234000000002</v>
      </c>
      <c r="F88" s="16">
        <v>8.9763750000000009</v>
      </c>
      <c r="G88" s="16" t="s">
        <v>480</v>
      </c>
      <c r="H88" s="16">
        <v>7.0500000000000007E-2</v>
      </c>
      <c r="I88" s="16">
        <f>ROUND(Table18[[#This Row],[H2-Potential in TWh/a]]*1000000/(365*24),0)</f>
        <v>8</v>
      </c>
      <c r="J88" s="16">
        <f>Table18[[#This Row],[Potential demand MWh/h]]/SUM(Table18[Potential demand MWh/h])</f>
        <v>2.2962112514351321E-3</v>
      </c>
      <c r="K88" s="16">
        <f>ROUND($B$5*Table18[[#This Row],[Normalize Demand]],0)</f>
        <v>1</v>
      </c>
    </row>
    <row r="89" spans="1:11">
      <c r="A89" s="16">
        <v>247</v>
      </c>
      <c r="B89" s="16" t="s">
        <v>1110</v>
      </c>
      <c r="C89" s="16" t="s">
        <v>1212</v>
      </c>
      <c r="D89" s="16"/>
      <c r="E89" s="16">
        <v>51.506281999999999</v>
      </c>
      <c r="F89" s="16">
        <v>8.9794</v>
      </c>
      <c r="G89" s="16" t="s">
        <v>480</v>
      </c>
      <c r="H89" s="16">
        <v>0.24390000000000001</v>
      </c>
      <c r="I89" s="16">
        <f>ROUND(Table18[[#This Row],[H2-Potential in TWh/a]]*1000000/(365*24),0)</f>
        <v>28</v>
      </c>
      <c r="J89" s="16">
        <f>Table18[[#This Row],[Potential demand MWh/h]]/SUM(Table18[Potential demand MWh/h])</f>
        <v>8.0367393800229621E-3</v>
      </c>
      <c r="K89" s="16">
        <f>ROUND($B$5*Table18[[#This Row],[Normalize Demand]],0)</f>
        <v>2</v>
      </c>
    </row>
    <row r="90" spans="1:11">
      <c r="A90" s="16">
        <v>248</v>
      </c>
      <c r="B90" s="16" t="s">
        <v>1111</v>
      </c>
      <c r="C90" s="16" t="s">
        <v>1212</v>
      </c>
      <c r="D90" s="16"/>
      <c r="E90" s="16">
        <v>47.880113999999999</v>
      </c>
      <c r="F90" s="16">
        <v>11.895465</v>
      </c>
      <c r="G90" s="16" t="s">
        <v>237</v>
      </c>
      <c r="H90" s="16">
        <v>0.1072</v>
      </c>
      <c r="I90" s="16">
        <f>ROUND(Table18[[#This Row],[H2-Potential in TWh/a]]*1000000/(365*24),0)</f>
        <v>12</v>
      </c>
      <c r="J90" s="16">
        <f>Table18[[#This Row],[Potential demand MWh/h]]/SUM(Table18[Potential demand MWh/h])</f>
        <v>3.4443168771526979E-3</v>
      </c>
      <c r="K90" s="16">
        <f>ROUND($B$5*Table18[[#This Row],[Normalize Demand]],0)</f>
        <v>1</v>
      </c>
    </row>
    <row r="91" spans="1:11">
      <c r="A91" s="16">
        <v>249</v>
      </c>
      <c r="B91" s="16" t="s">
        <v>1112</v>
      </c>
      <c r="C91" s="16" t="s">
        <v>1212</v>
      </c>
      <c r="D91" s="16"/>
      <c r="E91" s="16">
        <v>50.799813</v>
      </c>
      <c r="F91" s="16">
        <v>6.4541750000000002</v>
      </c>
      <c r="G91" s="16" t="s">
        <v>626</v>
      </c>
      <c r="H91" s="16">
        <v>5.9900000000000002E-2</v>
      </c>
      <c r="I91" s="16">
        <f>ROUND(Table18[[#This Row],[H2-Potential in TWh/a]]*1000000/(365*24),0)</f>
        <v>7</v>
      </c>
      <c r="J91" s="16">
        <f>Table18[[#This Row],[Potential demand MWh/h]]/SUM(Table18[Potential demand MWh/h])</f>
        <v>2.0091848450057405E-3</v>
      </c>
      <c r="K91" s="16">
        <f>ROUND($B$5*Table18[[#This Row],[Normalize Demand]],0)</f>
        <v>0</v>
      </c>
    </row>
    <row r="92" spans="1:11">
      <c r="A92" s="16">
        <v>250</v>
      </c>
      <c r="B92" s="16" t="s">
        <v>1113</v>
      </c>
      <c r="C92" s="16" t="s">
        <v>1212</v>
      </c>
      <c r="D92" s="16"/>
      <c r="E92" s="16">
        <v>53.685161000000001</v>
      </c>
      <c r="F92" s="16">
        <v>9.6698269999999997</v>
      </c>
      <c r="G92" s="16" t="s">
        <v>848</v>
      </c>
      <c r="H92" s="16">
        <v>4.4699999999999997E-2</v>
      </c>
      <c r="I92" s="16">
        <f>ROUND(Table18[[#This Row],[H2-Potential in TWh/a]]*1000000/(365*24),0)</f>
        <v>5</v>
      </c>
      <c r="J92" s="16">
        <f>Table18[[#This Row],[Potential demand MWh/h]]/SUM(Table18[Potential demand MWh/h])</f>
        <v>1.4351320321469576E-3</v>
      </c>
      <c r="K92" s="16">
        <f>ROUND($B$5*Table18[[#This Row],[Normalize Demand]],0)</f>
        <v>0</v>
      </c>
    </row>
    <row r="93" spans="1:11">
      <c r="A93" s="16">
        <v>251</v>
      </c>
      <c r="B93" s="16" t="s">
        <v>1113</v>
      </c>
      <c r="C93" s="16" t="s">
        <v>1212</v>
      </c>
      <c r="D93" s="16"/>
      <c r="E93" s="16">
        <v>53.685161000000001</v>
      </c>
      <c r="F93" s="16">
        <v>9.6698269999999997</v>
      </c>
      <c r="G93" s="16" t="s">
        <v>848</v>
      </c>
      <c r="H93" s="16">
        <v>0.2301</v>
      </c>
      <c r="I93" s="16">
        <f>ROUND(Table18[[#This Row],[H2-Potential in TWh/a]]*1000000/(365*24),0)</f>
        <v>26</v>
      </c>
      <c r="J93" s="16">
        <f>Table18[[#This Row],[Potential demand MWh/h]]/SUM(Table18[Potential demand MWh/h])</f>
        <v>7.462686567164179E-3</v>
      </c>
      <c r="K93" s="16">
        <f>ROUND($B$5*Table18[[#This Row],[Normalize Demand]],0)</f>
        <v>2</v>
      </c>
    </row>
    <row r="94" spans="1:11">
      <c r="A94" s="16">
        <v>252</v>
      </c>
      <c r="B94" s="16" t="s">
        <v>1114</v>
      </c>
      <c r="C94" s="16" t="s">
        <v>1212</v>
      </c>
      <c r="D94" s="16"/>
      <c r="E94" s="16">
        <v>49.362481000000002</v>
      </c>
      <c r="F94" s="16">
        <v>9.3436649999999997</v>
      </c>
      <c r="G94" s="16" t="s">
        <v>126</v>
      </c>
      <c r="H94" s="16">
        <v>0.21440000000000001</v>
      </c>
      <c r="I94" s="16">
        <f>ROUND(Table18[[#This Row],[H2-Potential in TWh/a]]*1000000/(365*24),0)</f>
        <v>24</v>
      </c>
      <c r="J94" s="16">
        <f>Table18[[#This Row],[Potential demand MWh/h]]/SUM(Table18[Potential demand MWh/h])</f>
        <v>6.8886337543053958E-3</v>
      </c>
      <c r="K94" s="16">
        <f>ROUND($B$5*Table18[[#This Row],[Normalize Demand]],0)</f>
        <v>2</v>
      </c>
    </row>
    <row r="95" spans="1:11">
      <c r="A95" s="16">
        <v>253</v>
      </c>
      <c r="B95" s="16" t="s">
        <v>1097</v>
      </c>
      <c r="C95" s="16" t="s">
        <v>1212</v>
      </c>
      <c r="D95" s="16"/>
      <c r="E95" s="16">
        <v>49.463293999999998</v>
      </c>
      <c r="F95" s="16">
        <v>8.1705059999999996</v>
      </c>
      <c r="G95" s="16" t="s">
        <v>749</v>
      </c>
      <c r="H95" s="16">
        <v>1.67E-2</v>
      </c>
      <c r="I95" s="16">
        <f>ROUND(Table18[[#This Row],[H2-Potential in TWh/a]]*1000000/(365*24),0)</f>
        <v>2</v>
      </c>
      <c r="J95" s="16">
        <f>Table18[[#This Row],[Potential demand MWh/h]]/SUM(Table18[Potential demand MWh/h])</f>
        <v>5.7405281285878302E-4</v>
      </c>
      <c r="K95" s="16">
        <f>ROUND($B$5*Table18[[#This Row],[Normalize Demand]],0)</f>
        <v>0</v>
      </c>
    </row>
    <row r="96" spans="1:11">
      <c r="A96" s="16">
        <v>254</v>
      </c>
      <c r="B96" s="16" t="s">
        <v>1115</v>
      </c>
      <c r="C96" s="16" t="s">
        <v>1212</v>
      </c>
      <c r="D96" s="16"/>
      <c r="E96" s="16">
        <v>50.445422000000001</v>
      </c>
      <c r="F96" s="16">
        <v>9.0334800000000008</v>
      </c>
      <c r="G96" s="16" t="s">
        <v>458</v>
      </c>
      <c r="H96" s="16">
        <v>1.12E-2</v>
      </c>
      <c r="I96" s="16">
        <f>ROUND(Table18[[#This Row],[H2-Potential in TWh/a]]*1000000/(365*24),0)</f>
        <v>1</v>
      </c>
      <c r="J96" s="16">
        <f>Table18[[#This Row],[Potential demand MWh/h]]/SUM(Table18[Potential demand MWh/h])</f>
        <v>2.8702640642939151E-4</v>
      </c>
      <c r="K96" s="16">
        <f>ROUND($B$5*Table18[[#This Row],[Normalize Demand]],0)</f>
        <v>0</v>
      </c>
    </row>
    <row r="97" spans="1:11">
      <c r="A97" s="16">
        <v>255</v>
      </c>
      <c r="B97" s="16" t="s">
        <v>1116</v>
      </c>
      <c r="C97" s="16" t="s">
        <v>1212</v>
      </c>
      <c r="D97" s="16"/>
      <c r="E97" s="16">
        <v>48.596218</v>
      </c>
      <c r="F97" s="16">
        <v>8.1157360000000001</v>
      </c>
      <c r="G97" s="16" t="s">
        <v>169</v>
      </c>
      <c r="H97" s="16">
        <v>3.6799999999999999E-2</v>
      </c>
      <c r="I97" s="16">
        <f>ROUND(Table18[[#This Row],[H2-Potential in TWh/a]]*1000000/(365*24),0)</f>
        <v>4</v>
      </c>
      <c r="J97" s="16">
        <f>Table18[[#This Row],[Potential demand MWh/h]]/SUM(Table18[Potential demand MWh/h])</f>
        <v>1.148105625717566E-3</v>
      </c>
      <c r="K97" s="16">
        <f>ROUND($B$5*Table18[[#This Row],[Normalize Demand]],0)</f>
        <v>0</v>
      </c>
    </row>
    <row r="98" spans="1:11">
      <c r="A98" s="16">
        <v>256</v>
      </c>
      <c r="B98" s="16" t="s">
        <v>1064</v>
      </c>
      <c r="C98" s="16" t="s">
        <v>1212</v>
      </c>
      <c r="D98" s="16"/>
      <c r="E98" s="16">
        <v>48.023145</v>
      </c>
      <c r="F98" s="16">
        <v>12.541613</v>
      </c>
      <c r="G98" s="16" t="s">
        <v>241</v>
      </c>
      <c r="H98" s="16">
        <v>0.14710000000000001</v>
      </c>
      <c r="I98" s="16">
        <f>ROUND(Table18[[#This Row],[H2-Potential in TWh/a]]*1000000/(365*24),0)</f>
        <v>17</v>
      </c>
      <c r="J98" s="16">
        <f>Table18[[#This Row],[Potential demand MWh/h]]/SUM(Table18[Potential demand MWh/h])</f>
        <v>4.8794489092996553E-3</v>
      </c>
      <c r="K98" s="16">
        <f>ROUND($B$5*Table18[[#This Row],[Normalize Demand]],0)</f>
        <v>1</v>
      </c>
    </row>
    <row r="99" spans="1:11">
      <c r="A99" s="16">
        <v>257</v>
      </c>
      <c r="B99" s="16" t="s">
        <v>1117</v>
      </c>
      <c r="C99" s="16" t="s">
        <v>1212</v>
      </c>
      <c r="D99" s="16"/>
      <c r="E99" s="16">
        <v>49.327658999999997</v>
      </c>
      <c r="F99" s="16">
        <v>9.3536959999999993</v>
      </c>
      <c r="G99" s="16" t="s">
        <v>126</v>
      </c>
      <c r="H99" s="16">
        <v>1.34E-2</v>
      </c>
      <c r="I99" s="16">
        <f>ROUND(Table18[[#This Row],[H2-Potential in TWh/a]]*1000000/(365*24),0)</f>
        <v>2</v>
      </c>
      <c r="J99" s="16">
        <f>Table18[[#This Row],[Potential demand MWh/h]]/SUM(Table18[Potential demand MWh/h])</f>
        <v>5.7405281285878302E-4</v>
      </c>
      <c r="K99" s="16">
        <f>ROUND($B$5*Table18[[#This Row],[Normalize Demand]],0)</f>
        <v>0</v>
      </c>
    </row>
    <row r="100" spans="1:11">
      <c r="A100" s="16">
        <v>258</v>
      </c>
      <c r="B100" s="16" t="s">
        <v>1083</v>
      </c>
      <c r="C100" s="16" t="s">
        <v>1212</v>
      </c>
      <c r="D100" s="16"/>
      <c r="E100" s="16">
        <v>51.409286999999999</v>
      </c>
      <c r="F100" s="16">
        <v>7.9924999999999997</v>
      </c>
      <c r="G100" s="16" t="s">
        <v>683</v>
      </c>
      <c r="H100" s="16">
        <v>8.8300000000000003E-2</v>
      </c>
      <c r="I100" s="16">
        <f>ROUND(Table18[[#This Row],[H2-Potential in TWh/a]]*1000000/(365*24),0)</f>
        <v>10</v>
      </c>
      <c r="J100" s="16">
        <f>Table18[[#This Row],[Potential demand MWh/h]]/SUM(Table18[Potential demand MWh/h])</f>
        <v>2.8702640642939152E-3</v>
      </c>
      <c r="K100" s="16">
        <f>ROUND($B$5*Table18[[#This Row],[Normalize Demand]],0)</f>
        <v>1</v>
      </c>
    </row>
    <row r="101" spans="1:11">
      <c r="A101" s="16">
        <v>259</v>
      </c>
      <c r="B101" s="16" t="s">
        <v>1118</v>
      </c>
      <c r="C101" s="16" t="s">
        <v>1212</v>
      </c>
      <c r="D101" s="16"/>
      <c r="E101" s="16">
        <v>48.497131000000003</v>
      </c>
      <c r="F101" s="16">
        <v>8.3747159999999994</v>
      </c>
      <c r="G101" s="16" t="s">
        <v>161</v>
      </c>
      <c r="H101" s="16">
        <v>7.1499999999999994E-2</v>
      </c>
      <c r="I101" s="16">
        <f>ROUND(Table18[[#This Row],[H2-Potential in TWh/a]]*1000000/(365*24),0)</f>
        <v>8</v>
      </c>
      <c r="J101" s="16">
        <f>Table18[[#This Row],[Potential demand MWh/h]]/SUM(Table18[Potential demand MWh/h])</f>
        <v>2.2962112514351321E-3</v>
      </c>
      <c r="K101" s="16">
        <f>ROUND($B$5*Table18[[#This Row],[Normalize Demand]],0)</f>
        <v>1</v>
      </c>
    </row>
    <row r="102" spans="1:11">
      <c r="A102" s="16">
        <v>260</v>
      </c>
      <c r="B102" s="16" t="s">
        <v>1119</v>
      </c>
      <c r="C102" s="16" t="s">
        <v>1212</v>
      </c>
      <c r="D102" s="16"/>
      <c r="E102" s="16">
        <v>52.674453999999997</v>
      </c>
      <c r="F102" s="16">
        <v>12.003501999999999</v>
      </c>
      <c r="G102" s="16" t="s">
        <v>828</v>
      </c>
      <c r="H102" s="16">
        <v>0.12909999999999999</v>
      </c>
      <c r="I102" s="16">
        <f>ROUND(Table18[[#This Row],[H2-Potential in TWh/a]]*1000000/(365*24),0)</f>
        <v>15</v>
      </c>
      <c r="J102" s="16">
        <f>Table18[[#This Row],[Potential demand MWh/h]]/SUM(Table18[Potential demand MWh/h])</f>
        <v>4.3053960964408722E-3</v>
      </c>
      <c r="K102" s="16">
        <f>ROUND($B$5*Table18[[#This Row],[Normalize Demand]],0)</f>
        <v>1</v>
      </c>
    </row>
    <row r="103" spans="1:11">
      <c r="A103" s="16">
        <v>261</v>
      </c>
      <c r="B103" s="16" t="s">
        <v>1120</v>
      </c>
      <c r="C103" s="16" t="s">
        <v>1212</v>
      </c>
      <c r="D103" s="16"/>
      <c r="E103" s="16">
        <v>48.515906000000001</v>
      </c>
      <c r="F103" s="16">
        <v>9.3618310000000005</v>
      </c>
      <c r="G103" s="16" t="s">
        <v>183</v>
      </c>
      <c r="H103" s="16">
        <v>7.0799999999999988E-2</v>
      </c>
      <c r="I103" s="16">
        <f>ROUND(Table18[[#This Row],[H2-Potential in TWh/a]]*1000000/(365*24),0)</f>
        <v>8</v>
      </c>
      <c r="J103" s="16">
        <f>Table18[[#This Row],[Potential demand MWh/h]]/SUM(Table18[Potential demand MWh/h])</f>
        <v>2.2962112514351321E-3</v>
      </c>
      <c r="K103" s="16">
        <f>ROUND($B$5*Table18[[#This Row],[Normalize Demand]],0)</f>
        <v>1</v>
      </c>
    </row>
    <row r="104" spans="1:11">
      <c r="A104" s="16">
        <v>262</v>
      </c>
      <c r="B104" s="16" t="s">
        <v>1121</v>
      </c>
      <c r="C104" s="16" t="s">
        <v>1212</v>
      </c>
      <c r="D104" s="16"/>
      <c r="E104" s="16">
        <v>51.391714</v>
      </c>
      <c r="F104" s="16">
        <v>7.4659250000000004</v>
      </c>
      <c r="G104" s="16" t="s">
        <v>675</v>
      </c>
      <c r="H104" s="16">
        <v>0.65</v>
      </c>
      <c r="I104" s="16">
        <f>ROUND(Table18[[#This Row],[H2-Potential in TWh/a]]*1000000/(365*24),0)</f>
        <v>74</v>
      </c>
      <c r="J104" s="16">
        <f>Table18[[#This Row],[Potential demand MWh/h]]/SUM(Table18[Potential demand MWh/h])</f>
        <v>2.1239954075774971E-2</v>
      </c>
      <c r="K104" s="16">
        <f>ROUND($B$5*Table18[[#This Row],[Normalize Demand]],0)</f>
        <v>5</v>
      </c>
    </row>
    <row r="105" spans="1:11">
      <c r="A105" s="16">
        <v>263</v>
      </c>
      <c r="B105" s="16" t="s">
        <v>1122</v>
      </c>
      <c r="C105" s="16" t="s">
        <v>1212</v>
      </c>
      <c r="D105" s="16"/>
      <c r="E105" s="16">
        <v>49.389296999999999</v>
      </c>
      <c r="F105" s="16">
        <v>8.0465630000000008</v>
      </c>
      <c r="G105" s="16" t="s">
        <v>749</v>
      </c>
      <c r="H105" s="16">
        <v>3.1600000000000003E-2</v>
      </c>
      <c r="I105" s="16">
        <f>ROUND(Table18[[#This Row],[H2-Potential in TWh/a]]*1000000/(365*24),0)</f>
        <v>4</v>
      </c>
      <c r="J105" s="16">
        <f>Table18[[#This Row],[Potential demand MWh/h]]/SUM(Table18[Potential demand MWh/h])</f>
        <v>1.148105625717566E-3</v>
      </c>
      <c r="K105" s="16">
        <f>ROUND($B$5*Table18[[#This Row],[Normalize Demand]],0)</f>
        <v>0</v>
      </c>
    </row>
    <row r="106" spans="1:11">
      <c r="A106" s="16">
        <v>264</v>
      </c>
      <c r="B106" s="16" t="s">
        <v>1123</v>
      </c>
      <c r="C106" s="16" t="s">
        <v>1212</v>
      </c>
      <c r="D106" s="16"/>
      <c r="E106" s="16">
        <v>53.780943999999998</v>
      </c>
      <c r="F106" s="16">
        <v>9.428941</v>
      </c>
      <c r="G106" s="16" t="s">
        <v>857</v>
      </c>
      <c r="H106" s="16">
        <v>0.38519999999999999</v>
      </c>
      <c r="I106" s="16">
        <f>ROUND(Table18[[#This Row],[H2-Potential in TWh/a]]*1000000/(365*24),0)</f>
        <v>44</v>
      </c>
      <c r="J106" s="16">
        <f>Table18[[#This Row],[Potential demand MWh/h]]/SUM(Table18[Potential demand MWh/h])</f>
        <v>1.2629161882893225E-2</v>
      </c>
      <c r="K106" s="16">
        <f>ROUND($B$5*Table18[[#This Row],[Normalize Demand]],0)</f>
        <v>3</v>
      </c>
    </row>
    <row r="107" spans="1:11">
      <c r="A107" s="16">
        <v>265</v>
      </c>
      <c r="B107" s="16" t="s">
        <v>1124</v>
      </c>
      <c r="C107" s="16" t="s">
        <v>1212</v>
      </c>
      <c r="D107" s="16"/>
      <c r="E107" s="16">
        <v>47.642118000000004</v>
      </c>
      <c r="F107" s="16">
        <v>10.818256999999999</v>
      </c>
      <c r="G107" s="16" t="s">
        <v>380</v>
      </c>
      <c r="H107" s="16">
        <v>3.8E-3</v>
      </c>
      <c r="I107" s="16">
        <f>ROUND(Table18[[#This Row],[H2-Potential in TWh/a]]*1000000/(365*24),0)</f>
        <v>0</v>
      </c>
      <c r="J107" s="16">
        <f>Table18[[#This Row],[Potential demand MWh/h]]/SUM(Table18[Potential demand MWh/h])</f>
        <v>0</v>
      </c>
      <c r="K107" s="16">
        <f>ROUND($B$5*Table18[[#This Row],[Normalize Demand]],0)</f>
        <v>0</v>
      </c>
    </row>
    <row r="108" spans="1:11">
      <c r="A108" s="16">
        <v>266</v>
      </c>
      <c r="B108" s="16" t="s">
        <v>1125</v>
      </c>
      <c r="C108" s="16" t="s">
        <v>1212</v>
      </c>
      <c r="D108" s="16"/>
      <c r="E108" s="16">
        <v>51.522711999999999</v>
      </c>
      <c r="F108" s="16">
        <v>6.714658</v>
      </c>
      <c r="G108" s="16" t="s">
        <v>591</v>
      </c>
      <c r="H108" s="16">
        <v>0.2626</v>
      </c>
      <c r="I108" s="16">
        <f>ROUND(Table18[[#This Row],[H2-Potential in TWh/a]]*1000000/(365*24),0)</f>
        <v>30</v>
      </c>
      <c r="J108" s="16">
        <f>Table18[[#This Row],[Potential demand MWh/h]]/SUM(Table18[Potential demand MWh/h])</f>
        <v>8.6107921928817444E-3</v>
      </c>
      <c r="K108" s="16">
        <f>ROUND($B$5*Table18[[#This Row],[Normalize Demand]],0)</f>
        <v>2</v>
      </c>
    </row>
    <row r="109" spans="1:11">
      <c r="A109" s="16">
        <v>267</v>
      </c>
      <c r="B109" s="16" t="s">
        <v>1126</v>
      </c>
      <c r="C109" s="16" t="s">
        <v>1212</v>
      </c>
      <c r="D109" s="16"/>
      <c r="E109" s="16">
        <v>50.746854999999996</v>
      </c>
      <c r="F109" s="16">
        <v>6.4893289999999997</v>
      </c>
      <c r="G109" s="16" t="s">
        <v>626</v>
      </c>
      <c r="H109" s="16">
        <v>0.28089999999999998</v>
      </c>
      <c r="I109" s="16">
        <f>ROUND(Table18[[#This Row],[H2-Potential in TWh/a]]*1000000/(365*24),0)</f>
        <v>32</v>
      </c>
      <c r="J109" s="16">
        <f>Table18[[#This Row],[Potential demand MWh/h]]/SUM(Table18[Potential demand MWh/h])</f>
        <v>9.1848450057405284E-3</v>
      </c>
      <c r="K109" s="16">
        <f>ROUND($B$5*Table18[[#This Row],[Normalize Demand]],0)</f>
        <v>2</v>
      </c>
    </row>
    <row r="110" spans="1:11">
      <c r="A110" s="16">
        <v>268</v>
      </c>
      <c r="B110" s="16" t="s">
        <v>1127</v>
      </c>
      <c r="C110" s="16" t="s">
        <v>1212</v>
      </c>
      <c r="D110" s="16"/>
      <c r="E110" s="16">
        <v>50.722923000000002</v>
      </c>
      <c r="F110" s="16">
        <v>10.355408000000001</v>
      </c>
      <c r="G110" s="16" t="s">
        <v>879</v>
      </c>
      <c r="H110" s="16">
        <v>0.11559999999999999</v>
      </c>
      <c r="I110" s="16">
        <f>ROUND(Table18[[#This Row],[H2-Potential in TWh/a]]*1000000/(365*24),0)</f>
        <v>13</v>
      </c>
      <c r="J110" s="16">
        <f>Table18[[#This Row],[Potential demand MWh/h]]/SUM(Table18[Potential demand MWh/h])</f>
        <v>3.7313432835820895E-3</v>
      </c>
      <c r="K110" s="16">
        <f>ROUND($B$5*Table18[[#This Row],[Normalize Demand]],0)</f>
        <v>1</v>
      </c>
    </row>
    <row r="111" spans="1:11">
      <c r="A111" s="16">
        <v>269</v>
      </c>
      <c r="B111" s="16" t="s">
        <v>1128</v>
      </c>
      <c r="C111" s="16" t="s">
        <v>1212</v>
      </c>
      <c r="D111" s="16"/>
      <c r="E111" s="16">
        <v>50.808235000000003</v>
      </c>
      <c r="F111" s="16">
        <v>6.475587</v>
      </c>
      <c r="G111" s="16" t="s">
        <v>626</v>
      </c>
      <c r="H111" s="16">
        <v>4.4200000000000003E-2</v>
      </c>
      <c r="I111" s="16">
        <f>ROUND(Table18[[#This Row],[H2-Potential in TWh/a]]*1000000/(365*24),0)</f>
        <v>5</v>
      </c>
      <c r="J111" s="16">
        <f>Table18[[#This Row],[Potential demand MWh/h]]/SUM(Table18[Potential demand MWh/h])</f>
        <v>1.4351320321469576E-3</v>
      </c>
      <c r="K111" s="16">
        <f>ROUND($B$5*Table18[[#This Row],[Normalize Demand]],0)</f>
        <v>0</v>
      </c>
    </row>
    <row r="112" spans="1:11">
      <c r="A112" s="16">
        <v>270</v>
      </c>
      <c r="B112" s="16" t="s">
        <v>1129</v>
      </c>
      <c r="C112" s="16" t="s">
        <v>1212</v>
      </c>
      <c r="D112" s="16"/>
      <c r="E112" s="16">
        <v>48.816304000000002</v>
      </c>
      <c r="F112" s="16">
        <v>10.134352</v>
      </c>
      <c r="G112" s="16" t="s">
        <v>136</v>
      </c>
      <c r="H112" s="16">
        <v>8.0399999999999999E-2</v>
      </c>
      <c r="I112" s="16">
        <f>ROUND(Table18[[#This Row],[H2-Potential in TWh/a]]*1000000/(365*24),0)</f>
        <v>9</v>
      </c>
      <c r="J112" s="16">
        <f>Table18[[#This Row],[Potential demand MWh/h]]/SUM(Table18[Potential demand MWh/h])</f>
        <v>2.5832376578645237E-3</v>
      </c>
      <c r="K112" s="16">
        <f>ROUND($B$5*Table18[[#This Row],[Normalize Demand]],0)</f>
        <v>1</v>
      </c>
    </row>
    <row r="113" spans="1:11">
      <c r="A113" s="16">
        <v>271</v>
      </c>
      <c r="B113" s="16" t="s">
        <v>1130</v>
      </c>
      <c r="C113" s="16" t="s">
        <v>1212</v>
      </c>
      <c r="D113" s="16"/>
      <c r="E113" s="16">
        <v>49.208283999999999</v>
      </c>
      <c r="F113" s="16">
        <v>7.9369209999999999</v>
      </c>
      <c r="G113" s="16" t="s">
        <v>759</v>
      </c>
      <c r="H113" s="16">
        <v>1.34E-2</v>
      </c>
      <c r="I113" s="16">
        <f>ROUND(Table18[[#This Row],[H2-Potential in TWh/a]]*1000000/(365*24),0)</f>
        <v>2</v>
      </c>
      <c r="J113" s="16">
        <f>Table18[[#This Row],[Potential demand MWh/h]]/SUM(Table18[Potential demand MWh/h])</f>
        <v>5.7405281285878302E-4</v>
      </c>
      <c r="K113" s="16">
        <f>ROUND($B$5*Table18[[#This Row],[Normalize Demand]],0)</f>
        <v>0</v>
      </c>
    </row>
    <row r="114" spans="1:11">
      <c r="A114" s="16">
        <v>272</v>
      </c>
      <c r="B114" s="16" t="s">
        <v>1131</v>
      </c>
      <c r="C114" s="16" t="s">
        <v>1212</v>
      </c>
      <c r="D114" s="16"/>
      <c r="E114" s="16">
        <v>50.742362999999997</v>
      </c>
      <c r="F114" s="16">
        <v>6.482907</v>
      </c>
      <c r="G114" s="16" t="s">
        <v>626</v>
      </c>
      <c r="H114" s="16">
        <v>0.35189999999999999</v>
      </c>
      <c r="I114" s="16">
        <f>ROUND(Table18[[#This Row],[H2-Potential in TWh/a]]*1000000/(365*24),0)</f>
        <v>40</v>
      </c>
      <c r="J114" s="16">
        <f>Table18[[#This Row],[Potential demand MWh/h]]/SUM(Table18[Potential demand MWh/h])</f>
        <v>1.1481056257175661E-2</v>
      </c>
      <c r="K114" s="16">
        <f>ROUND($B$5*Table18[[#This Row],[Normalize Demand]],0)</f>
        <v>3</v>
      </c>
    </row>
    <row r="115" spans="1:11">
      <c r="A115" s="16">
        <v>273</v>
      </c>
      <c r="B115" s="16" t="s">
        <v>1132</v>
      </c>
      <c r="C115" s="16" t="s">
        <v>1212</v>
      </c>
      <c r="D115" s="16"/>
      <c r="E115" s="16">
        <v>52.461989000000003</v>
      </c>
      <c r="F115" s="16">
        <v>13.452845</v>
      </c>
      <c r="G115" s="16" t="s">
        <v>389</v>
      </c>
      <c r="H115" s="16">
        <v>2.23E-2</v>
      </c>
      <c r="I115" s="16">
        <f>ROUND(Table18[[#This Row],[H2-Potential in TWh/a]]*1000000/(365*24),0)</f>
        <v>3</v>
      </c>
      <c r="J115" s="16">
        <f>Table18[[#This Row],[Potential demand MWh/h]]/SUM(Table18[Potential demand MWh/h])</f>
        <v>8.6107921928817448E-4</v>
      </c>
      <c r="K115" s="16">
        <f>ROUND($B$5*Table18[[#This Row],[Normalize Demand]],0)</f>
        <v>0</v>
      </c>
    </row>
    <row r="116" spans="1:11">
      <c r="A116" s="16">
        <v>274</v>
      </c>
      <c r="B116" s="16" t="s">
        <v>1133</v>
      </c>
      <c r="C116" s="16" t="s">
        <v>1212</v>
      </c>
      <c r="D116" s="16"/>
      <c r="E116" s="16">
        <v>49.209290000000003</v>
      </c>
      <c r="F116" s="16">
        <v>7.9356099999999996</v>
      </c>
      <c r="G116" s="16" t="s">
        <v>759</v>
      </c>
      <c r="H116" s="16">
        <v>0.1429</v>
      </c>
      <c r="I116" s="16">
        <f>ROUND(Table18[[#This Row],[H2-Potential in TWh/a]]*1000000/(365*24),0)</f>
        <v>16</v>
      </c>
      <c r="J116" s="16">
        <f>Table18[[#This Row],[Potential demand MWh/h]]/SUM(Table18[Potential demand MWh/h])</f>
        <v>4.5924225028702642E-3</v>
      </c>
      <c r="K116" s="16">
        <f>ROUND($B$5*Table18[[#This Row],[Normalize Demand]],0)</f>
        <v>1</v>
      </c>
    </row>
    <row r="117" spans="1:11">
      <c r="A117" s="16">
        <v>275</v>
      </c>
      <c r="B117" s="16" t="s">
        <v>1134</v>
      </c>
      <c r="C117" s="16" t="s">
        <v>1212</v>
      </c>
      <c r="D117" s="16"/>
      <c r="E117" s="16">
        <v>49.696829000000001</v>
      </c>
      <c r="F117" s="16">
        <v>8.6665759999999992</v>
      </c>
      <c r="G117" s="16" t="s">
        <v>440</v>
      </c>
      <c r="H117" s="16">
        <v>0.21440000000000001</v>
      </c>
      <c r="I117" s="16">
        <f>ROUND(Table18[[#This Row],[H2-Potential in TWh/a]]*1000000/(365*24),0)</f>
        <v>24</v>
      </c>
      <c r="J117" s="16">
        <f>Table18[[#This Row],[Potential demand MWh/h]]/SUM(Table18[Potential demand MWh/h])</f>
        <v>6.8886337543053958E-3</v>
      </c>
      <c r="K117" s="16">
        <f>ROUND($B$5*Table18[[#This Row],[Normalize Demand]],0)</f>
        <v>2</v>
      </c>
    </row>
    <row r="118" spans="1:11">
      <c r="A118" s="16">
        <v>276</v>
      </c>
      <c r="B118" s="16" t="s">
        <v>1135</v>
      </c>
      <c r="C118" s="16" t="s">
        <v>1212</v>
      </c>
      <c r="D118" s="16"/>
      <c r="E118" s="16">
        <v>51.780068</v>
      </c>
      <c r="F118" s="16">
        <v>9.6917530000000003</v>
      </c>
      <c r="G118" s="16" t="s">
        <v>512</v>
      </c>
      <c r="H118" s="16">
        <v>6.6E-3</v>
      </c>
      <c r="I118" s="16">
        <f>ROUND(Table18[[#This Row],[H2-Potential in TWh/a]]*1000000/(365*24),0)</f>
        <v>1</v>
      </c>
      <c r="J118" s="16">
        <f>Table18[[#This Row],[Potential demand MWh/h]]/SUM(Table18[Potential demand MWh/h])</f>
        <v>2.8702640642939151E-4</v>
      </c>
      <c r="K118" s="16">
        <f>ROUND($B$5*Table18[[#This Row],[Normalize Demand]],0)</f>
        <v>0</v>
      </c>
    </row>
    <row r="119" spans="1:11">
      <c r="A119" s="16">
        <v>277</v>
      </c>
      <c r="B119" s="16" t="s">
        <v>1111</v>
      </c>
      <c r="C119" s="16" t="s">
        <v>1212</v>
      </c>
      <c r="D119" s="16"/>
      <c r="E119" s="16">
        <v>47.892578999999998</v>
      </c>
      <c r="F119" s="16">
        <v>11.843464000000001</v>
      </c>
      <c r="G119" s="16" t="s">
        <v>237</v>
      </c>
      <c r="H119" s="16">
        <v>2.6800000000000001E-2</v>
      </c>
      <c r="I119" s="16">
        <f>ROUND(Table18[[#This Row],[H2-Potential in TWh/a]]*1000000/(365*24),0)</f>
        <v>3</v>
      </c>
      <c r="J119" s="16">
        <f>Table18[[#This Row],[Potential demand MWh/h]]/SUM(Table18[Potential demand MWh/h])</f>
        <v>8.6107921928817448E-4</v>
      </c>
      <c r="K119" s="16">
        <f>ROUND($B$5*Table18[[#This Row],[Normalize Demand]],0)</f>
        <v>0</v>
      </c>
    </row>
    <row r="120" spans="1:11">
      <c r="A120" s="16">
        <v>278</v>
      </c>
      <c r="B120" s="16" t="s">
        <v>1136</v>
      </c>
      <c r="C120" s="16" t="s">
        <v>1212</v>
      </c>
      <c r="D120" s="16"/>
      <c r="E120" s="16">
        <v>49.373207999999998</v>
      </c>
      <c r="F120" s="16">
        <v>8.0466999999999995</v>
      </c>
      <c r="G120" s="16" t="s">
        <v>749</v>
      </c>
      <c r="H120" s="16">
        <v>1.52E-2</v>
      </c>
      <c r="I120" s="16">
        <f>ROUND(Table18[[#This Row],[H2-Potential in TWh/a]]*1000000/(365*24),0)</f>
        <v>2</v>
      </c>
      <c r="J120" s="16">
        <f>Table18[[#This Row],[Potential demand MWh/h]]/SUM(Table18[Potential demand MWh/h])</f>
        <v>5.7405281285878302E-4</v>
      </c>
      <c r="K120" s="16">
        <f>ROUND($B$5*Table18[[#This Row],[Normalize Demand]],0)</f>
        <v>0</v>
      </c>
    </row>
    <row r="121" spans="1:11">
      <c r="A121" s="16">
        <v>279</v>
      </c>
      <c r="B121" s="16" t="s">
        <v>1137</v>
      </c>
      <c r="C121" s="16" t="s">
        <v>1212</v>
      </c>
      <c r="D121" s="16"/>
      <c r="E121" s="16">
        <v>47.757269999999998</v>
      </c>
      <c r="F121" s="16">
        <v>11.74438</v>
      </c>
      <c r="G121" s="16" t="s">
        <v>227</v>
      </c>
      <c r="H121" s="16">
        <v>6.6E-3</v>
      </c>
      <c r="I121" s="16">
        <f>ROUND(Table18[[#This Row],[H2-Potential in TWh/a]]*1000000/(365*24),0)</f>
        <v>1</v>
      </c>
      <c r="J121" s="16">
        <f>Table18[[#This Row],[Potential demand MWh/h]]/SUM(Table18[Potential demand MWh/h])</f>
        <v>2.8702640642939151E-4</v>
      </c>
      <c r="K121" s="16">
        <f>ROUND($B$5*Table18[[#This Row],[Normalize Demand]],0)</f>
        <v>0</v>
      </c>
    </row>
    <row r="122" spans="1:11">
      <c r="A122" s="16">
        <v>280</v>
      </c>
      <c r="B122" s="16" t="s">
        <v>1138</v>
      </c>
      <c r="C122" s="16" t="s">
        <v>1212</v>
      </c>
      <c r="D122" s="16"/>
      <c r="E122" s="16">
        <v>47.754600000000003</v>
      </c>
      <c r="F122" s="16">
        <v>11.741619999999999</v>
      </c>
      <c r="G122" s="16" t="s">
        <v>227</v>
      </c>
      <c r="H122" s="16">
        <v>6.6E-3</v>
      </c>
      <c r="I122" s="16">
        <f>ROUND(Table18[[#This Row],[H2-Potential in TWh/a]]*1000000/(365*24),0)</f>
        <v>1</v>
      </c>
      <c r="J122" s="16">
        <f>Table18[[#This Row],[Potential demand MWh/h]]/SUM(Table18[Potential demand MWh/h])</f>
        <v>2.8702640642939151E-4</v>
      </c>
      <c r="K122" s="16">
        <f>ROUND($B$5*Table18[[#This Row],[Normalize Demand]],0)</f>
        <v>0</v>
      </c>
    </row>
    <row r="123" spans="1:11">
      <c r="A123" s="16">
        <v>281</v>
      </c>
      <c r="B123" s="16" t="s">
        <v>1139</v>
      </c>
      <c r="C123" s="16" t="s">
        <v>1212</v>
      </c>
      <c r="D123" s="16"/>
      <c r="E123" s="16">
        <v>51.911099999999998</v>
      </c>
      <c r="F123" s="16">
        <v>10.484669999999999</v>
      </c>
      <c r="G123" s="16" t="s">
        <v>508</v>
      </c>
      <c r="H123" s="16">
        <v>1.2999999999999999E-3</v>
      </c>
      <c r="I123" s="16">
        <f>ROUND(Table18[[#This Row],[H2-Potential in TWh/a]]*1000000/(365*24),0)</f>
        <v>0</v>
      </c>
      <c r="J123" s="16">
        <f>Table18[[#This Row],[Potential demand MWh/h]]/SUM(Table18[Potential demand MWh/h])</f>
        <v>0</v>
      </c>
      <c r="K123" s="16">
        <f>ROUND($B$5*Table18[[#This Row],[Normalize Demand]],0)</f>
        <v>0</v>
      </c>
    </row>
    <row r="124" spans="1:11">
      <c r="A124" s="16">
        <v>282</v>
      </c>
      <c r="B124" s="16" t="s">
        <v>1140</v>
      </c>
      <c r="C124" s="16" t="s">
        <v>1212</v>
      </c>
      <c r="D124" s="16"/>
      <c r="E124" s="16">
        <v>50.68909</v>
      </c>
      <c r="F124" s="16">
        <v>6.4473200000000004</v>
      </c>
      <c r="G124" s="16" t="s">
        <v>626</v>
      </c>
      <c r="H124" s="16">
        <v>0.17069999999999999</v>
      </c>
      <c r="I124" s="16">
        <f>ROUND(Table18[[#This Row],[H2-Potential in TWh/a]]*1000000/(365*24),0)</f>
        <v>19</v>
      </c>
      <c r="J124" s="16">
        <f>Table18[[#This Row],[Potential demand MWh/h]]/SUM(Table18[Potential demand MWh/h])</f>
        <v>5.4535017221584384E-3</v>
      </c>
      <c r="K124" s="16">
        <f>ROUND($B$5*Table18[[#This Row],[Normalize Demand]],0)</f>
        <v>1</v>
      </c>
    </row>
    <row r="125" spans="1:11">
      <c r="A125" s="16">
        <v>283</v>
      </c>
      <c r="B125" s="16" t="s">
        <v>1141</v>
      </c>
      <c r="C125" s="16" t="s">
        <v>1212</v>
      </c>
      <c r="D125" s="16"/>
      <c r="E125" s="16">
        <v>51.588003</v>
      </c>
      <c r="F125" s="16">
        <v>10.782994</v>
      </c>
      <c r="G125" s="16" t="s">
        <v>873</v>
      </c>
      <c r="H125" s="16">
        <v>4.4999999999999997E-3</v>
      </c>
      <c r="I125" s="16">
        <f>ROUND(Table18[[#This Row],[H2-Potential in TWh/a]]*1000000/(365*24),0)</f>
        <v>1</v>
      </c>
      <c r="J125" s="16">
        <f>Table18[[#This Row],[Potential demand MWh/h]]/SUM(Table18[Potential demand MWh/h])</f>
        <v>2.8702640642939151E-4</v>
      </c>
      <c r="K125" s="16">
        <f>ROUND($B$5*Table18[[#This Row],[Normalize Demand]],0)</f>
        <v>0</v>
      </c>
    </row>
    <row r="126" spans="1:11">
      <c r="A126" s="16">
        <v>284</v>
      </c>
      <c r="B126" s="16" t="s">
        <v>1142</v>
      </c>
      <c r="C126" s="16" t="s">
        <v>1212</v>
      </c>
      <c r="D126" s="16"/>
      <c r="E126" s="16">
        <v>48.836481999999997</v>
      </c>
      <c r="F126" s="16">
        <v>8.2451089999999994</v>
      </c>
      <c r="G126" s="16" t="s">
        <v>145</v>
      </c>
      <c r="H126" s="16">
        <v>0.1072</v>
      </c>
      <c r="I126" s="16">
        <f>ROUND(Table18[[#This Row],[H2-Potential in TWh/a]]*1000000/(365*24),0)</f>
        <v>12</v>
      </c>
      <c r="J126" s="16">
        <f>Table18[[#This Row],[Potential demand MWh/h]]/SUM(Table18[Potential demand MWh/h])</f>
        <v>3.4443168771526979E-3</v>
      </c>
      <c r="K126" s="16">
        <f>ROUND($B$5*Table18[[#This Row],[Normalize Demand]],0)</f>
        <v>1</v>
      </c>
    </row>
    <row r="127" spans="1:11">
      <c r="A127" s="16">
        <v>285</v>
      </c>
      <c r="B127" s="16" t="s">
        <v>1143</v>
      </c>
      <c r="C127" s="16" t="s">
        <v>1212</v>
      </c>
      <c r="D127" s="16"/>
      <c r="E127" s="16">
        <v>51.41948</v>
      </c>
      <c r="F127" s="16">
        <v>8.8101099999999999</v>
      </c>
      <c r="G127" s="16" t="s">
        <v>683</v>
      </c>
      <c r="H127" s="16">
        <v>0.1197</v>
      </c>
      <c r="I127" s="16">
        <f>ROUND(Table18[[#This Row],[H2-Potential in TWh/a]]*1000000/(365*24),0)</f>
        <v>14</v>
      </c>
      <c r="J127" s="16">
        <f>Table18[[#This Row],[Potential demand MWh/h]]/SUM(Table18[Potential demand MWh/h])</f>
        <v>4.018369690011481E-3</v>
      </c>
      <c r="K127" s="16">
        <f>ROUND($B$5*Table18[[#This Row],[Normalize Demand]],0)</f>
        <v>1</v>
      </c>
    </row>
    <row r="128" spans="1:11">
      <c r="A128" s="16">
        <v>286</v>
      </c>
      <c r="B128" s="16" t="s">
        <v>1144</v>
      </c>
      <c r="C128" s="16" t="s">
        <v>1212</v>
      </c>
      <c r="D128" s="16"/>
      <c r="E128" s="16">
        <v>50.321415999999999</v>
      </c>
      <c r="F128" s="16">
        <v>7.2342589999999998</v>
      </c>
      <c r="G128" s="16" t="s">
        <v>705</v>
      </c>
      <c r="H128" s="16">
        <v>7.6E-3</v>
      </c>
      <c r="I128" s="16">
        <f>ROUND(Table18[[#This Row],[H2-Potential in TWh/a]]*1000000/(365*24),0)</f>
        <v>1</v>
      </c>
      <c r="J128" s="16">
        <f>Table18[[#This Row],[Potential demand MWh/h]]/SUM(Table18[Potential demand MWh/h])</f>
        <v>2.8702640642939151E-4</v>
      </c>
      <c r="K128" s="16">
        <f>ROUND($B$5*Table18[[#This Row],[Normalize Demand]],0)</f>
        <v>0</v>
      </c>
    </row>
    <row r="129" spans="1:11">
      <c r="A129" s="16">
        <v>287</v>
      </c>
      <c r="B129" s="16" t="s">
        <v>1145</v>
      </c>
      <c r="C129" s="16" t="s">
        <v>1212</v>
      </c>
      <c r="D129" s="16"/>
      <c r="E129" s="16">
        <v>52.298850000000002</v>
      </c>
      <c r="F129" s="16">
        <v>8.9059699999999999</v>
      </c>
      <c r="G129" s="16" t="s">
        <v>667</v>
      </c>
      <c r="H129" s="16">
        <v>2.7900000000000001E-2</v>
      </c>
      <c r="I129" s="16">
        <f>ROUND(Table18[[#This Row],[H2-Potential in TWh/a]]*1000000/(365*24),0)</f>
        <v>3</v>
      </c>
      <c r="J129" s="16">
        <f>Table18[[#This Row],[Potential demand MWh/h]]/SUM(Table18[Potential demand MWh/h])</f>
        <v>8.6107921928817448E-4</v>
      </c>
      <c r="K129" s="16">
        <f>ROUND($B$5*Table18[[#This Row],[Normalize Demand]],0)</f>
        <v>0</v>
      </c>
    </row>
    <row r="130" spans="1:11">
      <c r="A130" s="16">
        <v>288</v>
      </c>
      <c r="B130" s="16" t="s">
        <v>1146</v>
      </c>
      <c r="C130" s="16" t="s">
        <v>1212</v>
      </c>
      <c r="D130" s="16"/>
      <c r="E130" s="16">
        <v>52.617240000000002</v>
      </c>
      <c r="F130" s="16">
        <v>7.8593729999999997</v>
      </c>
      <c r="G130" s="16" t="s">
        <v>580</v>
      </c>
      <c r="H130" s="16">
        <v>0.1308</v>
      </c>
      <c r="I130" s="16">
        <f>ROUND(Table18[[#This Row],[H2-Potential in TWh/a]]*1000000/(365*24),0)</f>
        <v>15</v>
      </c>
      <c r="J130" s="16">
        <f>Table18[[#This Row],[Potential demand MWh/h]]/SUM(Table18[Potential demand MWh/h])</f>
        <v>4.3053960964408722E-3</v>
      </c>
      <c r="K130" s="16">
        <f>ROUND($B$5*Table18[[#This Row],[Normalize Demand]],0)</f>
        <v>1</v>
      </c>
    </row>
    <row r="131" spans="1:11">
      <c r="A131" s="16">
        <v>289</v>
      </c>
      <c r="B131" s="16" t="s">
        <v>1147</v>
      </c>
      <c r="C131" s="16" t="s">
        <v>1212</v>
      </c>
      <c r="D131" s="16"/>
      <c r="E131">
        <v>47.795839999999998</v>
      </c>
      <c r="F131">
        <v>12.119300000000001</v>
      </c>
      <c r="G131" s="16" t="s">
        <v>237</v>
      </c>
      <c r="H131" s="16">
        <v>0.21829999999999999</v>
      </c>
      <c r="I131" s="16">
        <f>ROUND(Table18[[#This Row],[H2-Potential in TWh/a]]*1000000/(365*24),0)</f>
        <v>25</v>
      </c>
      <c r="J131" s="16">
        <f>Table18[[#This Row],[Potential demand MWh/h]]/SUM(Table18[Potential demand MWh/h])</f>
        <v>7.1756601607347878E-3</v>
      </c>
      <c r="K131" s="16">
        <f>ROUND($B$5*Table18[[#This Row],[Normalize Demand]],0)</f>
        <v>2</v>
      </c>
    </row>
    <row r="132" spans="1:11">
      <c r="A132" s="16">
        <v>290</v>
      </c>
      <c r="B132" s="16" t="s">
        <v>1148</v>
      </c>
      <c r="C132" s="16" t="s">
        <v>1212</v>
      </c>
      <c r="D132" s="16"/>
      <c r="E132" s="16">
        <v>49.04242</v>
      </c>
      <c r="F132" s="16">
        <v>13</v>
      </c>
      <c r="G132" s="16" t="s">
        <v>260</v>
      </c>
      <c r="H132" s="16">
        <v>3.3799999999999997E-2</v>
      </c>
      <c r="I132" s="16">
        <f>ROUND(Table18[[#This Row],[H2-Potential in TWh/a]]*1000000/(365*24),0)</f>
        <v>4</v>
      </c>
      <c r="J132" s="16">
        <f>Table18[[#This Row],[Potential demand MWh/h]]/SUM(Table18[Potential demand MWh/h])</f>
        <v>1.148105625717566E-3</v>
      </c>
      <c r="K132" s="16">
        <f>ROUND($B$5*Table18[[#This Row],[Normalize Demand]],0)</f>
        <v>0</v>
      </c>
    </row>
    <row r="133" spans="1:11">
      <c r="A133" s="16">
        <v>291</v>
      </c>
      <c r="B133" s="16" t="s">
        <v>1149</v>
      </c>
      <c r="C133" s="16" t="s">
        <v>1212</v>
      </c>
      <c r="D133" s="16"/>
      <c r="E133" s="16">
        <v>53.695349999999998</v>
      </c>
      <c r="F133" s="16">
        <v>9.7150200000000009</v>
      </c>
      <c r="G133" s="16" t="s">
        <v>848</v>
      </c>
      <c r="H133" s="16">
        <v>7.0500000000000007E-2</v>
      </c>
      <c r="I133" s="16">
        <f>ROUND(Table18[[#This Row],[H2-Potential in TWh/a]]*1000000/(365*24),0)</f>
        <v>8</v>
      </c>
      <c r="J133" s="16">
        <f>Table18[[#This Row],[Potential demand MWh/h]]/SUM(Table18[Potential demand MWh/h])</f>
        <v>2.2962112514351321E-3</v>
      </c>
      <c r="K133" s="16">
        <f>ROUND($B$5*Table18[[#This Row],[Normalize Demand]],0)</f>
        <v>1</v>
      </c>
    </row>
    <row r="134" spans="1:11">
      <c r="A134" s="16">
        <v>292</v>
      </c>
      <c r="B134" s="16" t="s">
        <v>1150</v>
      </c>
      <c r="C134" s="16" t="s">
        <v>1212</v>
      </c>
      <c r="D134" s="16"/>
      <c r="E134" s="16">
        <v>50.455331999999999</v>
      </c>
      <c r="F134" s="16">
        <v>11.530805000000001</v>
      </c>
      <c r="G134" s="16" t="s">
        <v>897</v>
      </c>
      <c r="H134" s="16">
        <v>6.9999999999999999E-4</v>
      </c>
      <c r="I134" s="16">
        <f>ROUND(Table18[[#This Row],[H2-Potential in TWh/a]]*1000000/(365*24),0)</f>
        <v>0</v>
      </c>
      <c r="J134" s="16">
        <f>Table18[[#This Row],[Potential demand MWh/h]]/SUM(Table18[Potential demand MWh/h])</f>
        <v>0</v>
      </c>
      <c r="K134" s="16">
        <f>ROUND($B$5*Table18[[#This Row],[Normalize Demand]],0)</f>
        <v>0</v>
      </c>
    </row>
    <row r="135" spans="1:11">
      <c r="A135" s="16">
        <v>293</v>
      </c>
      <c r="B135" s="16" t="s">
        <v>1151</v>
      </c>
      <c r="C135" s="16" t="s">
        <v>1212</v>
      </c>
      <c r="D135" s="16"/>
      <c r="E135" s="16">
        <v>50.975630000000002</v>
      </c>
      <c r="F135" s="16">
        <v>11.64217</v>
      </c>
      <c r="G135" s="16" t="s">
        <v>895</v>
      </c>
      <c r="H135" s="16">
        <v>1.66E-2</v>
      </c>
      <c r="I135" s="16">
        <f>ROUND(Table18[[#This Row],[H2-Potential in TWh/a]]*1000000/(365*24),0)</f>
        <v>2</v>
      </c>
      <c r="J135" s="16">
        <f>Table18[[#This Row],[Potential demand MWh/h]]/SUM(Table18[Potential demand MWh/h])</f>
        <v>5.7405281285878302E-4</v>
      </c>
      <c r="K135" s="16">
        <f>ROUND($B$5*Table18[[#This Row],[Normalize Demand]],0)</f>
        <v>0</v>
      </c>
    </row>
    <row r="136" spans="1:11">
      <c r="A136" s="16">
        <v>294</v>
      </c>
      <c r="B136" s="16" t="s">
        <v>1152</v>
      </c>
      <c r="C136" s="16" t="s">
        <v>1212</v>
      </c>
      <c r="D136" s="16"/>
      <c r="E136" s="16">
        <v>48.403640000000003</v>
      </c>
      <c r="F136" s="16">
        <v>8.0100800000000003</v>
      </c>
      <c r="G136" s="16" t="s">
        <v>169</v>
      </c>
      <c r="H136" s="16">
        <v>2.0799999999999999E-2</v>
      </c>
      <c r="I136" s="16">
        <f>ROUND(Table18[[#This Row],[H2-Potential in TWh/a]]*1000000/(365*24),0)</f>
        <v>2</v>
      </c>
      <c r="J136" s="16">
        <f>Table18[[#This Row],[Potential demand MWh/h]]/SUM(Table18[Potential demand MWh/h])</f>
        <v>5.7405281285878302E-4</v>
      </c>
      <c r="K136" s="16">
        <f>ROUND($B$5*Table18[[#This Row],[Normalize Demand]],0)</f>
        <v>0</v>
      </c>
    </row>
    <row r="137" spans="1:11">
      <c r="A137" s="16">
        <v>295</v>
      </c>
      <c r="B137" s="16" t="s">
        <v>1153</v>
      </c>
      <c r="C137" s="16" t="s">
        <v>1212</v>
      </c>
      <c r="D137" s="16"/>
      <c r="E137" s="16">
        <v>51.91245</v>
      </c>
      <c r="F137" s="16">
        <v>9.2526200000000003</v>
      </c>
      <c r="G137" s="16" t="s">
        <v>665</v>
      </c>
      <c r="H137" s="16">
        <v>8.0000000000000004E-4</v>
      </c>
      <c r="I137" s="16">
        <f>ROUND(Table18[[#This Row],[H2-Potential in TWh/a]]*1000000/(365*24),0)</f>
        <v>0</v>
      </c>
      <c r="J137" s="16">
        <f>Table18[[#This Row],[Potential demand MWh/h]]/SUM(Table18[Potential demand MWh/h])</f>
        <v>0</v>
      </c>
      <c r="K137" s="16">
        <f>ROUND($B$5*Table18[[#This Row],[Normalize Demand]],0)</f>
        <v>0</v>
      </c>
    </row>
    <row r="138" spans="1:11">
      <c r="A138" s="16">
        <v>296</v>
      </c>
      <c r="B138" s="16" t="s">
        <v>1141</v>
      </c>
      <c r="C138" s="16" t="s">
        <v>1212</v>
      </c>
      <c r="D138" s="16"/>
      <c r="E138" s="16">
        <v>51.587870000000002</v>
      </c>
      <c r="F138" s="16">
        <v>10.78304</v>
      </c>
      <c r="G138" s="16" t="s">
        <v>873</v>
      </c>
      <c r="H138" s="16">
        <v>4.4999999999999997E-3</v>
      </c>
      <c r="I138" s="16">
        <f>ROUND(Table18[[#This Row],[H2-Potential in TWh/a]]*1000000/(365*24),0)</f>
        <v>1</v>
      </c>
      <c r="J138" s="16">
        <f>Table18[[#This Row],[Potential demand MWh/h]]/SUM(Table18[Potential demand MWh/h])</f>
        <v>2.8702640642939151E-4</v>
      </c>
      <c r="K138" s="16">
        <f>ROUND($B$5*Table18[[#This Row],[Normalize Demand]],0)</f>
        <v>0</v>
      </c>
    </row>
    <row r="139" spans="1:11">
      <c r="A139" s="16">
        <v>297</v>
      </c>
      <c r="B139" s="16" t="s">
        <v>1154</v>
      </c>
      <c r="C139" s="16" t="s">
        <v>1212</v>
      </c>
      <c r="D139" s="16"/>
      <c r="E139" s="16">
        <v>49.818899999999999</v>
      </c>
      <c r="F139" s="16">
        <v>8.6789299999999994</v>
      </c>
      <c r="G139" s="16" t="s">
        <v>442</v>
      </c>
      <c r="H139" s="16">
        <v>1.0800000000000001E-2</v>
      </c>
      <c r="I139" s="16">
        <f>ROUND(Table18[[#This Row],[H2-Potential in TWh/a]]*1000000/(365*24),0)</f>
        <v>1</v>
      </c>
      <c r="J139" s="16">
        <f>Table18[[#This Row],[Potential demand MWh/h]]/SUM(Table18[Potential demand MWh/h])</f>
        <v>2.8702640642939151E-4</v>
      </c>
      <c r="K139" s="16">
        <f>ROUND($B$5*Table18[[#This Row],[Normalize Demand]],0)</f>
        <v>0</v>
      </c>
    </row>
    <row r="140" spans="1:11">
      <c r="A140" s="16">
        <v>298</v>
      </c>
      <c r="B140" s="16" t="s">
        <v>1155</v>
      </c>
      <c r="C140" s="16" t="s">
        <v>1212</v>
      </c>
      <c r="D140" s="16"/>
      <c r="E140" s="16">
        <v>50.724130000000002</v>
      </c>
      <c r="F140" s="16">
        <v>10.356019999999999</v>
      </c>
      <c r="G140" s="16" t="s">
        <v>879</v>
      </c>
      <c r="H140" s="16">
        <v>3.04E-2</v>
      </c>
      <c r="I140" s="16">
        <f>ROUND(Table18[[#This Row],[H2-Potential in TWh/a]]*1000000/(365*24),0)</f>
        <v>3</v>
      </c>
      <c r="J140" s="16">
        <f>Table18[[#This Row],[Potential demand MWh/h]]/SUM(Table18[Potential demand MWh/h])</f>
        <v>8.6107921928817448E-4</v>
      </c>
      <c r="K140" s="16">
        <f>ROUND($B$5*Table18[[#This Row],[Normalize Demand]],0)</f>
        <v>0</v>
      </c>
    </row>
    <row r="141" spans="1:11">
      <c r="A141" s="16">
        <v>299</v>
      </c>
      <c r="B141" s="16" t="s">
        <v>1156</v>
      </c>
      <c r="C141" s="16" t="s">
        <v>1212</v>
      </c>
      <c r="D141" s="16"/>
      <c r="E141" s="16">
        <v>47.62791</v>
      </c>
      <c r="F141" s="16">
        <v>7.9048600000000002</v>
      </c>
      <c r="G141" s="16" t="s">
        <v>180</v>
      </c>
      <c r="H141" s="16">
        <v>6.9999999999999999E-4</v>
      </c>
      <c r="I141" s="16">
        <f>ROUND(Table18[[#This Row],[H2-Potential in TWh/a]]*1000000/(365*24),0)</f>
        <v>0</v>
      </c>
      <c r="J141" s="16">
        <f>Table18[[#This Row],[Potential demand MWh/h]]/SUM(Table18[Potential demand MWh/h])</f>
        <v>0</v>
      </c>
      <c r="K141" s="16">
        <f>ROUND($B$5*Table18[[#This Row],[Normalize Demand]],0)</f>
        <v>0</v>
      </c>
    </row>
    <row r="142" spans="1:11">
      <c r="A142" s="16">
        <v>300</v>
      </c>
      <c r="B142" s="16" t="s">
        <v>1157</v>
      </c>
      <c r="C142" s="16" t="s">
        <v>1212</v>
      </c>
      <c r="D142" s="16"/>
      <c r="E142" s="16">
        <v>50.978999999999999</v>
      </c>
      <c r="F142" s="16">
        <v>7.8362299999999996</v>
      </c>
      <c r="G142" s="16" t="s">
        <v>687</v>
      </c>
      <c r="H142" s="16">
        <v>1.6999999999999999E-3</v>
      </c>
      <c r="I142" s="16">
        <f>ROUND(Table18[[#This Row],[H2-Potential in TWh/a]]*1000000/(365*24),0)</f>
        <v>0</v>
      </c>
      <c r="J142" s="16">
        <f>Table18[[#This Row],[Potential demand MWh/h]]/SUM(Table18[Potential demand MWh/h])</f>
        <v>0</v>
      </c>
      <c r="K142" s="16">
        <f>ROUND($B$5*Table18[[#This Row],[Normalize Demand]],0)</f>
        <v>0</v>
      </c>
    </row>
    <row r="143" spans="1:11">
      <c r="A143" s="16">
        <v>301</v>
      </c>
      <c r="B143" s="16" t="s">
        <v>1142</v>
      </c>
      <c r="C143" s="16" t="s">
        <v>1212</v>
      </c>
      <c r="D143" s="16"/>
      <c r="E143" s="16">
        <v>50.693651000000003</v>
      </c>
      <c r="F143" s="16">
        <v>12.845634</v>
      </c>
      <c r="G143" s="16" t="s">
        <v>90</v>
      </c>
      <c r="H143" s="16">
        <v>8.9999999999999993E-3</v>
      </c>
      <c r="I143" s="16">
        <f>ROUND(Table18[[#This Row],[H2-Potential in TWh/a]]*1000000/(365*24),0)</f>
        <v>1</v>
      </c>
      <c r="J143" s="16">
        <f>Table18[[#This Row],[Potential demand MWh/h]]/SUM(Table18[Potential demand MWh/h])</f>
        <v>2.8702640642939151E-4</v>
      </c>
      <c r="K143" s="16">
        <f>ROUND($B$5*Table18[[#This Row],[Normalize Demand]],0)</f>
        <v>0</v>
      </c>
    </row>
    <row r="144" spans="1:11">
      <c r="A144" s="16">
        <v>302</v>
      </c>
      <c r="B144" s="16" t="s">
        <v>1158</v>
      </c>
      <c r="C144" s="16" t="s">
        <v>1212</v>
      </c>
      <c r="D144" s="16"/>
      <c r="E144" s="16">
        <v>50.778813999999997</v>
      </c>
      <c r="F144" s="16">
        <v>13.158782</v>
      </c>
      <c r="G144" s="16" t="s">
        <v>90</v>
      </c>
      <c r="H144" s="16">
        <v>0.1072</v>
      </c>
      <c r="I144" s="16">
        <f>ROUND(Table18[[#This Row],[H2-Potential in TWh/a]]*1000000/(365*24),0)</f>
        <v>12</v>
      </c>
      <c r="J144" s="16">
        <f>Table18[[#This Row],[Potential demand MWh/h]]/SUM(Table18[Potential demand MWh/h])</f>
        <v>3.4443168771526979E-3</v>
      </c>
      <c r="K144" s="16">
        <f>ROUND($B$5*Table18[[#This Row],[Normalize Demand]],0)</f>
        <v>1</v>
      </c>
    </row>
    <row r="145" spans="1:11">
      <c r="A145" s="16">
        <v>303</v>
      </c>
      <c r="B145" s="16" t="s">
        <v>1159</v>
      </c>
      <c r="C145" s="16" t="s">
        <v>1212</v>
      </c>
      <c r="D145" s="16"/>
      <c r="E145" s="16">
        <v>51.051031999999999</v>
      </c>
      <c r="F145" s="16">
        <v>13.016598</v>
      </c>
      <c r="G145" s="16" t="s">
        <v>792</v>
      </c>
      <c r="H145" s="16">
        <v>2.6800000000000001E-2</v>
      </c>
      <c r="I145" s="16">
        <f>ROUND(Table18[[#This Row],[H2-Potential in TWh/a]]*1000000/(365*24),0)</f>
        <v>3</v>
      </c>
      <c r="J145" s="16">
        <f>Table18[[#This Row],[Potential demand MWh/h]]/SUM(Table18[Potential demand MWh/h])</f>
        <v>8.6107921928817448E-4</v>
      </c>
      <c r="K145" s="16">
        <f>ROUND($B$5*Table18[[#This Row],[Normalize Demand]],0)</f>
        <v>0</v>
      </c>
    </row>
    <row r="146" spans="1:11">
      <c r="A146" s="16">
        <v>304</v>
      </c>
      <c r="B146" s="16" t="s">
        <v>1137</v>
      </c>
      <c r="C146" s="16" t="s">
        <v>1212</v>
      </c>
      <c r="D146" s="16"/>
      <c r="E146" s="16">
        <v>50.915179999999999</v>
      </c>
      <c r="F146" s="16">
        <v>14.071538</v>
      </c>
      <c r="G146" s="16" t="s">
        <v>786</v>
      </c>
      <c r="H146" s="16">
        <v>9.7999999999999997E-3</v>
      </c>
      <c r="I146" s="16">
        <f>ROUND(Table18[[#This Row],[H2-Potential in TWh/a]]*1000000/(365*24),0)</f>
        <v>1</v>
      </c>
      <c r="J146" s="16">
        <f>Table18[[#This Row],[Potential demand MWh/h]]/SUM(Table18[Potential demand MWh/h])</f>
        <v>2.8702640642939151E-4</v>
      </c>
      <c r="K146" s="16">
        <f>ROUND($B$5*Table18[[#This Row],[Normalize Demand]],0)</f>
        <v>0</v>
      </c>
    </row>
    <row r="147" spans="1:11">
      <c r="A147" s="16">
        <v>305</v>
      </c>
      <c r="B147" s="16" t="s">
        <v>1105</v>
      </c>
      <c r="C147" s="16" t="s">
        <v>1212</v>
      </c>
      <c r="D147" s="16"/>
      <c r="E147" s="16">
        <v>50.932741</v>
      </c>
      <c r="F147" s="16">
        <v>12.711226</v>
      </c>
      <c r="G147" s="16" t="s">
        <v>792</v>
      </c>
      <c r="H147" s="16">
        <v>2.6800000000000001E-2</v>
      </c>
      <c r="I147" s="16">
        <f>ROUND(Table18[[#This Row],[H2-Potential in TWh/a]]*1000000/(365*24),0)</f>
        <v>3</v>
      </c>
      <c r="J147" s="16">
        <f>Table18[[#This Row],[Potential demand MWh/h]]/SUM(Table18[Potential demand MWh/h])</f>
        <v>8.6107921928817448E-4</v>
      </c>
      <c r="K147" s="16">
        <f>ROUND($B$5*Table18[[#This Row],[Normalize Demand]],0)</f>
        <v>0</v>
      </c>
    </row>
    <row r="148" spans="1:11">
      <c r="A148" s="16">
        <v>306</v>
      </c>
      <c r="B148" s="16" t="s">
        <v>1160</v>
      </c>
      <c r="C148" s="16" t="s">
        <v>1212</v>
      </c>
      <c r="D148" s="16"/>
      <c r="E148" s="16">
        <v>51.282307000000003</v>
      </c>
      <c r="F148" s="16">
        <v>12.766139000000001</v>
      </c>
      <c r="G148" s="16" t="s">
        <v>801</v>
      </c>
      <c r="H148" s="16">
        <v>0.15190000000000001</v>
      </c>
      <c r="I148" s="16">
        <f>ROUND(Table18[[#This Row],[H2-Potential in TWh/a]]*1000000/(365*24),0)</f>
        <v>17</v>
      </c>
      <c r="J148" s="16">
        <f>Table18[[#This Row],[Potential demand MWh/h]]/SUM(Table18[Potential demand MWh/h])</f>
        <v>4.8794489092996553E-3</v>
      </c>
      <c r="K148" s="16">
        <f>ROUND($B$5*Table18[[#This Row],[Normalize Demand]],0)</f>
        <v>1</v>
      </c>
    </row>
    <row r="149" spans="1:11">
      <c r="A149" s="16">
        <v>307</v>
      </c>
      <c r="B149" s="16" t="s">
        <v>1161</v>
      </c>
      <c r="C149" s="16" t="s">
        <v>1212</v>
      </c>
      <c r="D149" s="16"/>
      <c r="E149" s="16">
        <v>50.971327000000002</v>
      </c>
      <c r="F149" s="16">
        <v>13.880082</v>
      </c>
      <c r="G149" s="16" t="s">
        <v>786</v>
      </c>
      <c r="H149" s="16">
        <v>5.3600000000000002E-2</v>
      </c>
      <c r="I149" s="16">
        <f>ROUND(Table18[[#This Row],[H2-Potential in TWh/a]]*1000000/(365*24),0)</f>
        <v>6</v>
      </c>
      <c r="J149" s="16">
        <f>Table18[[#This Row],[Potential demand MWh/h]]/SUM(Table18[Potential demand MWh/h])</f>
        <v>1.722158438576349E-3</v>
      </c>
      <c r="K149" s="16">
        <f>ROUND($B$5*Table18[[#This Row],[Normalize Demand]],0)</f>
        <v>0</v>
      </c>
    </row>
    <row r="150" spans="1:11">
      <c r="A150" s="16">
        <v>308</v>
      </c>
      <c r="B150" s="16" t="s">
        <v>1141</v>
      </c>
      <c r="C150" s="16" t="s">
        <v>1212</v>
      </c>
      <c r="D150" s="16"/>
      <c r="E150" s="16">
        <v>51.021793000000002</v>
      </c>
      <c r="F150" s="16">
        <v>13.339231</v>
      </c>
      <c r="G150" s="16" t="s">
        <v>792</v>
      </c>
      <c r="H150" s="16">
        <v>4.4000000000000003E-3</v>
      </c>
      <c r="I150" s="16">
        <f>ROUND(Table18[[#This Row],[H2-Potential in TWh/a]]*1000000/(365*24),0)</f>
        <v>1</v>
      </c>
      <c r="J150" s="16">
        <f>Table18[[#This Row],[Potential demand MWh/h]]/SUM(Table18[Potential demand MWh/h])</f>
        <v>2.8702640642939151E-4</v>
      </c>
      <c r="K150" s="16">
        <f>ROUND($B$5*Table18[[#This Row],[Normalize Demand]],0)</f>
        <v>0</v>
      </c>
    </row>
    <row r="151" spans="1:11">
      <c r="A151" s="16">
        <v>309</v>
      </c>
      <c r="B151" s="16" t="s">
        <v>1162</v>
      </c>
      <c r="C151" s="16" t="s">
        <v>1212</v>
      </c>
      <c r="D151" s="16"/>
      <c r="E151" s="16">
        <v>51.464610460000003</v>
      </c>
      <c r="F151" s="16">
        <v>12.59136792</v>
      </c>
      <c r="G151" s="16" t="s">
        <v>802</v>
      </c>
      <c r="H151" s="16">
        <v>0.42020000000000002</v>
      </c>
      <c r="I151" s="16">
        <f>ROUND(Table18[[#This Row],[H2-Potential in TWh/a]]*1000000/(365*24),0)</f>
        <v>48</v>
      </c>
      <c r="J151" s="16">
        <f>Table18[[#This Row],[Potential demand MWh/h]]/SUM(Table18[Potential demand MWh/h])</f>
        <v>1.3777267508610792E-2</v>
      </c>
      <c r="K151" s="16">
        <f>ROUND($B$5*Table18[[#This Row],[Normalize Demand]],0)</f>
        <v>3</v>
      </c>
    </row>
    <row r="152" spans="1:11">
      <c r="A152" s="16">
        <v>310</v>
      </c>
      <c r="B152" s="16" t="s">
        <v>1159</v>
      </c>
      <c r="C152" s="16" t="s">
        <v>1212</v>
      </c>
      <c r="D152" s="16"/>
      <c r="E152" s="16">
        <v>51.051031999999999</v>
      </c>
      <c r="F152" s="16">
        <v>13.016598</v>
      </c>
      <c r="G152" s="16" t="s">
        <v>792</v>
      </c>
      <c r="H152" s="16">
        <v>0.1116</v>
      </c>
      <c r="I152" s="16">
        <f>ROUND(Table18[[#This Row],[H2-Potential in TWh/a]]*1000000/(365*24),0)</f>
        <v>13</v>
      </c>
      <c r="J152" s="16">
        <f>Table18[[#This Row],[Potential demand MWh/h]]/SUM(Table18[Potential demand MWh/h])</f>
        <v>3.7313432835820895E-3</v>
      </c>
      <c r="K152" s="16">
        <f>ROUND($B$5*Table18[[#This Row],[Normalize Demand]],0)</f>
        <v>1</v>
      </c>
    </row>
    <row r="153" spans="1:11">
      <c r="A153" s="16">
        <v>311</v>
      </c>
      <c r="B153" s="16" t="s">
        <v>1163</v>
      </c>
      <c r="C153" s="16" t="s">
        <v>1212</v>
      </c>
      <c r="D153" s="16"/>
      <c r="E153" s="16">
        <v>50.986513000000002</v>
      </c>
      <c r="F153" s="16">
        <v>13.639801</v>
      </c>
      <c r="G153" s="16" t="s">
        <v>786</v>
      </c>
      <c r="H153" s="16">
        <v>6.4200000000000007E-2</v>
      </c>
      <c r="I153" s="16">
        <f>ROUND(Table18[[#This Row],[H2-Potential in TWh/a]]*1000000/(365*24),0)</f>
        <v>7</v>
      </c>
      <c r="J153" s="16">
        <f>Table18[[#This Row],[Potential demand MWh/h]]/SUM(Table18[Potential demand MWh/h])</f>
        <v>2.0091848450057405E-3</v>
      </c>
      <c r="K153" s="16">
        <f>ROUND($B$5*Table18[[#This Row],[Normalize Demand]],0)</f>
        <v>0</v>
      </c>
    </row>
    <row r="154" spans="1:11">
      <c r="A154" s="16">
        <v>312</v>
      </c>
      <c r="B154" s="16" t="s">
        <v>1164</v>
      </c>
      <c r="C154" s="16" t="s">
        <v>1212</v>
      </c>
      <c r="D154" s="16"/>
      <c r="E154" s="16">
        <v>50.604709999999997</v>
      </c>
      <c r="F154" s="16">
        <v>12.99164</v>
      </c>
      <c r="G154" s="16" t="s">
        <v>90</v>
      </c>
      <c r="H154" s="16">
        <v>6.5600000000000006E-2</v>
      </c>
      <c r="I154" s="16">
        <f>ROUND(Table18[[#This Row],[H2-Potential in TWh/a]]*1000000/(365*24),0)</f>
        <v>7</v>
      </c>
      <c r="J154" s="16">
        <f>Table18[[#This Row],[Potential demand MWh/h]]/SUM(Table18[Potential demand MWh/h])</f>
        <v>2.0091848450057405E-3</v>
      </c>
      <c r="K154" s="16">
        <f>ROUND($B$5*Table18[[#This Row],[Normalize Demand]],0)</f>
        <v>0</v>
      </c>
    </row>
    <row r="155" spans="1:11">
      <c r="A155" s="16">
        <v>313</v>
      </c>
      <c r="B155" s="16" t="s">
        <v>1165</v>
      </c>
      <c r="C155" s="16" t="s">
        <v>1212</v>
      </c>
      <c r="D155" s="16"/>
      <c r="E155" s="16">
        <v>50.876379999999997</v>
      </c>
      <c r="F155" s="16">
        <v>13.395659999999999</v>
      </c>
      <c r="G155" s="16" t="s">
        <v>792</v>
      </c>
      <c r="H155" s="16">
        <v>0.13789999999999999</v>
      </c>
      <c r="I155" s="16">
        <f>ROUND(Table18[[#This Row],[H2-Potential in TWh/a]]*1000000/(365*24),0)</f>
        <v>16</v>
      </c>
      <c r="J155" s="16">
        <f>Table18[[#This Row],[Potential demand MWh/h]]/SUM(Table18[Potential demand MWh/h])</f>
        <v>4.5924225028702642E-3</v>
      </c>
      <c r="K155" s="16">
        <f>ROUND($B$5*Table18[[#This Row],[Normalize Demand]],0)</f>
        <v>1</v>
      </c>
    </row>
    <row r="156" spans="1:11">
      <c r="A156" s="16">
        <v>314</v>
      </c>
      <c r="B156" s="16" t="s">
        <v>1166</v>
      </c>
      <c r="C156" s="16" t="s">
        <v>1212</v>
      </c>
      <c r="D156" s="16"/>
      <c r="E156" s="16">
        <v>51.046292999999999</v>
      </c>
      <c r="F156" s="16">
        <v>13.018068</v>
      </c>
      <c r="G156" s="16" t="s">
        <v>792</v>
      </c>
      <c r="H156" s="16">
        <v>0.107</v>
      </c>
      <c r="I156" s="16">
        <f>ROUND(Table18[[#This Row],[H2-Potential in TWh/a]]*1000000/(365*24),0)</f>
        <v>12</v>
      </c>
      <c r="J156" s="16">
        <f>Table18[[#This Row],[Potential demand MWh/h]]/SUM(Table18[Potential demand MWh/h])</f>
        <v>3.4443168771526979E-3</v>
      </c>
      <c r="K156" s="16">
        <f>ROUND($B$5*Table18[[#This Row],[Normalize Demand]],0)</f>
        <v>1</v>
      </c>
    </row>
    <row r="157" spans="1:11">
      <c r="A157" s="16">
        <v>315</v>
      </c>
      <c r="B157" s="16" t="s">
        <v>1162</v>
      </c>
      <c r="C157" s="16" t="s">
        <v>1212</v>
      </c>
      <c r="D157" s="16"/>
      <c r="E157" s="16">
        <v>51.464610460000003</v>
      </c>
      <c r="F157" s="16">
        <v>12.59136792</v>
      </c>
      <c r="G157" s="16" t="s">
        <v>802</v>
      </c>
      <c r="H157" s="16">
        <v>4.3200000000000002E-2</v>
      </c>
      <c r="I157" s="16">
        <f>ROUND(Table18[[#This Row],[H2-Potential in TWh/a]]*1000000/(365*24),0)</f>
        <v>5</v>
      </c>
      <c r="J157" s="16">
        <f>Table18[[#This Row],[Potential demand MWh/h]]/SUM(Table18[Potential demand MWh/h])</f>
        <v>1.4351320321469576E-3</v>
      </c>
      <c r="K157" s="16">
        <f>ROUND($B$5*Table18[[#This Row],[Normalize Demand]],0)</f>
        <v>0</v>
      </c>
    </row>
    <row r="158" spans="1:11">
      <c r="A158" s="16">
        <v>316</v>
      </c>
      <c r="B158" s="16" t="s">
        <v>1167</v>
      </c>
      <c r="C158" s="16" t="s">
        <v>1212</v>
      </c>
      <c r="D158" s="16"/>
      <c r="E158" s="16">
        <v>50.959522999999997</v>
      </c>
      <c r="F158" s="16">
        <v>12.755561</v>
      </c>
      <c r="G158" s="16" t="s">
        <v>792</v>
      </c>
      <c r="H158" s="16">
        <v>1.1000000000000001E-3</v>
      </c>
      <c r="I158" s="16">
        <f>ROUND(Table18[[#This Row],[H2-Potential in TWh/a]]*1000000/(365*24),0)</f>
        <v>0</v>
      </c>
      <c r="J158" s="16">
        <f>Table18[[#This Row],[Potential demand MWh/h]]/SUM(Table18[Potential demand MWh/h])</f>
        <v>0</v>
      </c>
      <c r="K158" s="16">
        <f>ROUND($B$5*Table18[[#This Row],[Normalize Demand]],0)</f>
        <v>0</v>
      </c>
    </row>
    <row r="159" spans="1:11">
      <c r="A159" s="16">
        <v>317</v>
      </c>
      <c r="B159" s="16" t="s">
        <v>1159</v>
      </c>
      <c r="C159" s="16" t="s">
        <v>1212</v>
      </c>
      <c r="D159" s="16"/>
      <c r="E159" s="16">
        <v>51.051031999999999</v>
      </c>
      <c r="F159" s="16">
        <v>13.016598</v>
      </c>
      <c r="G159" s="16" t="s">
        <v>792</v>
      </c>
      <c r="H159" s="16">
        <v>1.0999999999999999E-2</v>
      </c>
      <c r="I159" s="16">
        <f>ROUND(Table18[[#This Row],[H2-Potential in TWh/a]]*1000000/(365*24),0)</f>
        <v>1</v>
      </c>
      <c r="J159" s="16">
        <f>Table18[[#This Row],[Potential demand MWh/h]]/SUM(Table18[Potential demand MWh/h])</f>
        <v>2.8702640642939151E-4</v>
      </c>
      <c r="K159" s="16">
        <f>ROUND($B$5*Table18[[#This Row],[Normalize Demand]],0)</f>
        <v>0</v>
      </c>
    </row>
    <row r="160" spans="1:11">
      <c r="A160" s="16">
        <v>319</v>
      </c>
      <c r="B160" s="16" t="s">
        <v>1160</v>
      </c>
      <c r="C160" s="16" t="s">
        <v>1212</v>
      </c>
      <c r="D160" s="16"/>
      <c r="E160" s="16">
        <v>51.282307000000003</v>
      </c>
      <c r="F160" s="16">
        <v>12.766139000000001</v>
      </c>
      <c r="G160" s="16" t="s">
        <v>801</v>
      </c>
      <c r="H160" s="16">
        <v>1.9099999999999999E-2</v>
      </c>
      <c r="I160" s="16">
        <f>ROUND(Table18[[#This Row],[H2-Potential in TWh/a]]*1000000/(365*24),0)</f>
        <v>2</v>
      </c>
      <c r="J160" s="16">
        <f>Table18[[#This Row],[Potential demand MWh/h]]/SUM(Table18[Potential demand MWh/h])</f>
        <v>5.7405281285878302E-4</v>
      </c>
      <c r="K160" s="16">
        <f>ROUND($B$5*Table18[[#This Row],[Normalize Demand]],0)</f>
        <v>0</v>
      </c>
    </row>
    <row r="161" spans="1:11">
      <c r="A161" s="16">
        <v>320</v>
      </c>
      <c r="B161" s="16" t="s">
        <v>1161</v>
      </c>
      <c r="C161" s="16" t="s">
        <v>1212</v>
      </c>
      <c r="D161" s="16"/>
      <c r="E161" s="16">
        <v>50.971327000000002</v>
      </c>
      <c r="F161" s="16">
        <v>13.880082</v>
      </c>
      <c r="G161" s="16" t="s">
        <v>786</v>
      </c>
      <c r="H161" s="16">
        <v>1E-3</v>
      </c>
      <c r="I161" s="16">
        <f>ROUND(Table18[[#This Row],[H2-Potential in TWh/a]]*1000000/(365*24),0)</f>
        <v>0</v>
      </c>
      <c r="J161" s="16">
        <f>Table18[[#This Row],[Potential demand MWh/h]]/SUM(Table18[Potential demand MWh/h])</f>
        <v>0</v>
      </c>
      <c r="K161" s="16">
        <f>ROUND($B$5*Table18[[#This Row],[Normalize Demand]],0)</f>
        <v>0</v>
      </c>
    </row>
    <row r="162" spans="1:11">
      <c r="A162" s="16">
        <v>321</v>
      </c>
      <c r="B162" s="16" t="s">
        <v>1168</v>
      </c>
      <c r="C162" s="16" t="s">
        <v>1212</v>
      </c>
      <c r="D162" s="16"/>
      <c r="E162" s="16">
        <v>50.534669999999998</v>
      </c>
      <c r="F162" s="16">
        <v>12.8089599</v>
      </c>
      <c r="G162" s="16" t="s">
        <v>90</v>
      </c>
      <c r="H162" s="16">
        <v>0.01</v>
      </c>
      <c r="I162" s="16">
        <f>ROUND(Table18[[#This Row],[H2-Potential in TWh/a]]*1000000/(365*24),0)</f>
        <v>1</v>
      </c>
      <c r="J162" s="16">
        <f>Table18[[#This Row],[Potential demand MWh/h]]/SUM(Table18[Potential demand MWh/h])</f>
        <v>2.8702640642939151E-4</v>
      </c>
      <c r="K162" s="16">
        <f>ROUND($B$5*Table18[[#This Row],[Normalize Demand]],0)</f>
        <v>0</v>
      </c>
    </row>
    <row r="163" spans="1:11">
      <c r="A163" s="16">
        <v>322</v>
      </c>
      <c r="B163" s="16" t="s">
        <v>1164</v>
      </c>
      <c r="C163" s="16" t="s">
        <v>1212</v>
      </c>
      <c r="D163" s="16"/>
      <c r="E163" s="16">
        <v>50.604709999999997</v>
      </c>
      <c r="F163" s="16">
        <v>12.99164</v>
      </c>
      <c r="G163" s="16" t="s">
        <v>90</v>
      </c>
      <c r="H163" s="16">
        <v>5.3E-3</v>
      </c>
      <c r="I163" s="16">
        <f>ROUND(Table18[[#This Row],[H2-Potential in TWh/a]]*1000000/(365*24),0)</f>
        <v>1</v>
      </c>
      <c r="J163" s="16">
        <f>Table18[[#This Row],[Potential demand MWh/h]]/SUM(Table18[Potential demand MWh/h])</f>
        <v>2.8702640642939151E-4</v>
      </c>
      <c r="K163" s="16">
        <f>ROUND($B$5*Table18[[#This Row],[Normalize Demand]],0)</f>
        <v>0</v>
      </c>
    </row>
    <row r="164" spans="1:11">
      <c r="A164" s="16">
        <v>323</v>
      </c>
      <c r="B164" s="16" t="s">
        <v>1169</v>
      </c>
      <c r="C164" s="16" t="s">
        <v>1212</v>
      </c>
      <c r="D164" s="16"/>
      <c r="E164" s="16">
        <v>50.84686</v>
      </c>
      <c r="F164" s="16">
        <v>13.773709999999999</v>
      </c>
      <c r="G164" s="16" t="s">
        <v>786</v>
      </c>
      <c r="H164" s="16">
        <v>4.4000000000000003E-3</v>
      </c>
      <c r="I164" s="16">
        <f>ROUND(Table18[[#This Row],[H2-Potential in TWh/a]]*1000000/(365*24),0)</f>
        <v>1</v>
      </c>
      <c r="J164" s="16">
        <f>Table18[[#This Row],[Potential demand MWh/h]]/SUM(Table18[Potential demand MWh/h])</f>
        <v>2.8702640642939151E-4</v>
      </c>
      <c r="K164" s="16">
        <f>ROUND($B$5*Table18[[#This Row],[Normalize Demand]],0)</f>
        <v>0</v>
      </c>
    </row>
    <row r="165" spans="1:11">
      <c r="A165" s="16">
        <v>324</v>
      </c>
      <c r="B165" s="16" t="s">
        <v>1142</v>
      </c>
      <c r="C165" s="16" t="s">
        <v>1212</v>
      </c>
      <c r="D165" s="16"/>
      <c r="E165" s="16">
        <v>50.625529999999998</v>
      </c>
      <c r="F165" s="16">
        <v>12.82877</v>
      </c>
      <c r="G165" s="16" t="s">
        <v>90</v>
      </c>
      <c r="H165" s="16">
        <v>5.9999999999999995E-4</v>
      </c>
      <c r="I165" s="16">
        <f>ROUND(Table18[[#This Row],[H2-Potential in TWh/a]]*1000000/(365*24),0)</f>
        <v>0</v>
      </c>
      <c r="J165" s="16">
        <f>Table18[[#This Row],[Potential demand MWh/h]]/SUM(Table18[Potential demand MWh/h])</f>
        <v>0</v>
      </c>
      <c r="K165" s="16">
        <f>ROUND($B$5*Table18[[#This Row],[Normalize Demand]],0)</f>
        <v>0</v>
      </c>
    </row>
    <row r="166" spans="1:11">
      <c r="A166" s="16">
        <v>325</v>
      </c>
      <c r="B166" s="16" t="s">
        <v>1072</v>
      </c>
      <c r="C166" s="16" t="s">
        <v>1212</v>
      </c>
      <c r="D166" s="16"/>
      <c r="E166" s="16">
        <v>48.269691000000002</v>
      </c>
      <c r="F166" s="16">
        <v>9.726699</v>
      </c>
      <c r="G166" s="16" t="s">
        <v>190</v>
      </c>
      <c r="H166" s="16">
        <v>0.2848</v>
      </c>
      <c r="I166" s="16">
        <f>ROUND(Table18[[#This Row],[H2-Potential in TWh/a]]*1000000/(365*24),0)</f>
        <v>33</v>
      </c>
      <c r="J166" s="16">
        <f>Table18[[#This Row],[Potential demand MWh/h]]/SUM(Table18[Potential demand MWh/h])</f>
        <v>9.4718714121699195E-3</v>
      </c>
      <c r="K166" s="16">
        <f>ROUND($B$5*Table18[[#This Row],[Normalize Demand]],0)</f>
        <v>2</v>
      </c>
    </row>
    <row r="167" spans="1:11">
      <c r="A167" s="16">
        <v>326</v>
      </c>
      <c r="B167" s="16" t="s">
        <v>1170</v>
      </c>
      <c r="C167" s="16" t="s">
        <v>1212</v>
      </c>
      <c r="D167" s="16"/>
      <c r="E167" s="16">
        <v>52.690620000000003</v>
      </c>
      <c r="F167" s="16">
        <v>11.985900000000001</v>
      </c>
      <c r="G167" s="16" t="s">
        <v>828</v>
      </c>
      <c r="H167" s="16">
        <v>1.3197000000000001</v>
      </c>
      <c r="I167" s="16">
        <f>ROUND(Table18[[#This Row],[H2-Potential in TWh/a]]*1000000/(365*24),0)</f>
        <v>151</v>
      </c>
      <c r="J167" s="16">
        <f>Table18[[#This Row],[Potential demand MWh/h]]/SUM(Table18[Potential demand MWh/h])</f>
        <v>4.3340987370838115E-2</v>
      </c>
      <c r="K167" s="16">
        <f>ROUND($B$5*Table18[[#This Row],[Normalize Demand]],0)</f>
        <v>10</v>
      </c>
    </row>
    <row r="168" spans="1:11">
      <c r="A168" s="16">
        <v>327</v>
      </c>
      <c r="B168" s="16" t="s">
        <v>1171</v>
      </c>
      <c r="C168" s="16" t="s">
        <v>1212</v>
      </c>
      <c r="D168" s="16"/>
      <c r="E168" s="16">
        <v>50.402363000000001</v>
      </c>
      <c r="F168" s="16">
        <v>11.700324999999999</v>
      </c>
      <c r="G168" s="16" t="s">
        <v>897</v>
      </c>
      <c r="H168" s="16">
        <v>0.70660000000000001</v>
      </c>
      <c r="I168" s="16">
        <f>ROUND(Table18[[#This Row],[H2-Potential in TWh/a]]*1000000/(365*24),0)</f>
        <v>81</v>
      </c>
      <c r="J168" s="16">
        <f>Table18[[#This Row],[Potential demand MWh/h]]/SUM(Table18[Potential demand MWh/h])</f>
        <v>2.3249138920780711E-2</v>
      </c>
      <c r="K168" s="16">
        <f>ROUND($B$5*Table18[[#This Row],[Normalize Demand]],0)</f>
        <v>5</v>
      </c>
    </row>
    <row r="169" spans="1:11">
      <c r="A169" s="16">
        <v>328</v>
      </c>
      <c r="B169" s="16" t="s">
        <v>1040</v>
      </c>
      <c r="C169" s="16" t="s">
        <v>1212</v>
      </c>
      <c r="D169" s="16"/>
      <c r="E169" s="16">
        <v>51.985962569999998</v>
      </c>
      <c r="F169" s="16">
        <v>9.8207632040000004</v>
      </c>
      <c r="G169" s="16" t="s">
        <v>525</v>
      </c>
      <c r="H169" s="16">
        <v>0.2452</v>
      </c>
      <c r="I169" s="16">
        <f>ROUND(Table18[[#This Row],[H2-Potential in TWh/a]]*1000000/(365*24),0)</f>
        <v>28</v>
      </c>
      <c r="J169" s="16">
        <f>Table18[[#This Row],[Potential demand MWh/h]]/SUM(Table18[Potential demand MWh/h])</f>
        <v>8.0367393800229621E-3</v>
      </c>
      <c r="K169" s="16">
        <f>ROUND($B$5*Table18[[#This Row],[Normalize Demand]],0)</f>
        <v>2</v>
      </c>
    </row>
    <row r="170" spans="1:11">
      <c r="A170" s="16">
        <v>329</v>
      </c>
      <c r="B170" s="16" t="s">
        <v>1056</v>
      </c>
      <c r="C170" s="16" t="s">
        <v>1212</v>
      </c>
      <c r="D170" s="16"/>
      <c r="E170" s="16">
        <v>49.977757799999999</v>
      </c>
      <c r="F170" s="16">
        <v>9.0690096370000006</v>
      </c>
      <c r="G170" s="16" t="s">
        <v>343</v>
      </c>
      <c r="H170" s="16">
        <v>0.32650000000000001</v>
      </c>
      <c r="I170" s="16">
        <f>ROUND(Table18[[#This Row],[H2-Potential in TWh/a]]*1000000/(365*24),0)</f>
        <v>37</v>
      </c>
      <c r="J170" s="16">
        <f>Table18[[#This Row],[Potential demand MWh/h]]/SUM(Table18[Potential demand MWh/h])</f>
        <v>1.0619977037887486E-2</v>
      </c>
      <c r="K170" s="16">
        <f>ROUND($B$5*Table18[[#This Row],[Normalize Demand]],0)</f>
        <v>2</v>
      </c>
    </row>
    <row r="171" spans="1:11">
      <c r="A171" s="16">
        <v>330</v>
      </c>
      <c r="B171" s="16" t="s">
        <v>1035</v>
      </c>
      <c r="C171" s="16" t="s">
        <v>1212</v>
      </c>
      <c r="D171" s="16"/>
      <c r="E171" s="16">
        <v>49.53549864</v>
      </c>
      <c r="F171" s="16">
        <v>8.4570798319999998</v>
      </c>
      <c r="G171" s="16" t="s">
        <v>149</v>
      </c>
      <c r="H171" s="16">
        <v>0.44940000000000002</v>
      </c>
      <c r="I171" s="16">
        <f>ROUND(Table18[[#This Row],[H2-Potential in TWh/a]]*1000000/(365*24),0)</f>
        <v>51</v>
      </c>
      <c r="J171" s="16">
        <f>Table18[[#This Row],[Potential demand MWh/h]]/SUM(Table18[Potential demand MWh/h])</f>
        <v>1.4638346727898967E-2</v>
      </c>
      <c r="K171" s="16">
        <f>ROUND($B$5*Table18[[#This Row],[Normalize Demand]],0)</f>
        <v>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workbookViewId="0">
      <selection activeCell="D34" sqref="D34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3</v>
      </c>
    </row>
    <row r="3" spans="1:3">
      <c r="A3">
        <v>49.042576769999997</v>
      </c>
      <c r="B3">
        <v>8.3132586489999998</v>
      </c>
      <c r="C3">
        <v>5</v>
      </c>
    </row>
    <row r="4" spans="1:3">
      <c r="A4">
        <v>49.53549864</v>
      </c>
      <c r="B4">
        <v>8.4570798319999998</v>
      </c>
      <c r="C4">
        <v>3</v>
      </c>
    </row>
    <row r="5" spans="1:3">
      <c r="A5">
        <v>48.526812040000003</v>
      </c>
      <c r="B5">
        <v>8.0862290120000004</v>
      </c>
      <c r="C5">
        <v>1</v>
      </c>
    </row>
    <row r="6" spans="1:3">
      <c r="A6">
        <v>47.882172079999997</v>
      </c>
      <c r="B6">
        <v>9.6440041280000006</v>
      </c>
      <c r="C6">
        <v>1</v>
      </c>
    </row>
    <row r="7" spans="1:3">
      <c r="A7">
        <v>52.977748720000001</v>
      </c>
      <c r="B7">
        <v>7.362360281</v>
      </c>
      <c r="C7">
        <v>14</v>
      </c>
    </row>
    <row r="8" spans="1:3">
      <c r="A8">
        <v>52.811379870000003</v>
      </c>
      <c r="B8">
        <v>9.1502022479999994</v>
      </c>
      <c r="C8">
        <v>3</v>
      </c>
    </row>
    <row r="9" spans="1:3">
      <c r="A9">
        <v>51.985962569999998</v>
      </c>
      <c r="B9">
        <v>9.8207632040000004</v>
      </c>
      <c r="C9">
        <v>2</v>
      </c>
    </row>
    <row r="10" spans="1:3">
      <c r="A10">
        <v>53.403055979999998</v>
      </c>
      <c r="B10">
        <v>8.1328158699999999</v>
      </c>
      <c r="C10">
        <v>5</v>
      </c>
    </row>
    <row r="11" spans="1:3">
      <c r="A11">
        <v>52.274591780000002</v>
      </c>
      <c r="B11">
        <v>8.1206237029999997</v>
      </c>
      <c r="C11">
        <v>1</v>
      </c>
    </row>
    <row r="12" spans="1:3">
      <c r="A12">
        <v>52.294765310000003</v>
      </c>
      <c r="B12">
        <v>8.0242368489999993</v>
      </c>
      <c r="C12">
        <v>1</v>
      </c>
    </row>
    <row r="13" spans="1:3">
      <c r="A13">
        <v>50.706591850000002</v>
      </c>
      <c r="B13">
        <v>6.6530059120000002</v>
      </c>
      <c r="C13">
        <v>4</v>
      </c>
    </row>
    <row r="14" spans="1:3">
      <c r="A14">
        <v>50.988907259999998</v>
      </c>
      <c r="B14">
        <v>7.1270734659999997</v>
      </c>
      <c r="C14">
        <v>1</v>
      </c>
    </row>
    <row r="15" spans="1:3">
      <c r="A15">
        <v>50.776516549999997</v>
      </c>
      <c r="B15">
        <v>6.4894912800000002</v>
      </c>
      <c r="C15">
        <v>2</v>
      </c>
    </row>
    <row r="16" spans="1:3">
      <c r="A16">
        <v>51.391134860000001</v>
      </c>
      <c r="B16">
        <v>8.0738648810000004</v>
      </c>
      <c r="C16">
        <v>2</v>
      </c>
    </row>
    <row r="17" spans="1:3">
      <c r="A17">
        <v>51.317961310000001</v>
      </c>
      <c r="B17">
        <v>9.8484094459999998</v>
      </c>
      <c r="C17">
        <v>3</v>
      </c>
    </row>
    <row r="18" spans="1:3">
      <c r="A18">
        <v>50.567510560000002</v>
      </c>
      <c r="B18">
        <v>9.6816192589999996</v>
      </c>
      <c r="C18">
        <v>4</v>
      </c>
    </row>
    <row r="19" spans="1:3">
      <c r="A19">
        <v>50.313565220000001</v>
      </c>
      <c r="B19">
        <v>7.2208290850000001</v>
      </c>
      <c r="C19">
        <v>1</v>
      </c>
    </row>
    <row r="20" spans="1:3">
      <c r="A20">
        <v>49.049878730000003</v>
      </c>
      <c r="B20">
        <v>8.2602980119999998</v>
      </c>
      <c r="C20">
        <v>5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8</v>
      </c>
    </row>
    <row r="23" spans="1:3">
      <c r="A23">
        <v>48.797485090000002</v>
      </c>
      <c r="B23">
        <v>12.865907780000001</v>
      </c>
      <c r="C23">
        <v>8</v>
      </c>
    </row>
    <row r="24" spans="1:3">
      <c r="A24">
        <v>49.988178740000002</v>
      </c>
      <c r="B24">
        <v>9.1558493050000003</v>
      </c>
      <c r="C24">
        <v>3</v>
      </c>
    </row>
    <row r="25" spans="1:3">
      <c r="A25">
        <v>49.977757799999999</v>
      </c>
      <c r="B25">
        <v>9.0690096370000006</v>
      </c>
      <c r="C25">
        <v>4</v>
      </c>
    </row>
    <row r="26" spans="1:3">
      <c r="A26">
        <v>48.379893940000002</v>
      </c>
      <c r="B26">
        <v>10.90143467</v>
      </c>
      <c r="C26">
        <v>5</v>
      </c>
    </row>
    <row r="27" spans="1:3">
      <c r="A27">
        <v>48.10991594</v>
      </c>
      <c r="B27">
        <v>10.666389329999999</v>
      </c>
      <c r="C27">
        <v>4</v>
      </c>
    </row>
    <row r="28" spans="1:3">
      <c r="A28">
        <v>53.079099429999999</v>
      </c>
      <c r="B28">
        <v>14.319765780000001</v>
      </c>
      <c r="C28">
        <v>7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1</v>
      </c>
    </row>
    <row r="31" spans="1:3">
      <c r="A31">
        <v>51.540633999999997</v>
      </c>
      <c r="B31">
        <v>7.0825040000000001</v>
      </c>
      <c r="C31">
        <v>1</v>
      </c>
    </row>
    <row r="32" spans="1:3">
      <c r="A32">
        <v>51.286850100000002</v>
      </c>
      <c r="B32">
        <v>11.984197399999999</v>
      </c>
      <c r="C32">
        <v>1</v>
      </c>
    </row>
    <row r="33" spans="1:3">
      <c r="A33">
        <v>51.520729000000003</v>
      </c>
      <c r="B33">
        <v>14.340244</v>
      </c>
      <c r="C33">
        <v>2</v>
      </c>
    </row>
    <row r="34" spans="1:3">
      <c r="A34">
        <v>51.661313999999997</v>
      </c>
      <c r="B34">
        <v>10.35317</v>
      </c>
      <c r="C34">
        <v>1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1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3</v>
      </c>
    </row>
    <row r="41" spans="1:3">
      <c r="A41">
        <v>48.269691000000002</v>
      </c>
      <c r="B41">
        <v>9.726699</v>
      </c>
      <c r="C41">
        <v>3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3</v>
      </c>
    </row>
    <row r="44" spans="1:3">
      <c r="A44">
        <v>48.530712000000001</v>
      </c>
      <c r="B44">
        <v>8.0784000000000002</v>
      </c>
      <c r="C44">
        <v>3</v>
      </c>
    </row>
    <row r="45" spans="1:3">
      <c r="A45">
        <v>50.392437000000001</v>
      </c>
      <c r="B45">
        <v>7.5877420000000004</v>
      </c>
      <c r="C45">
        <v>1</v>
      </c>
    </row>
    <row r="46" spans="1:3">
      <c r="A46">
        <v>53.173081000000003</v>
      </c>
      <c r="B46">
        <v>7.3665529999999997</v>
      </c>
      <c r="C46">
        <v>2</v>
      </c>
    </row>
    <row r="47" spans="1:3">
      <c r="A47">
        <v>51.224162999999997</v>
      </c>
      <c r="B47">
        <v>6.6987420000000002</v>
      </c>
      <c r="C47">
        <v>1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1</v>
      </c>
    </row>
    <row r="52" spans="1:3">
      <c r="A52">
        <v>50.030602999999999</v>
      </c>
      <c r="B52">
        <v>8.2285210000000006</v>
      </c>
      <c r="C52">
        <v>1</v>
      </c>
    </row>
    <row r="53" spans="1:3">
      <c r="A53">
        <v>52.626004999999999</v>
      </c>
      <c r="B53">
        <v>10.247707999999999</v>
      </c>
      <c r="C53">
        <v>2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1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2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1</v>
      </c>
    </row>
    <row r="65" spans="1:3">
      <c r="A65">
        <v>49.982951</v>
      </c>
      <c r="B65">
        <v>10.657704000000001</v>
      </c>
      <c r="C65">
        <v>6</v>
      </c>
    </row>
    <row r="66" spans="1:3">
      <c r="A66">
        <v>49.463293999999998</v>
      </c>
      <c r="B66">
        <v>8.1705059999999996</v>
      </c>
      <c r="C66">
        <v>1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1</v>
      </c>
    </row>
    <row r="71" spans="1:3">
      <c r="A71">
        <v>53.076402999999999</v>
      </c>
      <c r="B71">
        <v>14.309240000000001</v>
      </c>
      <c r="C71">
        <v>3</v>
      </c>
    </row>
    <row r="72" spans="1:3">
      <c r="A72">
        <v>52.252431000000001</v>
      </c>
      <c r="B72">
        <v>11.885426000000001</v>
      </c>
      <c r="C72">
        <v>2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1</v>
      </c>
    </row>
    <row r="77" spans="1:3">
      <c r="A77">
        <v>50.792704000000001</v>
      </c>
      <c r="B77">
        <v>6.4839989999999998</v>
      </c>
      <c r="C77">
        <v>1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5</v>
      </c>
    </row>
    <row r="80" spans="1:3">
      <c r="A80">
        <v>51.505234000000002</v>
      </c>
      <c r="B80">
        <v>8.9763750000000009</v>
      </c>
      <c r="C80">
        <v>1</v>
      </c>
    </row>
    <row r="81" spans="1:3">
      <c r="A81">
        <v>51.506281999999999</v>
      </c>
      <c r="B81">
        <v>8.9794</v>
      </c>
      <c r="C81">
        <v>2</v>
      </c>
    </row>
    <row r="82" spans="1:3">
      <c r="A82">
        <v>47.880113999999999</v>
      </c>
      <c r="B82">
        <v>11.895465</v>
      </c>
      <c r="C82">
        <v>1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2</v>
      </c>
    </row>
    <row r="86" spans="1:3">
      <c r="A86">
        <v>49.362481000000002</v>
      </c>
      <c r="B86">
        <v>9.3436649999999997</v>
      </c>
      <c r="C86">
        <v>2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1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1</v>
      </c>
    </row>
    <row r="93" spans="1:3">
      <c r="A93">
        <v>48.497131000000003</v>
      </c>
      <c r="B93">
        <v>8.3747159999999994</v>
      </c>
      <c r="C93">
        <v>1</v>
      </c>
    </row>
    <row r="94" spans="1:3">
      <c r="A94">
        <v>52.674453999999997</v>
      </c>
      <c r="B94">
        <v>12.003501999999999</v>
      </c>
      <c r="C94">
        <v>1</v>
      </c>
    </row>
    <row r="95" spans="1:3">
      <c r="A95">
        <v>48.515906000000001</v>
      </c>
      <c r="B95">
        <v>9.3618310000000005</v>
      </c>
      <c r="C95">
        <v>1</v>
      </c>
    </row>
    <row r="96" spans="1:3">
      <c r="A96">
        <v>51.391714</v>
      </c>
      <c r="B96">
        <v>7.4659250000000004</v>
      </c>
      <c r="C96">
        <v>5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3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2</v>
      </c>
    </row>
    <row r="101" spans="1:3">
      <c r="A101">
        <v>50.746854999999996</v>
      </c>
      <c r="B101">
        <v>6.4893289999999997</v>
      </c>
      <c r="C101">
        <v>2</v>
      </c>
    </row>
    <row r="102" spans="1:3">
      <c r="A102">
        <v>50.722923000000002</v>
      </c>
      <c r="B102">
        <v>10.355408000000001</v>
      </c>
      <c r="C102">
        <v>1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1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3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1</v>
      </c>
    </row>
    <row r="109" spans="1:3">
      <c r="A109">
        <v>49.696829000000001</v>
      </c>
      <c r="B109">
        <v>8.6665759999999992</v>
      </c>
      <c r="C109">
        <v>2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1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1</v>
      </c>
    </row>
    <row r="119" spans="1:3">
      <c r="A119">
        <v>51.41948</v>
      </c>
      <c r="B119">
        <v>8.8101099999999999</v>
      </c>
      <c r="C119">
        <v>1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1</v>
      </c>
    </row>
    <row r="123" spans="1:3">
      <c r="A123">
        <v>47.795839999999998</v>
      </c>
      <c r="B123">
        <v>12.119300000000001</v>
      </c>
      <c r="C123">
        <v>2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1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1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1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3</v>
      </c>
    </row>
    <row r="144" spans="1:3">
      <c r="A144">
        <v>51.051031999999999</v>
      </c>
      <c r="B144">
        <v>13.016598</v>
      </c>
      <c r="C144">
        <v>1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1</v>
      </c>
    </row>
    <row r="148" spans="1:3">
      <c r="A148">
        <v>51.046292999999999</v>
      </c>
      <c r="B148">
        <v>13.018068</v>
      </c>
      <c r="C148">
        <v>1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2</v>
      </c>
    </row>
    <row r="159" spans="1:3">
      <c r="A159">
        <v>52.690620000000003</v>
      </c>
      <c r="B159">
        <v>11.985900000000001</v>
      </c>
      <c r="C159">
        <v>10</v>
      </c>
    </row>
    <row r="160" spans="1:3">
      <c r="A160">
        <v>50.402363000000001</v>
      </c>
      <c r="B160">
        <v>11.700324999999999</v>
      </c>
      <c r="C160">
        <v>5</v>
      </c>
    </row>
    <row r="161" spans="1:3">
      <c r="A161">
        <v>51.985962569999998</v>
      </c>
      <c r="B161">
        <v>9.8207632040000004</v>
      </c>
      <c r="C161">
        <v>2</v>
      </c>
    </row>
    <row r="162" spans="1:3">
      <c r="A162">
        <v>49.977757799999999</v>
      </c>
      <c r="B162">
        <v>9.0690096370000006</v>
      </c>
      <c r="C162">
        <v>2</v>
      </c>
    </row>
    <row r="163" spans="1:3">
      <c r="A163">
        <v>49.53549864</v>
      </c>
      <c r="B163">
        <v>8.4570798319999998</v>
      </c>
      <c r="C163">
        <v>3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4" sqref="B4"/>
    </sheetView>
  </sheetViews>
  <sheetFormatPr defaultRowHeight="14.4"/>
  <cols>
    <col min="2" max="2" width="73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SUM(Table19[H2-Potential in TWh/a])</f>
        <v>30.670999999999999</v>
      </c>
      <c r="C1" t="s">
        <v>19191</v>
      </c>
    </row>
    <row r="2" spans="1:11">
      <c r="A2" s="1" t="s">
        <v>20737</v>
      </c>
      <c r="B2" s="9">
        <f>B1*1000000/(360*24)</f>
        <v>3549.8842592592591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Overview!D10</f>
        <v>11</v>
      </c>
      <c r="C4" t="s">
        <v>19191</v>
      </c>
    </row>
    <row r="5" spans="1:11">
      <c r="A5" s="1" t="s">
        <v>20735</v>
      </c>
      <c r="B5" s="9">
        <f>B4*1000000/(365*24)</f>
        <v>1255.7077625570776</v>
      </c>
      <c r="C5" t="s">
        <v>19192</v>
      </c>
    </row>
    <row r="6" spans="1:11">
      <c r="A6" s="1" t="s">
        <v>20175</v>
      </c>
      <c r="B6" s="9">
        <f>SUM(Table19[Peak Load '[MWh/h']])</f>
        <v>1256</v>
      </c>
      <c r="C6" t="s">
        <v>19192</v>
      </c>
    </row>
    <row r="9" spans="1:11">
      <c r="A9" s="7" t="s">
        <v>911</v>
      </c>
      <c r="B9" s="7" t="s">
        <v>912</v>
      </c>
      <c r="C9" s="7" t="s">
        <v>1207</v>
      </c>
      <c r="D9" s="7" t="s">
        <v>1218</v>
      </c>
      <c r="E9" s="7" t="s">
        <v>1</v>
      </c>
      <c r="F9" s="7" t="s">
        <v>1216</v>
      </c>
      <c r="G9" s="7" t="s">
        <v>1217</v>
      </c>
      <c r="H9" s="7" t="s">
        <v>1220</v>
      </c>
      <c r="I9" s="7" t="s">
        <v>19171</v>
      </c>
      <c r="J9" s="7" t="s">
        <v>1224</v>
      </c>
      <c r="K9" s="7" t="s">
        <v>19166</v>
      </c>
    </row>
    <row r="10" spans="1:11">
      <c r="A10" s="16">
        <v>84</v>
      </c>
      <c r="B10" s="16" t="s">
        <v>982</v>
      </c>
      <c r="C10" s="16" t="s">
        <v>1211</v>
      </c>
      <c r="D10" s="16"/>
      <c r="E10" s="16">
        <v>50.031909560000003</v>
      </c>
      <c r="F10" s="16">
        <v>8.2570017539999991</v>
      </c>
      <c r="G10" s="16" t="s">
        <v>438</v>
      </c>
      <c r="H10" s="16">
        <v>0.1593</v>
      </c>
      <c r="I10" s="16">
        <f>Table19[[#This Row],[H2-Potential in TWh/a]]*1000000/(365*24)</f>
        <v>18.184931506849313</v>
      </c>
      <c r="J10" s="16">
        <f>Table19[[#This Row],[Potential demand MWh/h]]/SUM(Table19[Potential demand MWh/h])</f>
        <v>5.1938313064458256E-3</v>
      </c>
      <c r="K10" s="16">
        <f>ROUND(Table19[[#This Row],[Normalize Demand]]*$B$5,0)</f>
        <v>7</v>
      </c>
    </row>
    <row r="11" spans="1:11">
      <c r="A11" s="16">
        <v>85</v>
      </c>
      <c r="B11" s="16" t="s">
        <v>982</v>
      </c>
      <c r="C11" s="16" t="s">
        <v>1211</v>
      </c>
      <c r="D11" s="16"/>
      <c r="E11" s="16">
        <v>52.174985890000002</v>
      </c>
      <c r="F11" s="16">
        <v>7.8878276410000003</v>
      </c>
      <c r="G11" s="16" t="s">
        <v>653</v>
      </c>
      <c r="H11" s="16">
        <v>1.4100999999999999</v>
      </c>
      <c r="I11" s="16">
        <f>Table19[[#This Row],[H2-Potential in TWh/a]]*1000000/(365*24)</f>
        <v>160.9703196347032</v>
      </c>
      <c r="J11" s="16">
        <f>Table19[[#This Row],[Potential demand MWh/h]]/SUM(Table19[Potential demand MWh/h])</f>
        <v>4.5975025268168615E-2</v>
      </c>
      <c r="K11" s="16">
        <f>ROUND(Table19[[#This Row],[Normalize Demand]]*$B$5,0)</f>
        <v>58</v>
      </c>
    </row>
    <row r="12" spans="1:11">
      <c r="A12" s="16">
        <v>86</v>
      </c>
      <c r="B12" s="16" t="s">
        <v>983</v>
      </c>
      <c r="C12" s="16" t="s">
        <v>1211</v>
      </c>
      <c r="D12" s="16"/>
      <c r="E12" s="16">
        <v>51.765173730000001</v>
      </c>
      <c r="F12" s="16">
        <v>8.0540287880000001</v>
      </c>
      <c r="G12" s="16" t="s">
        <v>655</v>
      </c>
      <c r="H12" s="16">
        <v>0.63729999999999998</v>
      </c>
      <c r="I12" s="16">
        <f>Table19[[#This Row],[H2-Potential in TWh/a]]*1000000/(365*24)</f>
        <v>72.751141552511413</v>
      </c>
      <c r="J12" s="16">
        <f>Table19[[#This Row],[Potential demand MWh/h]]/SUM(Table19[Potential demand MWh/h])</f>
        <v>2.0778585634638577E-2</v>
      </c>
      <c r="K12" s="16">
        <f>ROUND(Table19[[#This Row],[Normalize Demand]]*$B$5,0)</f>
        <v>26</v>
      </c>
    </row>
    <row r="13" spans="1:11">
      <c r="A13" s="16">
        <v>87</v>
      </c>
      <c r="B13" s="16" t="s">
        <v>984</v>
      </c>
      <c r="C13" s="16" t="s">
        <v>1211</v>
      </c>
      <c r="D13" s="16"/>
      <c r="E13" s="16">
        <v>51.760245959999999</v>
      </c>
      <c r="F13" s="16">
        <v>8.0731712420000008</v>
      </c>
      <c r="G13" s="16" t="s">
        <v>655</v>
      </c>
      <c r="H13" s="16">
        <v>0.39829999999999999</v>
      </c>
      <c r="I13" s="16">
        <f>Table19[[#This Row],[H2-Potential in TWh/a]]*1000000/(365*24)</f>
        <v>45.468036529680369</v>
      </c>
      <c r="J13" s="16">
        <f>Table19[[#This Row],[Potential demand MWh/h]]/SUM(Table19[Potential demand MWh/h])</f>
        <v>1.2986208470542202E-2</v>
      </c>
      <c r="K13" s="16">
        <f>ROUND(Table19[[#This Row],[Normalize Demand]]*$B$5,0)</f>
        <v>16</v>
      </c>
    </row>
    <row r="14" spans="1:11">
      <c r="A14" s="16">
        <v>88</v>
      </c>
      <c r="B14" s="16" t="s">
        <v>985</v>
      </c>
      <c r="C14" s="16" t="s">
        <v>1211</v>
      </c>
      <c r="D14" s="16"/>
      <c r="E14" s="16">
        <v>51.858260960000003</v>
      </c>
      <c r="F14" s="16">
        <v>8.0305718620000004</v>
      </c>
      <c r="G14" s="16" t="s">
        <v>655</v>
      </c>
      <c r="H14" s="16">
        <v>0.79659999999999997</v>
      </c>
      <c r="I14" s="16">
        <f>Table19[[#This Row],[H2-Potential in TWh/a]]*1000000/(365*24)</f>
        <v>90.936073059360737</v>
      </c>
      <c r="J14" s="16">
        <f>Table19[[#This Row],[Potential demand MWh/h]]/SUM(Table19[Potential demand MWh/h])</f>
        <v>2.5972416941084403E-2</v>
      </c>
      <c r="K14" s="16">
        <f>ROUND(Table19[[#This Row],[Normalize Demand]]*$B$5,0)</f>
        <v>33</v>
      </c>
    </row>
    <row r="15" spans="1:11">
      <c r="A15" s="16">
        <v>89</v>
      </c>
      <c r="B15" s="16" t="s">
        <v>985</v>
      </c>
      <c r="C15" s="16" t="s">
        <v>1211</v>
      </c>
      <c r="D15" s="16"/>
      <c r="E15" s="16">
        <v>51.698988470000003</v>
      </c>
      <c r="F15" s="16">
        <v>8.7470409070000006</v>
      </c>
      <c r="G15" s="16" t="s">
        <v>669</v>
      </c>
      <c r="H15" s="16">
        <v>0.29480000000000001</v>
      </c>
      <c r="I15" s="16">
        <f>Table19[[#This Row],[H2-Potential in TWh/a]]*1000000/(365*24)</f>
        <v>33.652968036529678</v>
      </c>
      <c r="J15" s="16">
        <f>Table19[[#This Row],[Potential demand MWh/h]]/SUM(Table19[Potential demand MWh/h])</f>
        <v>9.611685305337285E-3</v>
      </c>
      <c r="K15" s="16">
        <f>ROUND(Table19[[#This Row],[Normalize Demand]]*$B$5,0)</f>
        <v>12</v>
      </c>
    </row>
    <row r="16" spans="1:11">
      <c r="A16" s="16">
        <v>90</v>
      </c>
      <c r="B16" s="16" t="s">
        <v>982</v>
      </c>
      <c r="C16" s="16" t="s">
        <v>1211</v>
      </c>
      <c r="D16" s="16"/>
      <c r="E16" s="16">
        <v>51.62256052</v>
      </c>
      <c r="F16" s="16">
        <v>8.5043928809999993</v>
      </c>
      <c r="G16" s="16" t="s">
        <v>691</v>
      </c>
      <c r="H16" s="16">
        <v>0.31869999999999998</v>
      </c>
      <c r="I16" s="16">
        <f>Table19[[#This Row],[H2-Potential in TWh/a]]*1000000/(365*24)</f>
        <v>36.381278538812786</v>
      </c>
      <c r="J16" s="16">
        <f>Table19[[#This Row],[Potential demand MWh/h]]/SUM(Table19[Potential demand MWh/h])</f>
        <v>1.0390923021746924E-2</v>
      </c>
      <c r="K16" s="16">
        <f>ROUND(Table19[[#This Row],[Normalize Demand]]*$B$5,0)</f>
        <v>13</v>
      </c>
    </row>
    <row r="17" spans="1:11">
      <c r="A17" s="16">
        <v>91</v>
      </c>
      <c r="B17" s="16" t="s">
        <v>986</v>
      </c>
      <c r="C17" s="16" t="s">
        <v>1211</v>
      </c>
      <c r="D17" s="16"/>
      <c r="E17" s="16">
        <v>51.597210140000001</v>
      </c>
      <c r="F17" s="16">
        <v>8.3346819449999998</v>
      </c>
      <c r="G17" s="16" t="s">
        <v>691</v>
      </c>
      <c r="H17" s="16">
        <v>0.43819999999999998</v>
      </c>
      <c r="I17" s="16">
        <f>Table19[[#This Row],[H2-Potential in TWh/a]]*1000000/(365*24)</f>
        <v>50.022831050228312</v>
      </c>
      <c r="J17" s="16">
        <f>Table19[[#This Row],[Potential demand MWh/h]]/SUM(Table19[Potential demand MWh/h])</f>
        <v>1.4287111603795111E-2</v>
      </c>
      <c r="K17" s="16">
        <f>ROUND(Table19[[#This Row],[Normalize Demand]]*$B$5,0)</f>
        <v>18</v>
      </c>
    </row>
    <row r="18" spans="1:11">
      <c r="A18" s="16">
        <v>92</v>
      </c>
      <c r="B18" s="16" t="s">
        <v>987</v>
      </c>
      <c r="C18" s="16" t="s">
        <v>1211</v>
      </c>
      <c r="D18" s="16"/>
      <c r="E18" s="16">
        <v>51.816375209999997</v>
      </c>
      <c r="F18" s="16">
        <v>11.7496466</v>
      </c>
      <c r="G18" s="16" t="s">
        <v>826</v>
      </c>
      <c r="H18" s="16">
        <v>0.68510000000000004</v>
      </c>
      <c r="I18" s="16">
        <f>Table19[[#This Row],[H2-Potential in TWh/a]]*1000000/(365*24)</f>
        <v>78.207762557077629</v>
      </c>
      <c r="J18" s="16">
        <f>Table19[[#This Row],[Potential demand MWh/h]]/SUM(Table19[Potential demand MWh/h])</f>
        <v>2.2337061067457854E-2</v>
      </c>
      <c r="K18" s="16">
        <f>ROUND(Table19[[#This Row],[Normalize Demand]]*$B$5,0)</f>
        <v>28</v>
      </c>
    </row>
    <row r="19" spans="1:11">
      <c r="A19" s="16">
        <v>93</v>
      </c>
      <c r="B19" s="16" t="s">
        <v>988</v>
      </c>
      <c r="C19" s="16" t="s">
        <v>1211</v>
      </c>
      <c r="D19" s="16"/>
      <c r="E19" s="16">
        <v>51.271111779999998</v>
      </c>
      <c r="F19" s="16">
        <v>11.654702629999999</v>
      </c>
      <c r="G19" s="16" t="s">
        <v>818</v>
      </c>
      <c r="H19" s="16">
        <v>1.5136000000000001</v>
      </c>
      <c r="I19" s="16">
        <f>Table19[[#This Row],[H2-Potential in TWh/a]]*1000000/(365*24)</f>
        <v>172.78538812785388</v>
      </c>
      <c r="J19" s="16">
        <f>Table19[[#This Row],[Potential demand MWh/h]]/SUM(Table19[Potential demand MWh/h])</f>
        <v>4.9349548433373525E-2</v>
      </c>
      <c r="K19" s="16">
        <f>ROUND(Table19[[#This Row],[Normalize Demand]]*$B$5,0)</f>
        <v>62</v>
      </c>
    </row>
    <row r="20" spans="1:11">
      <c r="A20" s="16">
        <v>94</v>
      </c>
      <c r="B20" s="16" t="s">
        <v>989</v>
      </c>
      <c r="C20" s="16" t="s">
        <v>1211</v>
      </c>
      <c r="D20" s="16"/>
      <c r="E20" s="16">
        <v>48.331986280000002</v>
      </c>
      <c r="F20" s="16">
        <v>9.7304687479999998</v>
      </c>
      <c r="G20" s="16" t="s">
        <v>190</v>
      </c>
      <c r="H20" s="16">
        <v>0.79659999999999997</v>
      </c>
      <c r="I20" s="16">
        <f>Table19[[#This Row],[H2-Potential in TWh/a]]*1000000/(365*24)</f>
        <v>90.936073059360737</v>
      </c>
      <c r="J20" s="16">
        <f>Table19[[#This Row],[Potential demand MWh/h]]/SUM(Table19[Potential demand MWh/h])</f>
        <v>2.5972416941084403E-2</v>
      </c>
      <c r="K20" s="16">
        <f>ROUND(Table19[[#This Row],[Normalize Demand]]*$B$5,0)</f>
        <v>33</v>
      </c>
    </row>
    <row r="21" spans="1:11">
      <c r="A21" s="16">
        <v>95</v>
      </c>
      <c r="B21" s="16" t="s">
        <v>982</v>
      </c>
      <c r="C21" s="16" t="s">
        <v>1211</v>
      </c>
      <c r="D21" s="16"/>
      <c r="E21" s="16">
        <v>49.601018850000003</v>
      </c>
      <c r="F21" s="16">
        <v>8.0413779420000004</v>
      </c>
      <c r="G21" s="16" t="s">
        <v>751</v>
      </c>
      <c r="H21" s="16">
        <v>0.63729999999999998</v>
      </c>
      <c r="I21" s="16">
        <f>Table19[[#This Row],[H2-Potential in TWh/a]]*1000000/(365*24)</f>
        <v>72.751141552511413</v>
      </c>
      <c r="J21" s="16">
        <f>Table19[[#This Row],[Potential demand MWh/h]]/SUM(Table19[Potential demand MWh/h])</f>
        <v>2.0778585634638577E-2</v>
      </c>
      <c r="K21" s="16">
        <f>ROUND(Table19[[#This Row],[Normalize Demand]]*$B$5,0)</f>
        <v>26</v>
      </c>
    </row>
    <row r="22" spans="1:11">
      <c r="A22" s="16">
        <v>96</v>
      </c>
      <c r="B22" s="16" t="s">
        <v>990</v>
      </c>
      <c r="C22" s="16" t="s">
        <v>1211</v>
      </c>
      <c r="D22" s="16"/>
      <c r="E22" s="16">
        <v>52.349831299999998</v>
      </c>
      <c r="F22" s="16">
        <v>9.8859338710000007</v>
      </c>
      <c r="G22" s="16" t="s">
        <v>533</v>
      </c>
      <c r="H22" s="16">
        <v>0.79659999999999997</v>
      </c>
      <c r="I22" s="16">
        <f>Table19[[#This Row],[H2-Potential in TWh/a]]*1000000/(365*24)</f>
        <v>90.936073059360737</v>
      </c>
      <c r="J22" s="16">
        <f>Table19[[#This Row],[Potential demand MWh/h]]/SUM(Table19[Potential demand MWh/h])</f>
        <v>2.5972416941084403E-2</v>
      </c>
      <c r="K22" s="16">
        <f>ROUND(Table19[[#This Row],[Normalize Demand]]*$B$5,0)</f>
        <v>33</v>
      </c>
    </row>
    <row r="23" spans="1:11">
      <c r="A23" s="16">
        <v>97</v>
      </c>
      <c r="B23" s="16" t="s">
        <v>991</v>
      </c>
      <c r="C23" s="16" t="s">
        <v>1211</v>
      </c>
      <c r="D23" s="16"/>
      <c r="E23" s="16">
        <v>51.601120729999998</v>
      </c>
      <c r="F23" s="16">
        <v>8.3361264300000002</v>
      </c>
      <c r="G23" s="16" t="s">
        <v>691</v>
      </c>
      <c r="H23" s="16">
        <v>0.79659999999999997</v>
      </c>
      <c r="I23" s="16">
        <f>Table19[[#This Row],[H2-Potential in TWh/a]]*1000000/(365*24)</f>
        <v>90.936073059360737</v>
      </c>
      <c r="J23" s="16">
        <f>Table19[[#This Row],[Potential demand MWh/h]]/SUM(Table19[Potential demand MWh/h])</f>
        <v>2.5972416941084403E-2</v>
      </c>
      <c r="K23" s="16">
        <f>ROUND(Table19[[#This Row],[Normalize Demand]]*$B$5,0)</f>
        <v>33</v>
      </c>
    </row>
    <row r="24" spans="1:11">
      <c r="A24" s="16">
        <v>98</v>
      </c>
      <c r="B24" s="16" t="s">
        <v>992</v>
      </c>
      <c r="C24" s="16" t="s">
        <v>1211</v>
      </c>
      <c r="D24" s="16"/>
      <c r="E24" s="16">
        <v>51.594684739999998</v>
      </c>
      <c r="F24" s="16">
        <v>8.3349065200000005</v>
      </c>
      <c r="G24" s="16" t="s">
        <v>691</v>
      </c>
      <c r="H24" s="16">
        <v>0.79659999999999997</v>
      </c>
      <c r="I24" s="16">
        <f>Table19[[#This Row],[H2-Potential in TWh/a]]*1000000/(365*24)</f>
        <v>90.936073059360737</v>
      </c>
      <c r="J24" s="16">
        <f>Table19[[#This Row],[Potential demand MWh/h]]/SUM(Table19[Potential demand MWh/h])</f>
        <v>2.5972416941084403E-2</v>
      </c>
      <c r="K24" s="16">
        <f>ROUND(Table19[[#This Row],[Normalize Demand]]*$B$5,0)</f>
        <v>33</v>
      </c>
    </row>
    <row r="25" spans="1:11">
      <c r="A25" s="16">
        <v>99</v>
      </c>
      <c r="B25" s="16" t="s">
        <v>993</v>
      </c>
      <c r="C25" s="16" t="s">
        <v>1211</v>
      </c>
      <c r="D25" s="16"/>
      <c r="E25" s="16">
        <v>52.489069260000001</v>
      </c>
      <c r="F25" s="16">
        <v>13.836929169999999</v>
      </c>
      <c r="G25" s="16" t="s">
        <v>96</v>
      </c>
      <c r="H25" s="16">
        <v>1.9118999999999999</v>
      </c>
      <c r="I25" s="16">
        <f>Table19[[#This Row],[H2-Potential in TWh/a]]*1000000/(365*24)</f>
        <v>218.25342465753425</v>
      </c>
      <c r="J25" s="16">
        <f>Table19[[#This Row],[Potential demand MWh/h]]/SUM(Table19[Potential demand MWh/h])</f>
        <v>6.2335756903915733E-2</v>
      </c>
      <c r="K25" s="16">
        <f>ROUND(Table19[[#This Row],[Normalize Demand]]*$B$5,0)</f>
        <v>78</v>
      </c>
    </row>
    <row r="26" spans="1:11">
      <c r="A26" s="16">
        <v>100</v>
      </c>
      <c r="B26" s="16" t="s">
        <v>994</v>
      </c>
      <c r="C26" s="16" t="s">
        <v>1211</v>
      </c>
      <c r="D26" s="16"/>
      <c r="E26" s="16">
        <v>51.362759730000001</v>
      </c>
      <c r="F26" s="16">
        <v>10.483568269999999</v>
      </c>
      <c r="G26" s="16" t="s">
        <v>871</v>
      </c>
      <c r="H26" s="16">
        <v>1.0356000000000001</v>
      </c>
      <c r="I26" s="16">
        <f>Table19[[#This Row],[H2-Potential in TWh/a]]*1000000/(365*24)</f>
        <v>118.21917808219179</v>
      </c>
      <c r="J26" s="16">
        <f>Table19[[#This Row],[Potential demand MWh/h]]/SUM(Table19[Potential demand MWh/h])</f>
        <v>3.3764794105180782E-2</v>
      </c>
      <c r="K26" s="16">
        <f>ROUND(Table19[[#This Row],[Normalize Demand]]*$B$5,0)</f>
        <v>42</v>
      </c>
    </row>
    <row r="27" spans="1:11">
      <c r="A27" s="16">
        <v>101</v>
      </c>
      <c r="B27" s="16" t="s">
        <v>995</v>
      </c>
      <c r="C27" s="16" t="s">
        <v>1211</v>
      </c>
      <c r="D27" s="16"/>
      <c r="E27" s="16">
        <v>50.333990059999998</v>
      </c>
      <c r="F27" s="16">
        <v>6.7668281370000001</v>
      </c>
      <c r="G27" s="16" t="s">
        <v>723</v>
      </c>
      <c r="H27" s="16">
        <v>0.1195</v>
      </c>
      <c r="I27" s="16">
        <f>Table19[[#This Row],[H2-Potential in TWh/a]]*1000000/(365*24)</f>
        <v>13.641552511415526</v>
      </c>
      <c r="J27" s="16">
        <f>Table19[[#This Row],[Potential demand MWh/h]]/SUM(Table19[Potential demand MWh/h])</f>
        <v>3.8961885820481875E-3</v>
      </c>
      <c r="K27" s="16">
        <f>ROUND(Table19[[#This Row],[Normalize Demand]]*$B$5,0)</f>
        <v>5</v>
      </c>
    </row>
    <row r="28" spans="1:11">
      <c r="A28" s="16">
        <v>102</v>
      </c>
      <c r="B28" s="16" t="s">
        <v>996</v>
      </c>
      <c r="C28" s="16" t="s">
        <v>1211</v>
      </c>
      <c r="D28" s="16"/>
      <c r="E28" s="16">
        <v>50.584524440000003</v>
      </c>
      <c r="F28" s="16">
        <v>9.5095189270000002</v>
      </c>
      <c r="G28" s="16" t="s">
        <v>472</v>
      </c>
      <c r="H28" s="16">
        <v>0.1593</v>
      </c>
      <c r="I28" s="16">
        <f>Table19[[#This Row],[H2-Potential in TWh/a]]*1000000/(365*24)</f>
        <v>18.184931506849313</v>
      </c>
      <c r="J28" s="16">
        <f>Table19[[#This Row],[Potential demand MWh/h]]/SUM(Table19[Potential demand MWh/h])</f>
        <v>5.1938313064458256E-3</v>
      </c>
      <c r="K28" s="16">
        <f>ROUND(Table19[[#This Row],[Normalize Demand]]*$B$5,0)</f>
        <v>7</v>
      </c>
    </row>
    <row r="29" spans="1:11">
      <c r="A29" s="16">
        <v>103</v>
      </c>
      <c r="B29" s="16" t="s">
        <v>997</v>
      </c>
      <c r="C29" s="16" t="s">
        <v>1211</v>
      </c>
      <c r="D29" s="16"/>
      <c r="E29" s="16">
        <v>47.790819620000001</v>
      </c>
      <c r="F29" s="16">
        <v>12.18159007</v>
      </c>
      <c r="G29" s="16" t="s">
        <v>237</v>
      </c>
      <c r="H29" s="16">
        <v>0.71699999999999997</v>
      </c>
      <c r="I29" s="16">
        <f>Table19[[#This Row],[H2-Potential in TWh/a]]*1000000/(365*24)</f>
        <v>81.849315068493155</v>
      </c>
      <c r="J29" s="16">
        <f>Table19[[#This Row],[Potential demand MWh/h]]/SUM(Table19[Potential demand MWh/h])</f>
        <v>2.3377131492289125E-2</v>
      </c>
      <c r="K29" s="16">
        <f>ROUND(Table19[[#This Row],[Normalize Demand]]*$B$5,0)</f>
        <v>29</v>
      </c>
    </row>
    <row r="30" spans="1:11">
      <c r="A30" s="16">
        <v>104</v>
      </c>
      <c r="B30" s="16" t="s">
        <v>985</v>
      </c>
      <c r="C30" s="16" t="s">
        <v>1211</v>
      </c>
      <c r="D30" s="16"/>
      <c r="E30" s="16">
        <v>49.21283244</v>
      </c>
      <c r="F30" s="16">
        <v>12.028256949999999</v>
      </c>
      <c r="G30" s="16" t="s">
        <v>283</v>
      </c>
      <c r="H30" s="16">
        <v>0.87629999999999997</v>
      </c>
      <c r="I30" s="16">
        <f>Table19[[#This Row],[H2-Potential in TWh/a]]*1000000/(365*24)</f>
        <v>100.03424657534246</v>
      </c>
      <c r="J30" s="16">
        <f>Table19[[#This Row],[Potential demand MWh/h]]/SUM(Table19[Potential demand MWh/h])</f>
        <v>2.8570962798734952E-2</v>
      </c>
      <c r="K30" s="16">
        <f>ROUND(Table19[[#This Row],[Normalize Demand]]*$B$5,0)</f>
        <v>36</v>
      </c>
    </row>
    <row r="31" spans="1:11">
      <c r="A31" s="16">
        <v>105</v>
      </c>
      <c r="B31" s="16" t="s">
        <v>998</v>
      </c>
      <c r="C31" s="16" t="s">
        <v>1211</v>
      </c>
      <c r="D31" s="16"/>
      <c r="E31" s="16">
        <v>48.884912460000002</v>
      </c>
      <c r="F31" s="16">
        <v>10.99769729</v>
      </c>
      <c r="G31" s="16" t="s">
        <v>335</v>
      </c>
      <c r="H31" s="16">
        <v>0.33460000000000001</v>
      </c>
      <c r="I31" s="16">
        <f>Table19[[#This Row],[H2-Potential in TWh/a]]*1000000/(365*24)</f>
        <v>38.196347031963469</v>
      </c>
      <c r="J31" s="16">
        <f>Table19[[#This Row],[Potential demand MWh/h]]/SUM(Table19[Potential demand MWh/h])</f>
        <v>1.0909328029734924E-2</v>
      </c>
      <c r="K31" s="16">
        <f>ROUND(Table19[[#This Row],[Normalize Demand]]*$B$5,0)</f>
        <v>14</v>
      </c>
    </row>
    <row r="32" spans="1:11">
      <c r="A32" s="16">
        <v>106</v>
      </c>
      <c r="B32" s="16" t="s">
        <v>985</v>
      </c>
      <c r="C32" s="16" t="s">
        <v>1211</v>
      </c>
      <c r="D32" s="16"/>
      <c r="E32" s="16">
        <v>49.808461000000001</v>
      </c>
      <c r="F32" s="16">
        <v>9.6178912790000002</v>
      </c>
      <c r="G32" s="16" t="s">
        <v>355</v>
      </c>
      <c r="H32" s="16">
        <v>0.79659999999999997</v>
      </c>
      <c r="I32" s="16">
        <f>Table19[[#This Row],[H2-Potential in TWh/a]]*1000000/(365*24)</f>
        <v>90.936073059360737</v>
      </c>
      <c r="J32" s="16">
        <f>Table19[[#This Row],[Potential demand MWh/h]]/SUM(Table19[Potential demand MWh/h])</f>
        <v>2.5972416941084403E-2</v>
      </c>
      <c r="K32" s="16">
        <f>ROUND(Table19[[#This Row],[Normalize Demand]]*$B$5,0)</f>
        <v>33</v>
      </c>
    </row>
    <row r="33" spans="1:11">
      <c r="A33" s="16">
        <v>107</v>
      </c>
      <c r="B33" s="16" t="s">
        <v>989</v>
      </c>
      <c r="C33" s="16" t="s">
        <v>1211</v>
      </c>
      <c r="D33" s="16"/>
      <c r="E33" s="16">
        <v>49.955004879999997</v>
      </c>
      <c r="F33" s="16">
        <v>9.7685104519999992</v>
      </c>
      <c r="G33" s="16" t="s">
        <v>355</v>
      </c>
      <c r="H33" s="16">
        <v>0.95599999999999996</v>
      </c>
      <c r="I33" s="16">
        <f>Table19[[#This Row],[H2-Potential in TWh/a]]*1000000/(365*24)</f>
        <v>109.13242009132421</v>
      </c>
      <c r="J33" s="16">
        <f>Table19[[#This Row],[Potential demand MWh/h]]/SUM(Table19[Potential demand MWh/h])</f>
        <v>3.11695086563855E-2</v>
      </c>
      <c r="K33" s="16">
        <f>ROUND(Table19[[#This Row],[Normalize Demand]]*$B$5,0)</f>
        <v>39</v>
      </c>
    </row>
    <row r="34" spans="1:11">
      <c r="A34" s="16">
        <v>108</v>
      </c>
      <c r="B34" s="16" t="s">
        <v>999</v>
      </c>
      <c r="C34" s="16" t="s">
        <v>1211</v>
      </c>
      <c r="D34" s="16"/>
      <c r="E34" s="16">
        <v>48.776732469999999</v>
      </c>
      <c r="F34" s="16">
        <v>10.70031679</v>
      </c>
      <c r="G34" s="16" t="s">
        <v>384</v>
      </c>
      <c r="H34" s="16">
        <v>0.79659999999999997</v>
      </c>
      <c r="I34" s="16">
        <f>Table19[[#This Row],[H2-Potential in TWh/a]]*1000000/(365*24)</f>
        <v>90.936073059360737</v>
      </c>
      <c r="J34" s="16">
        <f>Table19[[#This Row],[Potential demand MWh/h]]/SUM(Table19[Potential demand MWh/h])</f>
        <v>2.5972416941084403E-2</v>
      </c>
      <c r="K34" s="16">
        <f>ROUND(Table19[[#This Row],[Normalize Demand]]*$B$5,0)</f>
        <v>33</v>
      </c>
    </row>
    <row r="35" spans="1:11">
      <c r="A35" s="16">
        <v>109</v>
      </c>
      <c r="B35" s="16" t="s">
        <v>989</v>
      </c>
      <c r="C35" s="16" t="s">
        <v>1211</v>
      </c>
      <c r="D35" s="16"/>
      <c r="E35" s="16">
        <v>48.653686829999998</v>
      </c>
      <c r="F35" s="16">
        <v>10.16246767</v>
      </c>
      <c r="G35" s="16" t="s">
        <v>134</v>
      </c>
      <c r="H35" s="16">
        <v>0.79659999999999997</v>
      </c>
      <c r="I35" s="16">
        <f>Table19[[#This Row],[H2-Potential in TWh/a]]*1000000/(365*24)</f>
        <v>90.936073059360737</v>
      </c>
      <c r="J35" s="16">
        <f>Table19[[#This Row],[Potential demand MWh/h]]/SUM(Table19[Potential demand MWh/h])</f>
        <v>2.5972416941084403E-2</v>
      </c>
      <c r="K35" s="16">
        <f>ROUND(Table19[[#This Row],[Normalize Demand]]*$B$5,0)</f>
        <v>33</v>
      </c>
    </row>
    <row r="36" spans="1:11">
      <c r="A36" s="16">
        <v>110</v>
      </c>
      <c r="B36" s="16" t="s">
        <v>985</v>
      </c>
      <c r="C36" s="16" t="s">
        <v>1211</v>
      </c>
      <c r="D36" s="16"/>
      <c r="E36" s="16">
        <v>49.357679390000001</v>
      </c>
      <c r="F36" s="16">
        <v>8.6858323980000005</v>
      </c>
      <c r="G36" s="16" t="s">
        <v>153</v>
      </c>
      <c r="H36" s="16">
        <v>0.63729999999999998</v>
      </c>
      <c r="I36" s="16">
        <f>Table19[[#This Row],[H2-Potential in TWh/a]]*1000000/(365*24)</f>
        <v>72.751141552511413</v>
      </c>
      <c r="J36" s="16">
        <f>Table19[[#This Row],[Potential demand MWh/h]]/SUM(Table19[Potential demand MWh/h])</f>
        <v>2.0778585634638577E-2</v>
      </c>
      <c r="K36" s="16">
        <f>ROUND(Table19[[#This Row],[Normalize Demand]]*$B$5,0)</f>
        <v>26</v>
      </c>
    </row>
    <row r="37" spans="1:11">
      <c r="A37" s="16">
        <v>111</v>
      </c>
      <c r="B37" s="16" t="s">
        <v>1000</v>
      </c>
      <c r="C37" s="16" t="s">
        <v>1211</v>
      </c>
      <c r="D37" s="16"/>
      <c r="E37" s="16">
        <v>49.018412980000001</v>
      </c>
      <c r="F37" s="16">
        <v>8.6124897310000001</v>
      </c>
      <c r="G37" s="16" t="s">
        <v>143</v>
      </c>
      <c r="H37" s="16">
        <v>0.55769999999999997</v>
      </c>
      <c r="I37" s="16">
        <f>Table19[[#This Row],[H2-Potential in TWh/a]]*1000000/(365*24)</f>
        <v>63.664383561643838</v>
      </c>
      <c r="J37" s="16">
        <f>Table19[[#This Row],[Potential demand MWh/h]]/SUM(Table19[Potential demand MWh/h])</f>
        <v>1.8183300185843299E-2</v>
      </c>
      <c r="K37" s="16">
        <f>ROUND(Table19[[#This Row],[Normalize Demand]]*$B$5,0)</f>
        <v>23</v>
      </c>
    </row>
    <row r="38" spans="1:11">
      <c r="A38" s="16">
        <v>112</v>
      </c>
      <c r="B38" s="16" t="s">
        <v>985</v>
      </c>
      <c r="C38" s="16" t="s">
        <v>1211</v>
      </c>
      <c r="D38" s="16"/>
      <c r="E38" s="16">
        <v>48.368603120000003</v>
      </c>
      <c r="F38" s="16">
        <v>9.7346784</v>
      </c>
      <c r="G38" s="16" t="s">
        <v>190</v>
      </c>
      <c r="H38" s="16">
        <v>1.1153</v>
      </c>
      <c r="I38" s="16">
        <f>Table19[[#This Row],[H2-Potential in TWh/a]]*1000000/(365*24)</f>
        <v>127.31735159817352</v>
      </c>
      <c r="J38" s="16">
        <f>Table19[[#This Row],[Potential demand MWh/h]]/SUM(Table19[Potential demand MWh/h])</f>
        <v>3.6363339962831323E-2</v>
      </c>
      <c r="K38" s="16">
        <f>ROUND(Table19[[#This Row],[Normalize Demand]]*$B$5,0)</f>
        <v>46</v>
      </c>
    </row>
    <row r="39" spans="1:11">
      <c r="A39" s="16">
        <v>113</v>
      </c>
      <c r="B39" s="16" t="s">
        <v>1001</v>
      </c>
      <c r="C39" s="16" t="s">
        <v>1211</v>
      </c>
      <c r="D39" s="16"/>
      <c r="E39" s="16">
        <v>48.227041210000003</v>
      </c>
      <c r="F39" s="16">
        <v>8.7790961079999992</v>
      </c>
      <c r="G39" s="16" t="s">
        <v>186</v>
      </c>
      <c r="H39" s="16">
        <v>0.62139999999999995</v>
      </c>
      <c r="I39" s="16">
        <f>Table19[[#This Row],[H2-Potential in TWh/a]]*1000000/(365*24)</f>
        <v>70.936073059360737</v>
      </c>
      <c r="J39" s="16">
        <f>Table19[[#This Row],[Potential demand MWh/h]]/SUM(Table19[Potential demand MWh/h])</f>
        <v>2.0260180626650578E-2</v>
      </c>
      <c r="K39" s="16">
        <f>ROUND(Table19[[#This Row],[Normalize Demand]]*$B$5,0)</f>
        <v>25</v>
      </c>
    </row>
    <row r="40" spans="1:11">
      <c r="A40" s="16">
        <v>114</v>
      </c>
      <c r="B40" s="16" t="s">
        <v>1002</v>
      </c>
      <c r="C40" s="16" t="s">
        <v>1211</v>
      </c>
      <c r="D40" s="16"/>
      <c r="E40" s="16">
        <v>52.376283000000001</v>
      </c>
      <c r="F40" s="16">
        <v>9.8798150000000007</v>
      </c>
      <c r="G40" s="16" t="s">
        <v>533</v>
      </c>
      <c r="H40" s="16">
        <v>0.71699999999999997</v>
      </c>
      <c r="I40" s="16">
        <f>Table19[[#This Row],[H2-Potential in TWh/a]]*1000000/(365*24)</f>
        <v>81.849315068493155</v>
      </c>
      <c r="J40" s="16">
        <f>Table19[[#This Row],[Potential demand MWh/h]]/SUM(Table19[Potential demand MWh/h])</f>
        <v>2.3377131492289125E-2</v>
      </c>
      <c r="K40" s="16">
        <f>ROUND(Table19[[#This Row],[Normalize Demand]]*$B$5,0)</f>
        <v>29</v>
      </c>
    </row>
    <row r="41" spans="1:11">
      <c r="A41" s="16">
        <v>115</v>
      </c>
      <c r="B41" s="16" t="s">
        <v>990</v>
      </c>
      <c r="C41" s="16" t="s">
        <v>1211</v>
      </c>
      <c r="D41" s="16"/>
      <c r="E41" s="16">
        <v>53.874164919999998</v>
      </c>
      <c r="F41" s="16">
        <v>9.5832685959999999</v>
      </c>
      <c r="G41" s="16" t="s">
        <v>857</v>
      </c>
      <c r="H41" s="16">
        <v>1.3656999999999999</v>
      </c>
      <c r="I41" s="16">
        <f>Table19[[#This Row],[H2-Potential in TWh/a]]*1000000/(365*24)</f>
        <v>155.90182648401827</v>
      </c>
      <c r="J41" s="16">
        <f>Table19[[#This Row],[Potential demand MWh/h]]/SUM(Table19[Potential demand MWh/h])</f>
        <v>4.4527403736428536E-2</v>
      </c>
      <c r="K41" s="16">
        <f>ROUND(Table19[[#This Row],[Normalize Demand]]*$B$5,0)</f>
        <v>56</v>
      </c>
    </row>
    <row r="42" spans="1:11">
      <c r="A42" s="16">
        <v>116</v>
      </c>
      <c r="B42" s="16" t="s">
        <v>1003</v>
      </c>
      <c r="C42" s="16" t="s">
        <v>1211</v>
      </c>
      <c r="D42" s="16"/>
      <c r="E42" s="16">
        <v>50.584319999999998</v>
      </c>
      <c r="F42" s="16">
        <v>9.5092449999999999</v>
      </c>
      <c r="G42" s="16"/>
      <c r="H42" s="16">
        <v>4.9500000000000002E-2</v>
      </c>
      <c r="I42" s="16">
        <f>Table19[[#This Row],[H2-Potential in TWh/a]]*1000000/(365*24)</f>
        <v>5.6506849315068495</v>
      </c>
      <c r="J42" s="16">
        <f>Table19[[#This Row],[Potential demand MWh/h]]/SUM(Table19[Potential demand MWh/h])</f>
        <v>1.6139023833588726E-3</v>
      </c>
      <c r="K42" s="16">
        <f>ROUND(Table19[[#This Row],[Normalize Demand]]*$B$5,0)</f>
        <v>2</v>
      </c>
    </row>
    <row r="43" spans="1:11">
      <c r="A43" s="16">
        <v>117</v>
      </c>
      <c r="B43" s="16" t="s">
        <v>1004</v>
      </c>
      <c r="C43" s="16" t="s">
        <v>1211</v>
      </c>
      <c r="D43" s="16"/>
      <c r="E43" s="16">
        <v>50.808852000000002</v>
      </c>
      <c r="F43" s="16">
        <v>12.09295</v>
      </c>
      <c r="G43" s="16"/>
      <c r="H43" s="16">
        <v>7.9299999999999995E-2</v>
      </c>
      <c r="I43" s="16">
        <f>Table19[[#This Row],[H2-Potential in TWh/a]]*1000000/(365*24)</f>
        <v>9.0525114155251138</v>
      </c>
      <c r="J43" s="16">
        <f>Table19[[#This Row],[Potential demand MWh/h]]/SUM(Table19[Potential demand MWh/h])</f>
        <v>2.5855042222294664E-3</v>
      </c>
      <c r="K43" s="16">
        <f>ROUND(Table19[[#This Row],[Normalize Demand]]*$B$5,0)</f>
        <v>3</v>
      </c>
    </row>
    <row r="44" spans="1:11">
      <c r="A44" s="16">
        <v>118</v>
      </c>
      <c r="B44" s="16" t="s">
        <v>1005</v>
      </c>
      <c r="C44" s="16" t="s">
        <v>1211</v>
      </c>
      <c r="D44" s="16"/>
      <c r="E44" s="16">
        <v>51.647706999999997</v>
      </c>
      <c r="F44" s="16">
        <v>10.087452000000001</v>
      </c>
      <c r="G44" s="16"/>
      <c r="H44" s="16">
        <v>3.6499999999999998E-2</v>
      </c>
      <c r="I44" s="16">
        <f>Table19[[#This Row],[H2-Potential in TWh/a]]*1000000/(365*24)</f>
        <v>4.166666666666667</v>
      </c>
      <c r="J44" s="16">
        <f>Table19[[#This Row],[Potential demand MWh/h]]/SUM(Table19[Potential demand MWh/h])</f>
        <v>1.1900492321737142E-3</v>
      </c>
      <c r="K44" s="16">
        <f>ROUND(Table19[[#This Row],[Normalize Demand]]*$B$5,0)</f>
        <v>1</v>
      </c>
    </row>
    <row r="45" spans="1:11">
      <c r="A45" s="16">
        <v>119</v>
      </c>
      <c r="B45" s="16" t="s">
        <v>1005</v>
      </c>
      <c r="C45" s="16" t="s">
        <v>1211</v>
      </c>
      <c r="D45" s="16"/>
      <c r="E45" s="16">
        <v>52.490088</v>
      </c>
      <c r="F45" s="16">
        <v>13.838051</v>
      </c>
      <c r="G45" s="16"/>
      <c r="H45" s="16">
        <v>0.1404</v>
      </c>
      <c r="I45" s="16">
        <f>Table19[[#This Row],[H2-Potential in TWh/a]]*1000000/(365*24)</f>
        <v>16.027397260273972</v>
      </c>
      <c r="J45" s="16">
        <f>Table19[[#This Row],[Potential demand MWh/h]]/SUM(Table19[Potential demand MWh/h])</f>
        <v>4.5776140327997115E-3</v>
      </c>
      <c r="K45" s="16">
        <f>ROUND(Table19[[#This Row],[Normalize Demand]]*$B$5,0)</f>
        <v>6</v>
      </c>
    </row>
    <row r="46" spans="1:11">
      <c r="A46" s="16">
        <v>120</v>
      </c>
      <c r="B46" s="16" t="s">
        <v>1006</v>
      </c>
      <c r="C46" s="16" t="s">
        <v>1211</v>
      </c>
      <c r="D46" s="16"/>
      <c r="E46" s="16">
        <v>51.844586</v>
      </c>
      <c r="F46" s="16">
        <v>10.18979</v>
      </c>
      <c r="G46" s="16"/>
      <c r="H46" s="16">
        <v>0.2278</v>
      </c>
      <c r="I46" s="16">
        <f>Table19[[#This Row],[H2-Potential in TWh/a]]*1000000/(365*24)</f>
        <v>26.004566210045663</v>
      </c>
      <c r="J46" s="16">
        <f>Table19[[#This Row],[Potential demand MWh/h]]/SUM(Table19[Potential demand MWh/h])</f>
        <v>7.4272113723060848E-3</v>
      </c>
      <c r="K46" s="16">
        <f>ROUND(Table19[[#This Row],[Normalize Demand]]*$B$5,0)</f>
        <v>9</v>
      </c>
    </row>
    <row r="47" spans="1:11">
      <c r="A47" s="16">
        <v>121</v>
      </c>
      <c r="B47" s="16" t="s">
        <v>1005</v>
      </c>
      <c r="C47" s="16" t="s">
        <v>1211</v>
      </c>
      <c r="D47" s="16"/>
      <c r="E47" s="16">
        <v>48.890949999999997</v>
      </c>
      <c r="F47" s="16">
        <v>11.932119999999999</v>
      </c>
      <c r="G47" s="16"/>
      <c r="H47" s="16">
        <v>0.20799999999999999</v>
      </c>
      <c r="I47" s="16">
        <f>Table19[[#This Row],[H2-Potential in TWh/a]]*1000000/(365*24)</f>
        <v>23.744292237442924</v>
      </c>
      <c r="J47" s="16">
        <f>Table19[[#This Row],[Potential demand MWh/h]]/SUM(Table19[Potential demand MWh/h])</f>
        <v>6.7816504189625358E-3</v>
      </c>
      <c r="K47" s="16">
        <f>ROUND(Table19[[#This Row],[Normalize Demand]]*$B$5,0)</f>
        <v>9</v>
      </c>
    </row>
    <row r="48" spans="1:11">
      <c r="A48" s="16">
        <v>122</v>
      </c>
      <c r="B48" s="16" t="s">
        <v>1007</v>
      </c>
      <c r="C48" s="16" t="s">
        <v>1211</v>
      </c>
      <c r="D48" s="16"/>
      <c r="E48" s="16">
        <v>51.247683000000002</v>
      </c>
      <c r="F48" s="16">
        <v>7.0445830000000003</v>
      </c>
      <c r="G48" s="16"/>
      <c r="H48" s="16">
        <v>0.17069999999999999</v>
      </c>
      <c r="I48" s="16">
        <f>Table19[[#This Row],[H2-Potential in TWh/a]]*1000000/(365*24)</f>
        <v>19.486301369863014</v>
      </c>
      <c r="J48" s="16">
        <f>Table19[[#This Row],[Potential demand MWh/h]]/SUM(Table19[Potential demand MWh/h])</f>
        <v>5.5655179159466578E-3</v>
      </c>
      <c r="K48" s="16">
        <f>ROUND(Table19[[#This Row],[Normalize Demand]]*$B$5,0)</f>
        <v>7</v>
      </c>
    </row>
    <row r="49" spans="1:11">
      <c r="A49" s="16">
        <v>123</v>
      </c>
      <c r="B49" s="16" t="s">
        <v>1005</v>
      </c>
      <c r="C49" s="16" t="s">
        <v>1211</v>
      </c>
      <c r="D49" s="16"/>
      <c r="E49" s="16">
        <v>51.755471</v>
      </c>
      <c r="F49" s="16">
        <v>10.825817000000001</v>
      </c>
      <c r="G49" s="16"/>
      <c r="H49" s="16">
        <v>0.57650000000000001</v>
      </c>
      <c r="I49" s="16">
        <f>Table19[[#This Row],[H2-Potential in TWh/a]]*1000000/(365*24)</f>
        <v>65.810502283105023</v>
      </c>
      <c r="J49" s="16">
        <f>Table19[[#This Row],[Potential demand MWh/h]]/SUM(Table19[Potential demand MWh/h])</f>
        <v>1.8796257050634143E-2</v>
      </c>
      <c r="K49" s="16">
        <f>ROUND(Table19[[#This Row],[Normalize Demand]]*$B$5,0)</f>
        <v>24</v>
      </c>
    </row>
    <row r="50" spans="1:11">
      <c r="A50" s="16">
        <v>124</v>
      </c>
      <c r="B50" s="16" t="s">
        <v>1008</v>
      </c>
      <c r="C50" s="16" t="s">
        <v>1211</v>
      </c>
      <c r="D50" s="16"/>
      <c r="E50" s="16">
        <v>47.658802999999999</v>
      </c>
      <c r="F50" s="16">
        <v>7.5460190000000003</v>
      </c>
      <c r="G50" s="16"/>
      <c r="H50" s="16">
        <v>0.12640000000000001</v>
      </c>
      <c r="I50" s="16">
        <f>Table19[[#This Row],[H2-Potential in TWh/a]]*1000000/(365*24)</f>
        <v>14.429223744292239</v>
      </c>
      <c r="J50" s="16">
        <f>Table19[[#This Row],[Potential demand MWh/h]]/SUM(Table19[Potential demand MWh/h])</f>
        <v>4.1211567930618488E-3</v>
      </c>
      <c r="K50" s="16">
        <f>ROUND(Table19[[#This Row],[Normalize Demand]]*$B$5,0)</f>
        <v>5</v>
      </c>
    </row>
    <row r="51" spans="1:11">
      <c r="A51" s="16">
        <v>125</v>
      </c>
      <c r="B51" s="16" t="s">
        <v>1009</v>
      </c>
      <c r="C51" s="16" t="s">
        <v>1211</v>
      </c>
      <c r="D51" s="16"/>
      <c r="E51" s="16">
        <v>49.008715000000002</v>
      </c>
      <c r="F51" s="16">
        <v>11.824687000000001</v>
      </c>
      <c r="G51" s="16"/>
      <c r="H51" s="16">
        <v>0.20799999999999999</v>
      </c>
      <c r="I51" s="16">
        <f>Table19[[#This Row],[H2-Potential in TWh/a]]*1000000/(365*24)</f>
        <v>23.744292237442924</v>
      </c>
      <c r="J51" s="16">
        <f>Table19[[#This Row],[Potential demand MWh/h]]/SUM(Table19[Potential demand MWh/h])</f>
        <v>6.7816504189625358E-3</v>
      </c>
      <c r="K51" s="16">
        <f>ROUND(Table19[[#This Row],[Normalize Demand]]*$B$5,0)</f>
        <v>9</v>
      </c>
    </row>
    <row r="52" spans="1:11">
      <c r="A52" s="16">
        <v>126</v>
      </c>
      <c r="B52" s="16" t="s">
        <v>1010</v>
      </c>
      <c r="C52" s="16" t="s">
        <v>1211</v>
      </c>
      <c r="D52" s="16"/>
      <c r="E52" s="16">
        <v>51.140329999999999</v>
      </c>
      <c r="F52" s="16">
        <v>8.025404</v>
      </c>
      <c r="G52" s="16"/>
      <c r="H52" s="16">
        <v>3.6499999999999998E-2</v>
      </c>
      <c r="I52" s="16">
        <f>Table19[[#This Row],[H2-Potential in TWh/a]]*1000000/(365*24)</f>
        <v>4.166666666666667</v>
      </c>
      <c r="J52" s="16">
        <f>Table19[[#This Row],[Potential demand MWh/h]]/SUM(Table19[Potential demand MWh/h])</f>
        <v>1.1900492321737142E-3</v>
      </c>
      <c r="K52" s="16">
        <f>ROUND(Table19[[#This Row],[Normalize Demand]]*$B$5,0)</f>
        <v>1</v>
      </c>
    </row>
    <row r="53" spans="1:11">
      <c r="A53" s="16">
        <v>127</v>
      </c>
      <c r="B53" s="16" t="s">
        <v>1011</v>
      </c>
      <c r="C53" s="16" t="s">
        <v>1211</v>
      </c>
      <c r="D53" s="16"/>
      <c r="E53" s="16">
        <v>50.419099000000003</v>
      </c>
      <c r="F53" s="16">
        <v>8.1118000000000006</v>
      </c>
      <c r="G53" s="16"/>
      <c r="H53" s="16">
        <v>0.20319999999999999</v>
      </c>
      <c r="I53" s="16">
        <f>Table19[[#This Row],[H2-Potential in TWh/a]]*1000000/(365*24)</f>
        <v>23.196347031963469</v>
      </c>
      <c r="J53" s="16">
        <f>Table19[[#This Row],[Potential demand MWh/h]]/SUM(Table19[Potential demand MWh/h])</f>
        <v>6.6251507939095533E-3</v>
      </c>
      <c r="K53" s="16">
        <f>ROUND(Table19[[#This Row],[Normalize Demand]]*$B$5,0)</f>
        <v>8</v>
      </c>
    </row>
    <row r="54" spans="1:11">
      <c r="A54" s="16">
        <v>128</v>
      </c>
      <c r="B54" s="16" t="s">
        <v>1011</v>
      </c>
      <c r="C54" s="16" t="s">
        <v>1211</v>
      </c>
      <c r="D54" s="16"/>
      <c r="E54" s="16">
        <v>50.317605</v>
      </c>
      <c r="F54" s="16">
        <v>8.0657010000000007</v>
      </c>
      <c r="G54" s="16"/>
      <c r="H54" s="16">
        <v>0.219</v>
      </c>
      <c r="I54" s="16">
        <f>Table19[[#This Row],[H2-Potential in TWh/a]]*1000000/(365*24)</f>
        <v>25</v>
      </c>
      <c r="J54" s="16">
        <f>Table19[[#This Row],[Potential demand MWh/h]]/SUM(Table19[Potential demand MWh/h])</f>
        <v>7.140295393042285E-3</v>
      </c>
      <c r="K54" s="16">
        <f>ROUND(Table19[[#This Row],[Normalize Demand]]*$B$5,0)</f>
        <v>9</v>
      </c>
    </row>
    <row r="55" spans="1:11">
      <c r="A55" s="16">
        <v>129</v>
      </c>
      <c r="B55" s="16" t="s">
        <v>1012</v>
      </c>
      <c r="C55" s="16" t="s">
        <v>1211</v>
      </c>
      <c r="D55" s="16"/>
      <c r="E55" s="16">
        <v>51.436858999999998</v>
      </c>
      <c r="F55" s="16">
        <v>8.3738720000000004</v>
      </c>
      <c r="G55" s="16"/>
      <c r="H55" s="16">
        <v>0.1038</v>
      </c>
      <c r="I55" s="16">
        <f>Table19[[#This Row],[H2-Potential in TWh/a]]*1000000/(365*24)</f>
        <v>11.849315068493151</v>
      </c>
      <c r="J55" s="16">
        <f>Table19[[#This Row],[Potential demand MWh/h]]/SUM(Table19[Potential demand MWh/h])</f>
        <v>3.3843043917707268E-3</v>
      </c>
      <c r="K55" s="16">
        <f>ROUND(Table19[[#This Row],[Normalize Demand]]*$B$5,0)</f>
        <v>4</v>
      </c>
    </row>
    <row r="56" spans="1:11">
      <c r="A56" s="16">
        <v>130</v>
      </c>
      <c r="B56" s="16" t="s">
        <v>1013</v>
      </c>
      <c r="C56" s="16" t="s">
        <v>1211</v>
      </c>
      <c r="D56" s="16"/>
      <c r="E56" s="16">
        <v>49.029909000000004</v>
      </c>
      <c r="F56" s="16">
        <v>12.1388</v>
      </c>
      <c r="G56" s="16"/>
      <c r="H56" s="16">
        <v>0.11700000000000001</v>
      </c>
      <c r="I56" s="16">
        <f>Table19[[#This Row],[H2-Potential in TWh/a]]*1000000/(365*24)</f>
        <v>13.356164383561644</v>
      </c>
      <c r="J56" s="16">
        <f>Table19[[#This Row],[Potential demand MWh/h]]/SUM(Table19[Potential demand MWh/h])</f>
        <v>3.8146783606664261E-3</v>
      </c>
      <c r="K56" s="16">
        <f>ROUND(Table19[[#This Row],[Normalize Demand]]*$B$5,0)</f>
        <v>5</v>
      </c>
    </row>
    <row r="57" spans="1:11">
      <c r="A57" s="16">
        <v>131</v>
      </c>
      <c r="B57" s="16" t="s">
        <v>1014</v>
      </c>
      <c r="C57" s="16" t="s">
        <v>1211</v>
      </c>
      <c r="D57" s="16"/>
      <c r="E57" s="16">
        <v>50.334173999999997</v>
      </c>
      <c r="F57" s="16">
        <v>6.7668109999999997</v>
      </c>
      <c r="G57" s="16"/>
      <c r="H57" s="16">
        <v>3.8199999999999998E-2</v>
      </c>
      <c r="I57" s="16">
        <f>Table19[[#This Row],[H2-Potential in TWh/a]]*1000000/(365*24)</f>
        <v>4.3607305936073057</v>
      </c>
      <c r="J57" s="16">
        <f>Table19[[#This Row],[Potential demand MWh/h]]/SUM(Table19[Potential demand MWh/h])</f>
        <v>1.2454761827133118E-3</v>
      </c>
      <c r="K57" s="16">
        <f>ROUND(Table19[[#This Row],[Normalize Demand]]*$B$5,0)</f>
        <v>2</v>
      </c>
    </row>
    <row r="58" spans="1:11">
      <c r="A58" s="16">
        <v>132</v>
      </c>
      <c r="B58" s="16" t="s">
        <v>1015</v>
      </c>
      <c r="C58" s="16" t="s">
        <v>1211</v>
      </c>
      <c r="D58" s="16"/>
      <c r="E58" s="16">
        <v>52.040866999999999</v>
      </c>
      <c r="F58" s="16">
        <v>8.3994090000000003</v>
      </c>
      <c r="G58" s="16"/>
      <c r="H58" s="16">
        <v>6.7000000000000002E-3</v>
      </c>
      <c r="I58" s="16">
        <f>Table19[[#This Row],[H2-Potential in TWh/a]]*1000000/(365*24)</f>
        <v>0.76484018264840181</v>
      </c>
      <c r="J58" s="16">
        <f>Table19[[#This Row],[Potential demand MWh/h]]/SUM(Table19[Potential demand MWh/h])</f>
        <v>2.1844739330312014E-4</v>
      </c>
      <c r="K58" s="16">
        <f>ROUND(Table19[[#This Row],[Normalize Demand]]*$B$5,0)</f>
        <v>0</v>
      </c>
    </row>
    <row r="59" spans="1:11">
      <c r="A59" s="16">
        <v>133</v>
      </c>
      <c r="B59" s="16" t="s">
        <v>1016</v>
      </c>
      <c r="C59" s="16" t="s">
        <v>1211</v>
      </c>
      <c r="D59" s="16"/>
      <c r="E59" s="16">
        <v>50.230564000000001</v>
      </c>
      <c r="F59" s="16">
        <v>6.6829239999999999</v>
      </c>
      <c r="G59" s="16"/>
      <c r="H59" s="16">
        <v>2.0000000000000001E-4</v>
      </c>
      <c r="I59" s="16">
        <f>Table19[[#This Row],[H2-Potential in TWh/a]]*1000000/(365*24)</f>
        <v>2.2831050228310501E-2</v>
      </c>
      <c r="J59" s="16">
        <f>Table19[[#This Row],[Potential demand MWh/h]]/SUM(Table19[Potential demand MWh/h])</f>
        <v>6.5208177105408987E-6</v>
      </c>
      <c r="K59" s="16">
        <f>ROUND(Table19[[#This Row],[Normalize Demand]]*$B$5,0)</f>
        <v>0</v>
      </c>
    </row>
    <row r="60" spans="1:11">
      <c r="A60" s="16">
        <v>134</v>
      </c>
      <c r="B60" s="16" t="s">
        <v>1017</v>
      </c>
      <c r="C60" s="16" t="s">
        <v>1211</v>
      </c>
      <c r="D60" s="16"/>
      <c r="E60" s="16">
        <v>51.296801000000002</v>
      </c>
      <c r="F60" s="16">
        <v>7.0149359999999996</v>
      </c>
      <c r="G60" s="16"/>
      <c r="H60" s="16">
        <v>1.3638999999999999</v>
      </c>
      <c r="I60" s="16">
        <f>Table19[[#This Row],[H2-Potential in TWh/a]]*1000000/(365*24)</f>
        <v>155.69634703196348</v>
      </c>
      <c r="J60" s="16">
        <f>Table19[[#This Row],[Potential demand MWh/h]]/SUM(Table19[Potential demand MWh/h])</f>
        <v>4.4468716377033667E-2</v>
      </c>
      <c r="K60" s="16">
        <f>ROUND(Table19[[#This Row],[Normalize Demand]]*$B$5,0)</f>
        <v>56</v>
      </c>
    </row>
    <row r="61" spans="1:11">
      <c r="A61" s="16">
        <v>135</v>
      </c>
      <c r="B61" s="16" t="s">
        <v>1018</v>
      </c>
      <c r="C61" s="16" t="s">
        <v>1211</v>
      </c>
      <c r="D61" s="16"/>
      <c r="E61" s="16">
        <v>51.394948999999997</v>
      </c>
      <c r="F61" s="16">
        <v>8.6849950000000007</v>
      </c>
      <c r="G61" s="16"/>
      <c r="H61" s="16">
        <v>4.8599999999999997E-2</v>
      </c>
      <c r="I61" s="16">
        <f>Table19[[#This Row],[H2-Potential in TWh/a]]*1000000/(365*24)</f>
        <v>5.5479452054794525</v>
      </c>
      <c r="J61" s="16">
        <f>Table19[[#This Row],[Potential demand MWh/h]]/SUM(Table19[Potential demand MWh/h])</f>
        <v>1.5845587036614386E-3</v>
      </c>
      <c r="K61" s="16">
        <f>ROUND(Table19[[#This Row],[Normalize Demand]]*$B$5,0)</f>
        <v>2</v>
      </c>
    </row>
    <row r="62" spans="1:11">
      <c r="A62" s="16">
        <v>136</v>
      </c>
      <c r="B62" s="16" t="s">
        <v>1017</v>
      </c>
      <c r="C62" s="16" t="s">
        <v>1211</v>
      </c>
      <c r="D62" s="16"/>
      <c r="E62" s="16">
        <v>51.397084999999997</v>
      </c>
      <c r="F62" s="16">
        <v>7.8406979999999997</v>
      </c>
      <c r="G62" s="16"/>
      <c r="H62" s="16">
        <v>0.58879999999999999</v>
      </c>
      <c r="I62" s="16">
        <f>Table19[[#This Row],[H2-Potential in TWh/a]]*1000000/(365*24)</f>
        <v>67.214611872146122</v>
      </c>
      <c r="J62" s="16">
        <f>Table19[[#This Row],[Potential demand MWh/h]]/SUM(Table19[Potential demand MWh/h])</f>
        <v>1.9197287339832409E-2</v>
      </c>
      <c r="K62" s="16">
        <f>ROUND(Table19[[#This Row],[Normalize Demand]]*$B$5,0)</f>
        <v>24</v>
      </c>
    </row>
    <row r="63" spans="1:11">
      <c r="A63" s="16">
        <v>137</v>
      </c>
      <c r="B63" s="16" t="s">
        <v>1017</v>
      </c>
      <c r="C63" s="16" t="s">
        <v>1211</v>
      </c>
      <c r="D63" s="16"/>
      <c r="E63" s="16">
        <v>52.059196999999998</v>
      </c>
      <c r="F63" s="16">
        <v>9.5886659999999999</v>
      </c>
      <c r="G63" s="16"/>
      <c r="H63" s="16">
        <v>7.3000000000000001E-3</v>
      </c>
      <c r="I63" s="16">
        <f>Table19[[#This Row],[H2-Potential in TWh/a]]*1000000/(365*24)</f>
        <v>0.83333333333333337</v>
      </c>
      <c r="J63" s="16">
        <f>Table19[[#This Row],[Potential demand MWh/h]]/SUM(Table19[Potential demand MWh/h])</f>
        <v>2.3800984643474284E-4</v>
      </c>
      <c r="K63" s="16">
        <f>ROUND(Table19[[#This Row],[Normalize Demand]]*$B$5,0)</f>
        <v>0</v>
      </c>
    </row>
    <row r="64" spans="1:11">
      <c r="A64" s="16">
        <v>138</v>
      </c>
      <c r="B64" s="16" t="s">
        <v>1019</v>
      </c>
      <c r="C64" s="16" t="s">
        <v>1211</v>
      </c>
      <c r="D64" s="16"/>
      <c r="E64" s="16">
        <v>52.264046999999998</v>
      </c>
      <c r="F64" s="16">
        <v>7.3968769999999999</v>
      </c>
      <c r="G64" s="16"/>
      <c r="H64" s="16">
        <v>1.77E-2</v>
      </c>
      <c r="I64" s="16">
        <f>Table19[[#This Row],[H2-Potential in TWh/a]]*1000000/(365*24)</f>
        <v>2.0205479452054793</v>
      </c>
      <c r="J64" s="16">
        <f>Table19[[#This Row],[Potential demand MWh/h]]/SUM(Table19[Potential demand MWh/h])</f>
        <v>5.7709236738286954E-4</v>
      </c>
      <c r="K64" s="16">
        <f>ROUND(Table19[[#This Row],[Normalize Demand]]*$B$5,0)</f>
        <v>1</v>
      </c>
    </row>
    <row r="65" spans="1:11">
      <c r="A65" s="16">
        <v>139</v>
      </c>
      <c r="B65" s="16" t="s">
        <v>1020</v>
      </c>
      <c r="C65" s="16" t="s">
        <v>1211</v>
      </c>
      <c r="D65" s="16"/>
      <c r="E65" s="16">
        <v>48.775784999999999</v>
      </c>
      <c r="F65" s="16">
        <v>10.699441999999999</v>
      </c>
      <c r="G65" s="16"/>
      <c r="H65" s="16">
        <v>0.1179</v>
      </c>
      <c r="I65" s="16">
        <f>Table19[[#This Row],[H2-Potential in TWh/a]]*1000000/(365*24)</f>
        <v>13.45890410958904</v>
      </c>
      <c r="J65" s="16">
        <f>Table19[[#This Row],[Potential demand MWh/h]]/SUM(Table19[Potential demand MWh/h])</f>
        <v>3.8440220403638601E-3</v>
      </c>
      <c r="K65" s="16">
        <f>ROUND(Table19[[#This Row],[Normalize Demand]]*$B$5,0)</f>
        <v>5</v>
      </c>
    </row>
    <row r="66" spans="1:11">
      <c r="A66" s="16">
        <v>140</v>
      </c>
      <c r="B66" s="16" t="s">
        <v>1021</v>
      </c>
      <c r="C66" s="16" t="s">
        <v>1211</v>
      </c>
      <c r="D66" s="16"/>
      <c r="E66" s="16">
        <v>52.162646000000002</v>
      </c>
      <c r="F66" s="16">
        <v>7.968648</v>
      </c>
      <c r="G66" s="16"/>
      <c r="H66" s="16">
        <v>0.1071</v>
      </c>
      <c r="I66" s="16">
        <f>Table19[[#This Row],[H2-Potential in TWh/a]]*1000000/(365*24)</f>
        <v>12.226027397260275</v>
      </c>
      <c r="J66" s="16">
        <f>Table19[[#This Row],[Potential demand MWh/h]]/SUM(Table19[Potential demand MWh/h])</f>
        <v>3.4918978839946517E-3</v>
      </c>
      <c r="K66" s="16">
        <f>ROUND(Table19[[#This Row],[Normalize Demand]]*$B$5,0)</f>
        <v>4</v>
      </c>
    </row>
    <row r="67" spans="1:11">
      <c r="A67" s="16">
        <v>141</v>
      </c>
      <c r="B67" s="16" t="s">
        <v>1022</v>
      </c>
      <c r="C67" s="16" t="s">
        <v>1211</v>
      </c>
      <c r="D67" s="16"/>
      <c r="E67" s="16">
        <v>50.027914000000003</v>
      </c>
      <c r="F67" s="16">
        <v>11.308923</v>
      </c>
      <c r="G67" s="16"/>
      <c r="H67" s="16">
        <v>2.5000000000000001E-3</v>
      </c>
      <c r="I67" s="16">
        <f>Table19[[#This Row],[H2-Potential in TWh/a]]*1000000/(365*24)</f>
        <v>0.28538812785388129</v>
      </c>
      <c r="J67" s="16">
        <f>Table19[[#This Row],[Potential demand MWh/h]]/SUM(Table19[Potential demand MWh/h])</f>
        <v>8.1510221381761241E-5</v>
      </c>
      <c r="K67" s="16">
        <f>ROUND(Table19[[#This Row],[Normalize Demand]]*$B$5,0)</f>
        <v>0</v>
      </c>
    </row>
    <row r="68" spans="1:11">
      <c r="A68" s="16">
        <v>142</v>
      </c>
      <c r="B68" s="16" t="s">
        <v>1023</v>
      </c>
      <c r="C68" s="16" t="s">
        <v>1211</v>
      </c>
      <c r="D68" s="16"/>
      <c r="E68" s="16">
        <v>52.170476999999998</v>
      </c>
      <c r="F68" s="16">
        <v>9.7933900000000005</v>
      </c>
      <c r="G68" s="16"/>
      <c r="H68" s="16">
        <v>9.4200000000000006E-2</v>
      </c>
      <c r="I68" s="16">
        <f>Table19[[#This Row],[H2-Potential in TWh/a]]*1000000/(365*24)</f>
        <v>10.753424657534246</v>
      </c>
      <c r="J68" s="16">
        <f>Table19[[#This Row],[Potential demand MWh/h]]/SUM(Table19[Potential demand MWh/h])</f>
        <v>3.0713051416647636E-3</v>
      </c>
      <c r="K68" s="16">
        <f>ROUND(Table19[[#This Row],[Normalize Demand]]*$B$5,0)</f>
        <v>4</v>
      </c>
    </row>
    <row r="69" spans="1:11">
      <c r="A69" s="16">
        <v>143</v>
      </c>
      <c r="B69" s="16" t="s">
        <v>1023</v>
      </c>
      <c r="C69" s="16" t="s">
        <v>1211</v>
      </c>
      <c r="D69" s="16"/>
      <c r="E69" s="16">
        <v>52.023237000000002</v>
      </c>
      <c r="F69" s="16">
        <v>10.545916999999999</v>
      </c>
      <c r="G69" s="16"/>
      <c r="H69" s="16">
        <v>4.65E-2</v>
      </c>
      <c r="I69" s="16">
        <f>Table19[[#This Row],[H2-Potential in TWh/a]]*1000000/(365*24)</f>
        <v>5.3082191780821919</v>
      </c>
      <c r="J69" s="16">
        <f>Table19[[#This Row],[Potential demand MWh/h]]/SUM(Table19[Potential demand MWh/h])</f>
        <v>1.5160901177007592E-3</v>
      </c>
      <c r="K69" s="16">
        <f>ROUND(Table19[[#This Row],[Normalize Demand]]*$B$5,0)</f>
        <v>2</v>
      </c>
    </row>
    <row r="70" spans="1:11">
      <c r="A70" s="16">
        <v>144</v>
      </c>
      <c r="B70" s="16" t="s">
        <v>1023</v>
      </c>
      <c r="C70" s="16" t="s">
        <v>1211</v>
      </c>
      <c r="D70" s="16"/>
      <c r="E70" s="16">
        <v>52.071129999999997</v>
      </c>
      <c r="F70" s="16">
        <v>11.385047999999999</v>
      </c>
      <c r="G70" s="16"/>
      <c r="H70" s="16">
        <v>7.5800000000000006E-2</v>
      </c>
      <c r="I70" s="16">
        <f>Table19[[#This Row],[H2-Potential in TWh/a]]*1000000/(365*24)</f>
        <v>8.6529680365296802</v>
      </c>
      <c r="J70" s="16">
        <f>Table19[[#This Row],[Potential demand MWh/h]]/SUM(Table19[Potential demand MWh/h])</f>
        <v>2.4713899122950009E-3</v>
      </c>
      <c r="K70" s="16">
        <f>ROUND(Table19[[#This Row],[Normalize Demand]]*$B$5,0)</f>
        <v>3</v>
      </c>
    </row>
    <row r="71" spans="1:11">
      <c r="A71" s="16">
        <v>145</v>
      </c>
      <c r="B71" s="16" t="s">
        <v>1023</v>
      </c>
      <c r="C71" s="16" t="s">
        <v>1211</v>
      </c>
      <c r="D71" s="16"/>
      <c r="E71" s="16">
        <v>52.977111999999998</v>
      </c>
      <c r="F71" s="16">
        <v>10.558517999999999</v>
      </c>
      <c r="G71" s="16"/>
      <c r="H71" s="16">
        <v>0.11310000000000001</v>
      </c>
      <c r="I71" s="16">
        <f>Table19[[#This Row],[H2-Potential in TWh/a]]*1000000/(365*24)</f>
        <v>12.91095890410959</v>
      </c>
      <c r="J71" s="16">
        <f>Table19[[#This Row],[Potential demand MWh/h]]/SUM(Table19[Potential demand MWh/h])</f>
        <v>3.6875224153108789E-3</v>
      </c>
      <c r="K71" s="16">
        <f>ROUND(Table19[[#This Row],[Normalize Demand]]*$B$5,0)</f>
        <v>5</v>
      </c>
    </row>
    <row r="72" spans="1:11">
      <c r="A72" s="16">
        <v>146</v>
      </c>
      <c r="B72" s="16" t="s">
        <v>1023</v>
      </c>
      <c r="C72" s="16" t="s">
        <v>1211</v>
      </c>
      <c r="D72" s="16"/>
      <c r="E72" s="16">
        <v>52.233195000000002</v>
      </c>
      <c r="F72" s="16">
        <v>10.034605000000001</v>
      </c>
      <c r="G72" s="16"/>
      <c r="H72" s="16">
        <v>4.02E-2</v>
      </c>
      <c r="I72" s="16">
        <f>Table19[[#This Row],[H2-Potential in TWh/a]]*1000000/(365*24)</f>
        <v>4.5890410958904111</v>
      </c>
      <c r="J72" s="16">
        <f>Table19[[#This Row],[Potential demand MWh/h]]/SUM(Table19[Potential demand MWh/h])</f>
        <v>1.3106843598187207E-3</v>
      </c>
      <c r="K72" s="16">
        <f>ROUND(Table19[[#This Row],[Normalize Demand]]*$B$5,0)</f>
        <v>2</v>
      </c>
    </row>
    <row r="73" spans="1:11">
      <c r="A73" s="16">
        <v>147</v>
      </c>
      <c r="B73" s="16" t="s">
        <v>1024</v>
      </c>
      <c r="C73" s="16" t="s">
        <v>1211</v>
      </c>
      <c r="D73" s="16"/>
      <c r="E73" s="16">
        <v>51.205803000000003</v>
      </c>
      <c r="F73" s="16">
        <v>9.9074449999999992</v>
      </c>
      <c r="G73" s="16"/>
      <c r="H73" s="16">
        <v>3.5099999999999999E-2</v>
      </c>
      <c r="I73" s="16">
        <f>Table19[[#This Row],[H2-Potential in TWh/a]]*1000000/(365*24)</f>
        <v>4.006849315068493</v>
      </c>
      <c r="J73" s="16">
        <f>Table19[[#This Row],[Potential demand MWh/h]]/SUM(Table19[Potential demand MWh/h])</f>
        <v>1.1444035081999279E-3</v>
      </c>
      <c r="K73" s="16">
        <f>ROUND(Table19[[#This Row],[Normalize Demand]]*$B$5,0)</f>
        <v>1</v>
      </c>
    </row>
    <row r="74" spans="1:11">
      <c r="A74" s="16">
        <v>148</v>
      </c>
      <c r="B74" s="16" t="s">
        <v>1020</v>
      </c>
      <c r="C74" s="16" t="s">
        <v>1211</v>
      </c>
      <c r="D74" s="16"/>
      <c r="E74" s="16">
        <v>48.423419000000003</v>
      </c>
      <c r="F74" s="16">
        <v>9.9041779999999999</v>
      </c>
      <c r="G74" s="16"/>
      <c r="H74" s="16">
        <v>0.1045</v>
      </c>
      <c r="I74" s="16">
        <f>Table19[[#This Row],[H2-Potential in TWh/a]]*1000000/(365*24)</f>
        <v>11.929223744292237</v>
      </c>
      <c r="J74" s="16">
        <f>Table19[[#This Row],[Potential demand MWh/h]]/SUM(Table19[Potential demand MWh/h])</f>
        <v>3.4071272537576198E-3</v>
      </c>
      <c r="K74" s="16">
        <f>ROUND(Table19[[#This Row],[Normalize Demand]]*$B$5,0)</f>
        <v>4</v>
      </c>
    </row>
    <row r="75" spans="1:11">
      <c r="A75" s="16">
        <v>149</v>
      </c>
      <c r="B75" s="16" t="s">
        <v>1025</v>
      </c>
      <c r="C75" s="16" t="s">
        <v>1211</v>
      </c>
      <c r="D75" s="16"/>
      <c r="E75" s="16">
        <v>49.364916000000001</v>
      </c>
      <c r="F75" s="16">
        <v>11.604835</v>
      </c>
      <c r="G75" s="16"/>
      <c r="H75" s="16">
        <v>3.5799999999999998E-2</v>
      </c>
      <c r="I75" s="16">
        <f>Table19[[#This Row],[H2-Potential in TWh/a]]*1000000/(365*24)</f>
        <v>4.0867579908675795</v>
      </c>
      <c r="J75" s="16">
        <f>Table19[[#This Row],[Potential demand MWh/h]]/SUM(Table19[Potential demand MWh/h])</f>
        <v>1.1672263701868208E-3</v>
      </c>
      <c r="K75" s="16">
        <f>ROUND(Table19[[#This Row],[Normalize Demand]]*$B$5,0)</f>
        <v>1</v>
      </c>
    </row>
    <row r="76" spans="1:11">
      <c r="A76" s="16">
        <v>150</v>
      </c>
      <c r="B76" s="16" t="s">
        <v>1026</v>
      </c>
      <c r="C76" s="16" t="s">
        <v>1211</v>
      </c>
      <c r="D76" s="16"/>
      <c r="E76" s="16">
        <v>50.915255000000002</v>
      </c>
      <c r="F76" s="16">
        <v>6.3715789999999997</v>
      </c>
      <c r="G76" s="16"/>
      <c r="H76" s="16">
        <v>0.12690000000000001</v>
      </c>
      <c r="I76" s="16">
        <f>Table19[[#This Row],[H2-Potential in TWh/a]]*1000000/(365*24)</f>
        <v>14.486301369863016</v>
      </c>
      <c r="J76" s="16">
        <f>Table19[[#This Row],[Potential demand MWh/h]]/SUM(Table19[Potential demand MWh/h])</f>
        <v>4.1374588373382015E-3</v>
      </c>
      <c r="K76" s="16">
        <f>ROUND(Table19[[#This Row],[Normalize Demand]]*$B$5,0)</f>
        <v>5</v>
      </c>
    </row>
    <row r="77" spans="1:11">
      <c r="A77" s="16">
        <v>151</v>
      </c>
      <c r="B77" s="16" t="s">
        <v>1027</v>
      </c>
      <c r="C77" s="16" t="s">
        <v>1211</v>
      </c>
      <c r="D77" s="16"/>
      <c r="E77" s="16">
        <v>50.657406000000002</v>
      </c>
      <c r="F77" s="16">
        <v>6.8105380000000002</v>
      </c>
      <c r="G77" s="16"/>
      <c r="H77" s="16">
        <v>6.2300000000000001E-2</v>
      </c>
      <c r="I77" s="16">
        <f>Table19[[#This Row],[H2-Potential in TWh/a]]*1000000/(365*24)</f>
        <v>7.1118721461187215</v>
      </c>
      <c r="J77" s="16">
        <f>Table19[[#This Row],[Potential demand MWh/h]]/SUM(Table19[Potential demand MWh/h])</f>
        <v>2.0312347168334904E-3</v>
      </c>
      <c r="K77" s="16">
        <f>ROUND(Table19[[#This Row],[Normalize Demand]]*$B$5,0)</f>
        <v>3</v>
      </c>
    </row>
    <row r="78" spans="1:11">
      <c r="A78" s="16">
        <v>152</v>
      </c>
      <c r="B78" s="16" t="s">
        <v>1027</v>
      </c>
      <c r="C78" s="16" t="s">
        <v>1211</v>
      </c>
      <c r="D78" s="16"/>
      <c r="E78" s="16">
        <v>51.985916000000003</v>
      </c>
      <c r="F78" s="16">
        <v>8.8075480000000006</v>
      </c>
      <c r="G78" s="16"/>
      <c r="H78" s="16">
        <v>3.2099999999999997E-2</v>
      </c>
      <c r="I78" s="16">
        <f>Table19[[#This Row],[H2-Potential in TWh/a]]*1000000/(365*24)</f>
        <v>3.6643835616438354</v>
      </c>
      <c r="J78" s="16">
        <f>Table19[[#This Row],[Potential demand MWh/h]]/SUM(Table19[Potential demand MWh/h])</f>
        <v>1.0465912425418143E-3</v>
      </c>
      <c r="K78" s="16">
        <f>ROUND(Table19[[#This Row],[Normalize Demand]]*$B$5,0)</f>
        <v>1</v>
      </c>
    </row>
    <row r="79" spans="1:11">
      <c r="A79" s="16">
        <v>153</v>
      </c>
      <c r="B79" s="16" t="s">
        <v>1027</v>
      </c>
      <c r="C79" s="16" t="s">
        <v>1211</v>
      </c>
      <c r="D79" s="16"/>
      <c r="E79" s="16">
        <v>51.729120999999999</v>
      </c>
      <c r="F79" s="16">
        <v>6.3590609999999996</v>
      </c>
      <c r="G79" s="16"/>
      <c r="H79" s="16">
        <v>3.1699999999999999E-2</v>
      </c>
      <c r="I79" s="16">
        <f>Table19[[#This Row],[H2-Potential in TWh/a]]*1000000/(365*24)</f>
        <v>3.6187214611872145</v>
      </c>
      <c r="J79" s="16">
        <f>Table19[[#This Row],[Potential demand MWh/h]]/SUM(Table19[Potential demand MWh/h])</f>
        <v>1.0335496071207325E-3</v>
      </c>
      <c r="K79" s="16">
        <f>ROUND(Table19[[#This Row],[Normalize Demand]]*$B$5,0)</f>
        <v>1</v>
      </c>
    </row>
    <row r="80" spans="1:11">
      <c r="A80" s="16">
        <v>154</v>
      </c>
      <c r="B80" s="16" t="s">
        <v>1027</v>
      </c>
      <c r="C80" s="16" t="s">
        <v>1211</v>
      </c>
      <c r="D80" s="16"/>
      <c r="E80" s="16">
        <v>51.698058000000003</v>
      </c>
      <c r="F80" s="16">
        <v>11.757585000000001</v>
      </c>
      <c r="G80" s="16"/>
      <c r="H80" s="16">
        <v>7.7299999999999994E-2</v>
      </c>
      <c r="I80" s="16">
        <f>Table19[[#This Row],[H2-Potential in TWh/a]]*1000000/(365*24)</f>
        <v>8.8242009132420094</v>
      </c>
      <c r="J80" s="16">
        <f>Table19[[#This Row],[Potential demand MWh/h]]/SUM(Table19[Potential demand MWh/h])</f>
        <v>2.5202960451240577E-3</v>
      </c>
      <c r="K80" s="16">
        <f>ROUND(Table19[[#This Row],[Normalize Demand]]*$B$5,0)</f>
        <v>3</v>
      </c>
    </row>
    <row r="81" spans="1:11">
      <c r="A81" s="16">
        <v>155</v>
      </c>
      <c r="B81" s="16" t="s">
        <v>1028</v>
      </c>
      <c r="C81" s="16" t="s">
        <v>1211</v>
      </c>
      <c r="D81" s="16"/>
      <c r="E81" s="16">
        <v>51.597330999999997</v>
      </c>
      <c r="F81" s="16">
        <v>8.3411760000000008</v>
      </c>
      <c r="G81" s="16"/>
      <c r="H81" s="16">
        <v>8.5599999999999996E-2</v>
      </c>
      <c r="I81" s="16">
        <f>Table19[[#This Row],[H2-Potential in TWh/a]]*1000000/(365*24)</f>
        <v>9.7716894977168955</v>
      </c>
      <c r="J81" s="16">
        <f>Table19[[#This Row],[Potential demand MWh/h]]/SUM(Table19[Potential demand MWh/h])</f>
        <v>2.7909099801115052E-3</v>
      </c>
      <c r="K81" s="16">
        <f>ROUND(Table19[[#This Row],[Normalize Demand]]*$B$5,0)</f>
        <v>4</v>
      </c>
    </row>
    <row r="82" spans="1:11">
      <c r="A82" s="16">
        <v>156</v>
      </c>
      <c r="B82" s="16" t="s">
        <v>1029</v>
      </c>
      <c r="C82" s="16" t="s">
        <v>1211</v>
      </c>
      <c r="D82" s="16"/>
      <c r="E82" s="16">
        <v>52.169490000000003</v>
      </c>
      <c r="F82" s="16">
        <v>14.626637000000001</v>
      </c>
      <c r="G82" s="16"/>
      <c r="H82" s="16">
        <v>0.1075</v>
      </c>
      <c r="I82" s="16">
        <f>Table19[[#This Row],[H2-Potential in TWh/a]]*1000000/(365*24)</f>
        <v>12.271689497716896</v>
      </c>
      <c r="J82" s="16">
        <f>Table19[[#This Row],[Potential demand MWh/h]]/SUM(Table19[Potential demand MWh/h])</f>
        <v>3.5049395194157334E-3</v>
      </c>
      <c r="K82" s="16">
        <f>ROUND(Table19[[#This Row],[Normalize Demand]]*$B$5,0)</f>
        <v>4</v>
      </c>
    </row>
    <row r="83" spans="1:11">
      <c r="A83" s="16">
        <v>157</v>
      </c>
      <c r="B83" s="16" t="s">
        <v>1004</v>
      </c>
      <c r="C83" s="16" t="s">
        <v>1211</v>
      </c>
      <c r="D83" s="16"/>
      <c r="E83" s="16">
        <v>50.944513999999998</v>
      </c>
      <c r="F83" s="16">
        <v>11.988065000000001</v>
      </c>
      <c r="G83" s="16"/>
      <c r="H83" s="16">
        <v>4.8899999999999999E-2</v>
      </c>
      <c r="I83" s="16">
        <f>Table19[[#This Row],[H2-Potential in TWh/a]]*1000000/(365*24)</f>
        <v>5.5821917808219181</v>
      </c>
      <c r="J83" s="16">
        <f>Table19[[#This Row],[Potential demand MWh/h]]/SUM(Table19[Potential demand MWh/h])</f>
        <v>1.59433993022725E-3</v>
      </c>
      <c r="K83" s="16">
        <f>ROUND(Table19[[#This Row],[Normalize Demand]]*$B$5,0)</f>
        <v>2</v>
      </c>
    </row>
    <row r="84" spans="1:11">
      <c r="A84" s="16">
        <v>158</v>
      </c>
      <c r="B84" s="16" t="s">
        <v>1030</v>
      </c>
      <c r="C84" s="16" t="s">
        <v>1211</v>
      </c>
      <c r="D84" s="16"/>
      <c r="E84" s="16">
        <v>53.853903000000003</v>
      </c>
      <c r="F84" s="16">
        <v>13.708684</v>
      </c>
      <c r="G84" s="16"/>
      <c r="H84" s="16">
        <v>5.8200000000000002E-2</v>
      </c>
      <c r="I84" s="16">
        <f>Table19[[#This Row],[H2-Potential in TWh/a]]*1000000/(365*24)</f>
        <v>6.6438356164383565</v>
      </c>
      <c r="J84" s="16">
        <f>Table19[[#This Row],[Potential demand MWh/h]]/SUM(Table19[Potential demand MWh/h])</f>
        <v>1.8975579537674019E-3</v>
      </c>
      <c r="K84" s="16">
        <f>ROUND(Table19[[#This Row],[Normalize Demand]]*$B$5,0)</f>
        <v>2</v>
      </c>
    </row>
    <row r="85" spans="1:11">
      <c r="A85" s="16">
        <v>159</v>
      </c>
      <c r="B85" s="16" t="s">
        <v>1031</v>
      </c>
      <c r="C85" s="16" t="s">
        <v>1211</v>
      </c>
      <c r="D85" s="16"/>
      <c r="E85" s="16">
        <v>51.491359000000003</v>
      </c>
      <c r="F85" s="16">
        <v>9.1656840000000006</v>
      </c>
      <c r="G85" s="16"/>
      <c r="H85" s="16">
        <v>2.4E-2</v>
      </c>
      <c r="I85" s="16">
        <f>Table19[[#This Row],[H2-Potential in TWh/a]]*1000000/(365*24)</f>
        <v>2.7397260273972601</v>
      </c>
      <c r="J85" s="16">
        <f>Table19[[#This Row],[Potential demand MWh/h]]/SUM(Table19[Potential demand MWh/h])</f>
        <v>7.8249812526490789E-4</v>
      </c>
      <c r="K85" s="16">
        <f>ROUND(Table19[[#This Row],[Normalize Demand]]*$B$5,0)</f>
        <v>1</v>
      </c>
    </row>
    <row r="86" spans="1:11">
      <c r="A86" s="16">
        <v>160</v>
      </c>
      <c r="B86" s="16" t="s">
        <v>1031</v>
      </c>
      <c r="C86" s="16" t="s">
        <v>1211</v>
      </c>
      <c r="D86" s="16"/>
      <c r="E86" s="16">
        <v>51.102179999999997</v>
      </c>
      <c r="F86" s="16">
        <v>9.3601209999999995</v>
      </c>
      <c r="G86" s="16"/>
      <c r="H86" s="16">
        <v>2.9600000000000001E-2</v>
      </c>
      <c r="I86" s="16">
        <f>Table19[[#This Row],[H2-Potential in TWh/a]]*1000000/(365*24)</f>
        <v>3.3789954337899544</v>
      </c>
      <c r="J86" s="16">
        <f>Table19[[#This Row],[Potential demand MWh/h]]/SUM(Table19[Potential demand MWh/h])</f>
        <v>9.6508102116005311E-4</v>
      </c>
      <c r="K86" s="16">
        <f>ROUND(Table19[[#This Row],[Normalize Demand]]*$B$5,0)</f>
        <v>1</v>
      </c>
    </row>
    <row r="87" spans="1:11">
      <c r="A87" s="16">
        <v>161</v>
      </c>
      <c r="B87" s="16" t="s">
        <v>1031</v>
      </c>
      <c r="C87" s="16" t="s">
        <v>1211</v>
      </c>
      <c r="D87" s="16"/>
      <c r="E87" s="16">
        <v>49.243552000000001</v>
      </c>
      <c r="F87" s="16">
        <v>9.1805129999999995</v>
      </c>
      <c r="G87" s="16"/>
      <c r="H87" s="16">
        <v>5.3999999999999999E-2</v>
      </c>
      <c r="I87" s="16">
        <f>Table19[[#This Row],[H2-Potential in TWh/a]]*1000000/(365*24)</f>
        <v>6.1643835616438354</v>
      </c>
      <c r="J87" s="16">
        <f>Table19[[#This Row],[Potential demand MWh/h]]/SUM(Table19[Potential demand MWh/h])</f>
        <v>1.7606207818460428E-3</v>
      </c>
      <c r="K87" s="16">
        <f>ROUND(Table19[[#This Row],[Normalize Demand]]*$B$5,0)</f>
        <v>2</v>
      </c>
    </row>
    <row r="88" spans="1:11">
      <c r="A88" s="16">
        <v>162</v>
      </c>
      <c r="B88" s="16" t="s">
        <v>1031</v>
      </c>
      <c r="C88" s="16" t="s">
        <v>1211</v>
      </c>
      <c r="D88" s="16"/>
      <c r="E88" s="16">
        <v>49.665720999999998</v>
      </c>
      <c r="F88" s="16">
        <v>10.080456999999999</v>
      </c>
      <c r="G88" s="16"/>
      <c r="H88" s="16">
        <v>0.1019</v>
      </c>
      <c r="I88" s="16">
        <f>Table19[[#This Row],[H2-Potential in TWh/a]]*1000000/(365*24)</f>
        <v>11.632420091324201</v>
      </c>
      <c r="J88" s="16">
        <f>Table19[[#This Row],[Potential demand MWh/h]]/SUM(Table19[Potential demand MWh/h])</f>
        <v>3.3223566235205883E-3</v>
      </c>
      <c r="K88" s="16">
        <f>ROUND(Table19[[#This Row],[Normalize Demand]]*$B$5,0)</f>
        <v>4</v>
      </c>
    </row>
    <row r="89" spans="1:11">
      <c r="A89" s="16">
        <v>163</v>
      </c>
      <c r="B89" s="16" t="s">
        <v>1031</v>
      </c>
      <c r="C89" s="16" t="s">
        <v>1211</v>
      </c>
      <c r="D89" s="16"/>
      <c r="E89" s="16">
        <v>51.053932000000003</v>
      </c>
      <c r="F89" s="16">
        <v>12.110927</v>
      </c>
      <c r="G89" s="16"/>
      <c r="H89" s="16">
        <v>0.1988</v>
      </c>
      <c r="I89" s="16">
        <f>Table19[[#This Row],[H2-Potential in TWh/a]]*1000000/(365*24)</f>
        <v>22.69406392694064</v>
      </c>
      <c r="J89" s="16">
        <f>Table19[[#This Row],[Potential demand MWh/h]]/SUM(Table19[Potential demand MWh/h])</f>
        <v>6.4816928042776539E-3</v>
      </c>
      <c r="K89" s="16">
        <f>ROUND(Table19[[#This Row],[Normalize Demand]]*$B$5,0)</f>
        <v>8</v>
      </c>
    </row>
    <row r="90" spans="1:11">
      <c r="A90" s="16">
        <v>164</v>
      </c>
      <c r="B90" s="16" t="s">
        <v>1032</v>
      </c>
      <c r="C90" s="16" t="s">
        <v>1211</v>
      </c>
      <c r="D90" s="16"/>
      <c r="E90" s="16">
        <v>51.459828999999999</v>
      </c>
      <c r="F90" s="16">
        <v>13.223212999999999</v>
      </c>
      <c r="G90" s="16"/>
      <c r="H90" s="16">
        <v>5.0900000000000001E-2</v>
      </c>
      <c r="I90" s="16">
        <f>Table19[[#This Row],[H2-Potential in TWh/a]]*1000000/(365*24)</f>
        <v>5.8105022831050226</v>
      </c>
      <c r="J90" s="16">
        <f>Table19[[#This Row],[Potential demand MWh/h]]/SUM(Table19[Potential demand MWh/h])</f>
        <v>1.6595481073326589E-3</v>
      </c>
      <c r="K90" s="16">
        <f>ROUND(Table19[[#This Row],[Normalize Demand]]*$B$5,0)</f>
        <v>2</v>
      </c>
    </row>
    <row r="91" spans="1:11">
      <c r="A91" s="16">
        <v>165</v>
      </c>
      <c r="B91" s="16" t="s">
        <v>1031</v>
      </c>
      <c r="C91" s="16" t="s">
        <v>1211</v>
      </c>
      <c r="D91" s="16"/>
      <c r="E91" s="16">
        <v>48.69791</v>
      </c>
      <c r="F91" s="16">
        <v>10.909583</v>
      </c>
      <c r="G91" s="16"/>
      <c r="H91" s="16">
        <v>5.6000000000000001E-2</v>
      </c>
      <c r="I91" s="16">
        <f>Table19[[#This Row],[H2-Potential in TWh/a]]*1000000/(365*24)</f>
        <v>6.3926940639269407</v>
      </c>
      <c r="J91" s="16">
        <f>Table19[[#This Row],[Potential demand MWh/h]]/SUM(Table19[Potential demand MWh/h])</f>
        <v>1.8258289589514519E-3</v>
      </c>
      <c r="K91" s="16">
        <f>ROUND(Table19[[#This Row],[Normalize Demand]]*$B$5,0)</f>
        <v>2</v>
      </c>
    </row>
    <row r="92" spans="1:11">
      <c r="A92" s="16">
        <v>166</v>
      </c>
      <c r="B92" s="16" t="s">
        <v>1031</v>
      </c>
      <c r="C92" s="16" t="s">
        <v>1211</v>
      </c>
      <c r="D92" s="16"/>
      <c r="E92" s="16">
        <v>49.599576999999996</v>
      </c>
      <c r="F92" s="16">
        <v>8.2196610000000003</v>
      </c>
      <c r="G92" s="16"/>
      <c r="H92" s="16">
        <v>0.1003</v>
      </c>
      <c r="I92" s="16">
        <f>Table19[[#This Row],[H2-Potential in TWh/a]]*1000000/(365*24)</f>
        <v>11.449771689497718</v>
      </c>
      <c r="J92" s="16">
        <f>Table19[[#This Row],[Potential demand MWh/h]]/SUM(Table19[Potential demand MWh/h])</f>
        <v>3.2701900818362614E-3</v>
      </c>
      <c r="K92" s="16">
        <f>ROUND(Table19[[#This Row],[Normalize Demand]]*$B$5,0)</f>
        <v>4</v>
      </c>
    </row>
    <row r="93" spans="1:11">
      <c r="A93" s="16">
        <v>167</v>
      </c>
      <c r="B93" s="16" t="s">
        <v>1031</v>
      </c>
      <c r="C93" s="16" t="s">
        <v>1211</v>
      </c>
      <c r="D93" s="16"/>
      <c r="E93" s="16">
        <v>48.786760000000001</v>
      </c>
      <c r="F93" s="16">
        <v>12.882771</v>
      </c>
      <c r="G93" s="16"/>
      <c r="H93" s="16">
        <v>8.8200000000000001E-2</v>
      </c>
      <c r="I93" s="16">
        <f>Table19[[#This Row],[H2-Potential in TWh/a]]*1000000/(365*24)</f>
        <v>10.068493150684931</v>
      </c>
      <c r="J93" s="16">
        <f>Table19[[#This Row],[Potential demand MWh/h]]/SUM(Table19[Potential demand MWh/h])</f>
        <v>2.8756806103485367E-3</v>
      </c>
      <c r="K93" s="16">
        <f>ROUND(Table19[[#This Row],[Normalize Demand]]*$B$5,0)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7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7</v>
      </c>
    </row>
    <row r="3" spans="1:3">
      <c r="A3">
        <v>52.174985890000002</v>
      </c>
      <c r="B3">
        <v>7.8878276410000003</v>
      </c>
      <c r="C3">
        <v>58</v>
      </c>
    </row>
    <row r="4" spans="1:3">
      <c r="A4">
        <v>51.765173730000001</v>
      </c>
      <c r="B4">
        <v>8.0540287880000001</v>
      </c>
      <c r="C4">
        <v>26</v>
      </c>
    </row>
    <row r="5" spans="1:3">
      <c r="A5">
        <v>51.760245959999999</v>
      </c>
      <c r="B5">
        <v>8.0731712420000008</v>
      </c>
      <c r="C5">
        <v>16</v>
      </c>
    </row>
    <row r="6" spans="1:3">
      <c r="A6">
        <v>51.858260960000003</v>
      </c>
      <c r="B6">
        <v>8.0305718620000004</v>
      </c>
      <c r="C6">
        <v>33</v>
      </c>
    </row>
    <row r="7" spans="1:3">
      <c r="A7">
        <v>51.698988470000003</v>
      </c>
      <c r="B7">
        <v>8.7470409070000006</v>
      </c>
      <c r="C7">
        <v>12</v>
      </c>
    </row>
    <row r="8" spans="1:3">
      <c r="A8">
        <v>51.62256052</v>
      </c>
      <c r="B8">
        <v>8.5043928809999993</v>
      </c>
      <c r="C8">
        <v>13</v>
      </c>
    </row>
    <row r="9" spans="1:3">
      <c r="A9">
        <v>51.597210140000001</v>
      </c>
      <c r="B9">
        <v>8.3346819449999998</v>
      </c>
      <c r="C9">
        <v>18</v>
      </c>
    </row>
    <row r="10" spans="1:3">
      <c r="A10">
        <v>51.816375209999997</v>
      </c>
      <c r="B10">
        <v>11.7496466</v>
      </c>
      <c r="C10">
        <v>28</v>
      </c>
    </row>
    <row r="11" spans="1:3">
      <c r="A11">
        <v>51.271111779999998</v>
      </c>
      <c r="B11">
        <v>11.654702629999999</v>
      </c>
      <c r="C11">
        <v>62</v>
      </c>
    </row>
    <row r="12" spans="1:3">
      <c r="A12">
        <v>48.331986280000002</v>
      </c>
      <c r="B12">
        <v>9.7304687479999998</v>
      </c>
      <c r="C12">
        <v>33</v>
      </c>
    </row>
    <row r="13" spans="1:3">
      <c r="A13">
        <v>49.601018850000003</v>
      </c>
      <c r="B13">
        <v>8.0413779420000004</v>
      </c>
      <c r="C13">
        <v>26</v>
      </c>
    </row>
    <row r="14" spans="1:3">
      <c r="A14">
        <v>52.349831299999998</v>
      </c>
      <c r="B14">
        <v>9.8859338710000007</v>
      </c>
      <c r="C14">
        <v>33</v>
      </c>
    </row>
    <row r="15" spans="1:3">
      <c r="A15">
        <v>51.601120729999998</v>
      </c>
      <c r="B15">
        <v>8.3361264300000002</v>
      </c>
      <c r="C15">
        <v>33</v>
      </c>
    </row>
    <row r="16" spans="1:3">
      <c r="A16">
        <v>51.594684739999998</v>
      </c>
      <c r="B16">
        <v>8.3349065200000005</v>
      </c>
      <c r="C16">
        <v>33</v>
      </c>
    </row>
    <row r="17" spans="1:3">
      <c r="A17">
        <v>52.489069260000001</v>
      </c>
      <c r="B17">
        <v>13.836929169999999</v>
      </c>
      <c r="C17">
        <v>78</v>
      </c>
    </row>
    <row r="18" spans="1:3">
      <c r="A18">
        <v>51.362759730000001</v>
      </c>
      <c r="B18">
        <v>10.483568269999999</v>
      </c>
      <c r="C18">
        <v>42</v>
      </c>
    </row>
    <row r="19" spans="1:3">
      <c r="A19">
        <v>50.333990059999998</v>
      </c>
      <c r="B19">
        <v>6.7668281370000001</v>
      </c>
      <c r="C19">
        <v>5</v>
      </c>
    </row>
    <row r="20" spans="1:3">
      <c r="A20">
        <v>50.584524440000003</v>
      </c>
      <c r="B20">
        <v>9.5095189270000002</v>
      </c>
      <c r="C20">
        <v>7</v>
      </c>
    </row>
    <row r="21" spans="1:3">
      <c r="A21">
        <v>47.790819620000001</v>
      </c>
      <c r="B21">
        <v>12.18159007</v>
      </c>
      <c r="C21">
        <v>29</v>
      </c>
    </row>
    <row r="22" spans="1:3">
      <c r="A22">
        <v>49.21283244</v>
      </c>
      <c r="B22">
        <v>12.028256949999999</v>
      </c>
      <c r="C22">
        <v>36</v>
      </c>
    </row>
    <row r="23" spans="1:3">
      <c r="A23">
        <v>48.884912460000002</v>
      </c>
      <c r="B23">
        <v>10.99769729</v>
      </c>
      <c r="C23">
        <v>14</v>
      </c>
    </row>
    <row r="24" spans="1:3">
      <c r="A24">
        <v>49.808461000000001</v>
      </c>
      <c r="B24">
        <v>9.6178912790000002</v>
      </c>
      <c r="C24">
        <v>33</v>
      </c>
    </row>
    <row r="25" spans="1:3">
      <c r="A25">
        <v>49.955004879999997</v>
      </c>
      <c r="B25">
        <v>9.7685104519999992</v>
      </c>
      <c r="C25">
        <v>39</v>
      </c>
    </row>
    <row r="26" spans="1:3">
      <c r="A26">
        <v>48.776732469999999</v>
      </c>
      <c r="B26">
        <v>10.70031679</v>
      </c>
      <c r="C26">
        <v>33</v>
      </c>
    </row>
    <row r="27" spans="1:3">
      <c r="A27">
        <v>48.653686829999998</v>
      </c>
      <c r="B27">
        <v>10.16246767</v>
      </c>
      <c r="C27">
        <v>33</v>
      </c>
    </row>
    <row r="28" spans="1:3">
      <c r="A28">
        <v>49.357679390000001</v>
      </c>
      <c r="B28">
        <v>8.6858323980000005</v>
      </c>
      <c r="C28">
        <v>26</v>
      </c>
    </row>
    <row r="29" spans="1:3">
      <c r="A29">
        <v>49.018412980000001</v>
      </c>
      <c r="B29">
        <v>8.6124897310000001</v>
      </c>
      <c r="C29">
        <v>23</v>
      </c>
    </row>
    <row r="30" spans="1:3">
      <c r="A30">
        <v>48.368603120000003</v>
      </c>
      <c r="B30">
        <v>9.7346784</v>
      </c>
      <c r="C30">
        <v>46</v>
      </c>
    </row>
    <row r="31" spans="1:3">
      <c r="A31">
        <v>48.227041210000003</v>
      </c>
      <c r="B31">
        <v>8.7790961079999992</v>
      </c>
      <c r="C31">
        <v>25</v>
      </c>
    </row>
    <row r="32" spans="1:3">
      <c r="A32">
        <v>52.376283000000001</v>
      </c>
      <c r="B32">
        <v>9.8798150000000007</v>
      </c>
      <c r="C32">
        <v>29</v>
      </c>
    </row>
    <row r="33" spans="1:3">
      <c r="A33">
        <v>53.874164919999998</v>
      </c>
      <c r="B33">
        <v>9.5832685959999999</v>
      </c>
      <c r="C33">
        <v>56</v>
      </c>
    </row>
    <row r="34" spans="1:3">
      <c r="A34">
        <v>50.584319999999998</v>
      </c>
      <c r="B34">
        <v>9.5092449999999999</v>
      </c>
      <c r="C34">
        <v>2</v>
      </c>
    </row>
    <row r="35" spans="1:3">
      <c r="A35">
        <v>50.808852000000002</v>
      </c>
      <c r="B35">
        <v>12.09295</v>
      </c>
      <c r="C35">
        <v>3</v>
      </c>
    </row>
    <row r="36" spans="1:3">
      <c r="A36">
        <v>51.647706999999997</v>
      </c>
      <c r="B36">
        <v>10.087452000000001</v>
      </c>
      <c r="C36">
        <v>1</v>
      </c>
    </row>
    <row r="37" spans="1:3">
      <c r="A37">
        <v>52.490088</v>
      </c>
      <c r="B37">
        <v>13.838051</v>
      </c>
      <c r="C37">
        <v>6</v>
      </c>
    </row>
    <row r="38" spans="1:3">
      <c r="A38">
        <v>51.844586</v>
      </c>
      <c r="B38">
        <v>10.18979</v>
      </c>
      <c r="C38">
        <v>9</v>
      </c>
    </row>
    <row r="39" spans="1:3">
      <c r="A39">
        <v>48.890949999999997</v>
      </c>
      <c r="B39">
        <v>11.932119999999999</v>
      </c>
      <c r="C39">
        <v>9</v>
      </c>
    </row>
    <row r="40" spans="1:3">
      <c r="A40">
        <v>51.247683000000002</v>
      </c>
      <c r="B40">
        <v>7.0445830000000003</v>
      </c>
      <c r="C40">
        <v>7</v>
      </c>
    </row>
    <row r="41" spans="1:3">
      <c r="A41">
        <v>51.755471</v>
      </c>
      <c r="B41">
        <v>10.825817000000001</v>
      </c>
      <c r="C41">
        <v>24</v>
      </c>
    </row>
    <row r="42" spans="1:3">
      <c r="A42">
        <v>47.658802999999999</v>
      </c>
      <c r="B42">
        <v>7.5460190000000003</v>
      </c>
      <c r="C42">
        <v>5</v>
      </c>
    </row>
    <row r="43" spans="1:3">
      <c r="A43">
        <v>49.008715000000002</v>
      </c>
      <c r="B43">
        <v>11.824687000000001</v>
      </c>
      <c r="C43">
        <v>9</v>
      </c>
    </row>
    <row r="44" spans="1:3">
      <c r="A44">
        <v>51.140329999999999</v>
      </c>
      <c r="B44">
        <v>8.025404</v>
      </c>
      <c r="C44">
        <v>1</v>
      </c>
    </row>
    <row r="45" spans="1:3">
      <c r="A45">
        <v>50.419099000000003</v>
      </c>
      <c r="B45">
        <v>8.1118000000000006</v>
      </c>
      <c r="C45">
        <v>8</v>
      </c>
    </row>
    <row r="46" spans="1:3">
      <c r="A46">
        <v>50.317605</v>
      </c>
      <c r="B46">
        <v>8.0657010000000007</v>
      </c>
      <c r="C46">
        <v>9</v>
      </c>
    </row>
    <row r="47" spans="1:3">
      <c r="A47">
        <v>51.436858999999998</v>
      </c>
      <c r="B47">
        <v>8.3738720000000004</v>
      </c>
      <c r="C47">
        <v>4</v>
      </c>
    </row>
    <row r="48" spans="1:3">
      <c r="A48">
        <v>49.029909000000004</v>
      </c>
      <c r="B48">
        <v>12.1388</v>
      </c>
      <c r="C48">
        <v>5</v>
      </c>
    </row>
    <row r="49" spans="1:3">
      <c r="A49">
        <v>50.334173999999997</v>
      </c>
      <c r="B49">
        <v>6.7668109999999997</v>
      </c>
      <c r="C49">
        <v>2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56</v>
      </c>
    </row>
    <row r="53" spans="1:3">
      <c r="A53">
        <v>51.394948999999997</v>
      </c>
      <c r="B53">
        <v>8.6849950000000007</v>
      </c>
      <c r="C53">
        <v>2</v>
      </c>
    </row>
    <row r="54" spans="1:3">
      <c r="A54">
        <v>51.397084999999997</v>
      </c>
      <c r="B54">
        <v>7.8406979999999997</v>
      </c>
      <c r="C54">
        <v>24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1</v>
      </c>
    </row>
    <row r="57" spans="1:3">
      <c r="A57">
        <v>48.775784999999999</v>
      </c>
      <c r="B57">
        <v>10.699441999999999</v>
      </c>
      <c r="C57">
        <v>5</v>
      </c>
    </row>
    <row r="58" spans="1:3">
      <c r="A58">
        <v>52.162646000000002</v>
      </c>
      <c r="B58">
        <v>7.968648</v>
      </c>
      <c r="C58">
        <v>4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4</v>
      </c>
    </row>
    <row r="61" spans="1:3">
      <c r="A61">
        <v>52.023237000000002</v>
      </c>
      <c r="B61">
        <v>10.545916999999999</v>
      </c>
      <c r="C61">
        <v>2</v>
      </c>
    </row>
    <row r="62" spans="1:3">
      <c r="A62">
        <v>52.071129999999997</v>
      </c>
      <c r="B62">
        <v>11.385047999999999</v>
      </c>
      <c r="C62">
        <v>3</v>
      </c>
    </row>
    <row r="63" spans="1:3">
      <c r="A63">
        <v>52.977111999999998</v>
      </c>
      <c r="B63">
        <v>10.558517999999999</v>
      </c>
      <c r="C63">
        <v>5</v>
      </c>
    </row>
    <row r="64" spans="1:3">
      <c r="A64">
        <v>52.233195000000002</v>
      </c>
      <c r="B64">
        <v>10.034605000000001</v>
      </c>
      <c r="C64">
        <v>2</v>
      </c>
    </row>
    <row r="65" spans="1:3">
      <c r="A65">
        <v>51.205803000000003</v>
      </c>
      <c r="B65">
        <v>9.9074449999999992</v>
      </c>
      <c r="C65">
        <v>1</v>
      </c>
    </row>
    <row r="66" spans="1:3">
      <c r="A66">
        <v>48.423419000000003</v>
      </c>
      <c r="B66">
        <v>9.9041779999999999</v>
      </c>
      <c r="C66">
        <v>4</v>
      </c>
    </row>
    <row r="67" spans="1:3">
      <c r="A67">
        <v>49.364916000000001</v>
      </c>
      <c r="B67">
        <v>11.604835</v>
      </c>
      <c r="C67">
        <v>1</v>
      </c>
    </row>
    <row r="68" spans="1:3">
      <c r="A68">
        <v>50.915255000000002</v>
      </c>
      <c r="B68">
        <v>6.3715789999999997</v>
      </c>
      <c r="C68">
        <v>5</v>
      </c>
    </row>
    <row r="69" spans="1:3">
      <c r="A69">
        <v>50.657406000000002</v>
      </c>
      <c r="B69">
        <v>6.8105380000000002</v>
      </c>
      <c r="C69">
        <v>3</v>
      </c>
    </row>
    <row r="70" spans="1:3">
      <c r="A70">
        <v>51.985916000000003</v>
      </c>
      <c r="B70">
        <v>8.8075480000000006</v>
      </c>
      <c r="C70">
        <v>1</v>
      </c>
    </row>
    <row r="71" spans="1:3">
      <c r="A71">
        <v>51.729120999999999</v>
      </c>
      <c r="B71">
        <v>6.3590609999999996</v>
      </c>
      <c r="C71">
        <v>1</v>
      </c>
    </row>
    <row r="72" spans="1:3">
      <c r="A72">
        <v>51.698058000000003</v>
      </c>
      <c r="B72">
        <v>11.757585000000001</v>
      </c>
      <c r="C72">
        <v>3</v>
      </c>
    </row>
    <row r="73" spans="1:3">
      <c r="A73">
        <v>51.597330999999997</v>
      </c>
      <c r="B73">
        <v>8.3411760000000008</v>
      </c>
      <c r="C73">
        <v>4</v>
      </c>
    </row>
    <row r="74" spans="1:3">
      <c r="A74">
        <v>52.169490000000003</v>
      </c>
      <c r="B74">
        <v>14.626637000000001</v>
      </c>
      <c r="C74">
        <v>4</v>
      </c>
    </row>
    <row r="75" spans="1:3">
      <c r="A75">
        <v>50.944513999999998</v>
      </c>
      <c r="B75">
        <v>11.988065000000001</v>
      </c>
      <c r="C75">
        <v>2</v>
      </c>
    </row>
    <row r="76" spans="1:3">
      <c r="A76">
        <v>53.853903000000003</v>
      </c>
      <c r="B76">
        <v>13.708684</v>
      </c>
      <c r="C76">
        <v>2</v>
      </c>
    </row>
    <row r="77" spans="1:3">
      <c r="A77">
        <v>51.491359000000003</v>
      </c>
      <c r="B77">
        <v>9.1656840000000006</v>
      </c>
      <c r="C77">
        <v>1</v>
      </c>
    </row>
    <row r="78" spans="1:3">
      <c r="A78">
        <v>51.102179999999997</v>
      </c>
      <c r="B78">
        <v>9.3601209999999995</v>
      </c>
      <c r="C78">
        <v>1</v>
      </c>
    </row>
    <row r="79" spans="1:3">
      <c r="A79">
        <v>49.243552000000001</v>
      </c>
      <c r="B79">
        <v>9.1805129999999995</v>
      </c>
      <c r="C79">
        <v>2</v>
      </c>
    </row>
    <row r="80" spans="1:3">
      <c r="A80">
        <v>49.665720999999998</v>
      </c>
      <c r="B80">
        <v>10.080456999999999</v>
      </c>
      <c r="C80">
        <v>4</v>
      </c>
    </row>
    <row r="81" spans="1:3">
      <c r="A81">
        <v>51.053932000000003</v>
      </c>
      <c r="B81">
        <v>12.110927</v>
      </c>
      <c r="C81">
        <v>8</v>
      </c>
    </row>
    <row r="82" spans="1:3">
      <c r="A82">
        <v>51.459828999999999</v>
      </c>
      <c r="B82">
        <v>13.223212999999999</v>
      </c>
      <c r="C82">
        <v>2</v>
      </c>
    </row>
    <row r="83" spans="1:3">
      <c r="A83">
        <v>48.69791</v>
      </c>
      <c r="B83">
        <v>10.909583</v>
      </c>
      <c r="C83">
        <v>2</v>
      </c>
    </row>
    <row r="84" spans="1:3">
      <c r="A84">
        <v>49.599576999999996</v>
      </c>
      <c r="B84">
        <v>8.2196610000000003</v>
      </c>
      <c r="C84">
        <v>4</v>
      </c>
    </row>
    <row r="85" spans="1:3">
      <c r="A85">
        <v>48.786760000000001</v>
      </c>
      <c r="B85">
        <v>12.882771</v>
      </c>
      <c r="C85">
        <v>4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K13"/>
  <sheetViews>
    <sheetView workbookViewId="0">
      <selection activeCell="B5" sqref="B5"/>
    </sheetView>
  </sheetViews>
  <sheetFormatPr defaultRowHeight="14.4"/>
  <cols>
    <col min="1" max="1" width="41.1093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SUM(Table20[H2-Potential in TWh/a])</f>
        <v>3.7429999999999999</v>
      </c>
      <c r="C1" t="s">
        <v>19191</v>
      </c>
    </row>
    <row r="2" spans="1:11">
      <c r="A2" s="1" t="s">
        <v>20737</v>
      </c>
      <c r="B2" s="9">
        <f>B1*1000000/(365*24)</f>
        <v>427.28310502283102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Overview!D11</f>
        <v>4</v>
      </c>
      <c r="C4" t="s">
        <v>19191</v>
      </c>
    </row>
    <row r="5" spans="1:11">
      <c r="A5" s="1" t="s">
        <v>20735</v>
      </c>
      <c r="B5" s="9">
        <f>B4*1000000/(365*24)</f>
        <v>456.62100456621005</v>
      </c>
      <c r="C5" t="s">
        <v>19192</v>
      </c>
    </row>
    <row r="6" spans="1:11">
      <c r="A6" s="1" t="s">
        <v>20175</v>
      </c>
      <c r="B6" s="9">
        <f>SUM(Table20[Peak Load '[MWh/h']])</f>
        <v>456</v>
      </c>
      <c r="C6" t="s">
        <v>19192</v>
      </c>
    </row>
    <row r="9" spans="1:11" ht="13.8" customHeight="1">
      <c r="A9" s="7" t="s">
        <v>911</v>
      </c>
      <c r="B9" s="7" t="s">
        <v>912</v>
      </c>
      <c r="C9" s="7" t="s">
        <v>1207</v>
      </c>
      <c r="D9" s="7" t="s">
        <v>1218</v>
      </c>
      <c r="E9" s="7" t="s">
        <v>1</v>
      </c>
      <c r="F9" s="7" t="s">
        <v>1216</v>
      </c>
      <c r="G9" s="7" t="s">
        <v>1217</v>
      </c>
      <c r="H9" s="7" t="s">
        <v>1220</v>
      </c>
      <c r="I9" s="7" t="s">
        <v>19171</v>
      </c>
      <c r="J9" s="7" t="s">
        <v>1224</v>
      </c>
      <c r="K9" s="7" t="s">
        <v>19166</v>
      </c>
    </row>
    <row r="10" spans="1:11">
      <c r="A10">
        <v>372</v>
      </c>
      <c r="B10" t="s">
        <v>1201</v>
      </c>
      <c r="C10" t="s">
        <v>1214</v>
      </c>
      <c r="E10">
        <v>53.512395480000002</v>
      </c>
      <c r="F10">
        <v>9.8872098019999992</v>
      </c>
      <c r="G10" t="s">
        <v>431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98</v>
      </c>
    </row>
    <row r="11" spans="1:11">
      <c r="A11">
        <v>373</v>
      </c>
      <c r="B11" t="s">
        <v>1202</v>
      </c>
      <c r="C11" t="s">
        <v>1214</v>
      </c>
      <c r="E11">
        <v>51.148876549999997</v>
      </c>
      <c r="F11">
        <v>6.7818334370000004</v>
      </c>
      <c r="G11" t="s">
        <v>613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166</v>
      </c>
    </row>
    <row r="12" spans="1:11">
      <c r="A12">
        <v>374</v>
      </c>
      <c r="B12" t="s">
        <v>1203</v>
      </c>
      <c r="C12" t="s">
        <v>1214</v>
      </c>
      <c r="E12">
        <v>51.490049169999999</v>
      </c>
      <c r="F12">
        <v>6.9681697480000002</v>
      </c>
      <c r="G12" t="s">
        <v>593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123</v>
      </c>
    </row>
    <row r="13" spans="1:11">
      <c r="A13">
        <v>375</v>
      </c>
      <c r="B13" t="s">
        <v>1203</v>
      </c>
      <c r="C13" t="s">
        <v>1214</v>
      </c>
      <c r="E13">
        <v>51.625536050000001</v>
      </c>
      <c r="F13">
        <v>6.6154085570000003</v>
      </c>
      <c r="G13" t="s">
        <v>617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69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98</v>
      </c>
    </row>
    <row r="3" spans="1:3">
      <c r="A3">
        <v>51.148876549999997</v>
      </c>
      <c r="B3">
        <v>6.7818334370000004</v>
      </c>
      <c r="C3">
        <v>166</v>
      </c>
    </row>
    <row r="4" spans="1:3">
      <c r="A4">
        <v>51.490049169999999</v>
      </c>
      <c r="B4">
        <v>6.9681697480000002</v>
      </c>
      <c r="C4">
        <v>123</v>
      </c>
    </row>
    <row r="5" spans="1:3">
      <c r="A5">
        <v>51.625536050000001</v>
      </c>
      <c r="B5">
        <v>6.6154085570000003</v>
      </c>
      <c r="C5">
        <v>69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2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20737</v>
      </c>
      <c r="B1" s="9">
        <f>SUM(Table21[H2-Potential in TWh/a])</f>
        <v>8.3176000000000005</v>
      </c>
      <c r="C1" t="s">
        <v>19191</v>
      </c>
    </row>
    <row r="2" spans="1:11">
      <c r="A2" s="1" t="s">
        <v>20737</v>
      </c>
      <c r="B2" s="9">
        <f>B1*1000000/(365*24)</f>
        <v>949.49771689497732</v>
      </c>
      <c r="C2" t="s">
        <v>19192</v>
      </c>
    </row>
    <row r="3" spans="1:11">
      <c r="A3" s="1"/>
    </row>
    <row r="4" spans="1:11">
      <c r="A4" s="1" t="s">
        <v>20174</v>
      </c>
      <c r="B4" s="25">
        <f>Overview!D12</f>
        <v>2</v>
      </c>
      <c r="C4" t="s">
        <v>19191</v>
      </c>
    </row>
    <row r="5" spans="1:11">
      <c r="A5" s="1" t="s">
        <v>20735</v>
      </c>
      <c r="B5" s="9">
        <f>B4*1000000/(365*24)</f>
        <v>228.31050228310502</v>
      </c>
      <c r="C5" t="s">
        <v>19192</v>
      </c>
    </row>
    <row r="6" spans="1:11">
      <c r="A6" s="1" t="s">
        <v>20175</v>
      </c>
      <c r="B6" s="9">
        <f>SUM(Table21[Peak Load '[MWh/h']])</f>
        <v>226</v>
      </c>
      <c r="C6" t="s">
        <v>19192</v>
      </c>
    </row>
    <row r="9" spans="1:11">
      <c r="A9" s="7" t="s">
        <v>911</v>
      </c>
      <c r="B9" s="7" t="s">
        <v>912</v>
      </c>
      <c r="C9" s="7" t="s">
        <v>1207</v>
      </c>
      <c r="D9" s="7" t="s">
        <v>1218</v>
      </c>
      <c r="E9" s="7" t="s">
        <v>1</v>
      </c>
      <c r="F9" s="7" t="s">
        <v>1216</v>
      </c>
      <c r="G9" s="7" t="s">
        <v>1217</v>
      </c>
      <c r="H9" s="7" t="s">
        <v>1220</v>
      </c>
      <c r="I9" s="7" t="s">
        <v>19171</v>
      </c>
      <c r="J9" s="7" t="s">
        <v>1224</v>
      </c>
      <c r="K9" s="7" t="s">
        <v>19166</v>
      </c>
    </row>
    <row r="10" spans="1:11">
      <c r="A10" s="16">
        <v>40</v>
      </c>
      <c r="B10" s="16" t="s">
        <v>946</v>
      </c>
      <c r="C10" s="16" t="s">
        <v>1210</v>
      </c>
      <c r="D10" s="16"/>
      <c r="E10" s="16">
        <v>51.530037100000001</v>
      </c>
      <c r="F10" s="16">
        <v>6.995643748</v>
      </c>
      <c r="G10" s="16" t="s">
        <v>593</v>
      </c>
      <c r="H10" s="16">
        <v>4.2099999999999999E-2</v>
      </c>
      <c r="I10" s="16">
        <f>Table21[[#This Row],[H2-Potential in TWh/a]]*1000000/(365*24)</f>
        <v>4.8059360730593603</v>
      </c>
      <c r="J10" s="16">
        <f>Table21[[#This Row],[Potential demand MWh/h]]/SUM(Table21[Potential demand MWh/h])</f>
        <v>5.0615562181398482E-3</v>
      </c>
      <c r="K10" s="16">
        <f>ROUND($B$5*Table21[[#This Row],[Normalize Demand]],0)</f>
        <v>1</v>
      </c>
    </row>
    <row r="11" spans="1:11">
      <c r="A11" s="16">
        <v>41</v>
      </c>
      <c r="B11" s="16" t="s">
        <v>947</v>
      </c>
      <c r="C11" s="16" t="s">
        <v>1210</v>
      </c>
      <c r="D11" s="16"/>
      <c r="E11" s="16">
        <v>51.441175999999999</v>
      </c>
      <c r="F11" s="16">
        <v>7.0870959999999998</v>
      </c>
      <c r="G11" s="16" t="s">
        <v>593</v>
      </c>
      <c r="H11" s="16">
        <v>8.0399999999999999E-2</v>
      </c>
      <c r="I11" s="16">
        <f>Table21[[#This Row],[H2-Potential in TWh/a]]*1000000/(365*24)</f>
        <v>9.1780821917808222</v>
      </c>
      <c r="J11" s="16">
        <f>Table21[[#This Row],[Potential demand MWh/h]]/SUM(Table21[Potential demand MWh/h])</f>
        <v>9.6662498797730131E-3</v>
      </c>
      <c r="K11" s="16">
        <f>ROUND($B$5*Table21[[#This Row],[Normalize Demand]],0)</f>
        <v>2</v>
      </c>
    </row>
    <row r="12" spans="1:11">
      <c r="A12" s="16">
        <v>42</v>
      </c>
      <c r="B12" s="16" t="s">
        <v>948</v>
      </c>
      <c r="C12" s="16" t="s">
        <v>1210</v>
      </c>
      <c r="D12" s="16"/>
      <c r="E12" s="16">
        <v>52.193970999999998</v>
      </c>
      <c r="F12" s="16">
        <v>8.6085700000000003</v>
      </c>
      <c r="G12" s="16" t="s">
        <v>661</v>
      </c>
      <c r="H12" s="16">
        <v>6.0299999999999999E-2</v>
      </c>
      <c r="I12" s="16">
        <f>Table21[[#This Row],[H2-Potential in TWh/a]]*1000000/(365*24)</f>
        <v>6.8835616438356162</v>
      </c>
      <c r="J12" s="16">
        <f>Table21[[#This Row],[Potential demand MWh/h]]/SUM(Table21[Potential demand MWh/h])</f>
        <v>7.249687409829759E-3</v>
      </c>
      <c r="K12" s="16">
        <f>ROUND($B$5*Table21[[#This Row],[Normalize Demand]],0)</f>
        <v>2</v>
      </c>
    </row>
    <row r="13" spans="1:11">
      <c r="A13" s="16">
        <v>43</v>
      </c>
      <c r="B13" s="16" t="s">
        <v>949</v>
      </c>
      <c r="C13" s="16" t="s">
        <v>1210</v>
      </c>
      <c r="D13" s="16"/>
      <c r="E13" s="16">
        <v>51.006366999999997</v>
      </c>
      <c r="F13" s="16">
        <v>13.657259</v>
      </c>
      <c r="G13" s="16" t="s">
        <v>786</v>
      </c>
      <c r="H13" s="16">
        <v>4.02E-2</v>
      </c>
      <c r="I13" s="16">
        <f>Table21[[#This Row],[H2-Potential in TWh/a]]*1000000/(365*24)</f>
        <v>4.5890410958904111</v>
      </c>
      <c r="J13" s="16">
        <f>Table21[[#This Row],[Potential demand MWh/h]]/SUM(Table21[Potential demand MWh/h])</f>
        <v>4.8331249398865066E-3</v>
      </c>
      <c r="K13" s="16">
        <f>ROUND($B$5*Table21[[#This Row],[Normalize Demand]],0)</f>
        <v>1</v>
      </c>
    </row>
    <row r="14" spans="1:11">
      <c r="A14" s="16">
        <v>44</v>
      </c>
      <c r="B14" s="16" t="s">
        <v>950</v>
      </c>
      <c r="C14" s="16" t="s">
        <v>1210</v>
      </c>
      <c r="D14" s="16"/>
      <c r="E14" s="16">
        <v>51.621611000000001</v>
      </c>
      <c r="F14" s="16">
        <v>7.5219820000000004</v>
      </c>
      <c r="G14" s="16" t="s">
        <v>693</v>
      </c>
      <c r="H14" s="16">
        <v>0.14069999999999999</v>
      </c>
      <c r="I14" s="16">
        <f>Table21[[#This Row],[H2-Potential in TWh/a]]*1000000/(365*24)</f>
        <v>16.061643835616437</v>
      </c>
      <c r="J14" s="16">
        <f>Table21[[#This Row],[Potential demand MWh/h]]/SUM(Table21[Potential demand MWh/h])</f>
        <v>1.6915937289602771E-2</v>
      </c>
      <c r="K14" s="16">
        <f>ROUND($B$5*Table21[[#This Row],[Normalize Demand]],0)</f>
        <v>4</v>
      </c>
    </row>
    <row r="15" spans="1:11">
      <c r="A15" s="16">
        <v>45</v>
      </c>
      <c r="B15" s="16" t="s">
        <v>951</v>
      </c>
      <c r="C15" s="16" t="s">
        <v>1210</v>
      </c>
      <c r="D15" s="16"/>
      <c r="E15" s="16">
        <v>52.526555999999999</v>
      </c>
      <c r="F15" s="16">
        <v>11.392977999999999</v>
      </c>
      <c r="G15" s="16" t="s">
        <v>810</v>
      </c>
      <c r="H15" s="16">
        <v>0.13059999999999999</v>
      </c>
      <c r="I15" s="16">
        <f>Table21[[#This Row],[H2-Potential in TWh/a]]*1000000/(365*24)</f>
        <v>14.908675799086758</v>
      </c>
      <c r="J15" s="16">
        <f>Table21[[#This Row],[Potential demand MWh/h]]/SUM(Table21[Potential demand MWh/h])</f>
        <v>1.5701644705203424E-2</v>
      </c>
      <c r="K15" s="16">
        <f>ROUND($B$5*Table21[[#This Row],[Normalize Demand]],0)</f>
        <v>4</v>
      </c>
    </row>
    <row r="16" spans="1:11">
      <c r="A16" s="16">
        <v>46</v>
      </c>
      <c r="B16" s="16" t="s">
        <v>950</v>
      </c>
      <c r="C16" s="16" t="s">
        <v>1210</v>
      </c>
      <c r="D16" s="16"/>
      <c r="E16" s="16">
        <v>51.837156</v>
      </c>
      <c r="F16" s="16">
        <v>11.767552999999999</v>
      </c>
      <c r="G16" s="16" t="s">
        <v>826</v>
      </c>
      <c r="H16" s="16">
        <v>0.1507</v>
      </c>
      <c r="I16" s="16">
        <f>Table21[[#This Row],[H2-Potential in TWh/a]]*1000000/(365*24)</f>
        <v>17.203196347031962</v>
      </c>
      <c r="J16" s="16">
        <f>Table21[[#This Row],[Potential demand MWh/h]]/SUM(Table21[Potential demand MWh/h])</f>
        <v>1.8118207175146676E-2</v>
      </c>
      <c r="K16" s="16">
        <f>ROUND($B$5*Table21[[#This Row],[Normalize Demand]],0)</f>
        <v>4</v>
      </c>
    </row>
    <row r="17" spans="1:11">
      <c r="A17" s="16">
        <v>47</v>
      </c>
      <c r="B17" s="16" t="s">
        <v>952</v>
      </c>
      <c r="C17" s="16" t="s">
        <v>1210</v>
      </c>
      <c r="D17" s="16"/>
      <c r="E17" s="16">
        <v>51.370685999999999</v>
      </c>
      <c r="F17" s="16">
        <v>14.067964999999999</v>
      </c>
      <c r="G17" s="16" t="s">
        <v>780</v>
      </c>
      <c r="H17" s="16">
        <v>9.0399999999999994E-2</v>
      </c>
      <c r="I17" s="16">
        <f>Table21[[#This Row],[H2-Potential in TWh/a]]*1000000/(365*24)</f>
        <v>10.319634703196346</v>
      </c>
      <c r="J17" s="16">
        <f>Table21[[#This Row],[Potential demand MWh/h]]/SUM(Table21[Potential demand MWh/h])</f>
        <v>1.0868519765316918E-2</v>
      </c>
      <c r="K17" s="16">
        <f>ROUND($B$5*Table21[[#This Row],[Normalize Demand]],0)</f>
        <v>2</v>
      </c>
    </row>
    <row r="18" spans="1:11">
      <c r="A18" s="16">
        <v>48</v>
      </c>
      <c r="B18" s="16" t="s">
        <v>953</v>
      </c>
      <c r="C18" s="16" t="s">
        <v>1210</v>
      </c>
      <c r="D18" s="16"/>
      <c r="E18" s="16">
        <v>50.583345610000002</v>
      </c>
      <c r="F18" s="16">
        <v>10.9922719</v>
      </c>
      <c r="G18" s="16" t="s">
        <v>887</v>
      </c>
      <c r="H18" s="16">
        <v>0.1206</v>
      </c>
      <c r="I18" s="16">
        <f>Table21[[#This Row],[H2-Potential in TWh/a]]*1000000/(365*24)</f>
        <v>13.767123287671232</v>
      </c>
      <c r="J18" s="16">
        <f>Table21[[#This Row],[Potential demand MWh/h]]/SUM(Table21[Potential demand MWh/h])</f>
        <v>1.4499374819659518E-2</v>
      </c>
      <c r="K18" s="16">
        <f>ROUND($B$5*Table21[[#This Row],[Normalize Demand]],0)</f>
        <v>3</v>
      </c>
    </row>
    <row r="19" spans="1:11">
      <c r="A19" s="16">
        <v>49</v>
      </c>
      <c r="B19" s="16" t="s">
        <v>954</v>
      </c>
      <c r="C19" s="16" t="s">
        <v>1210</v>
      </c>
      <c r="D19" s="16"/>
      <c r="E19" s="16">
        <v>50.698461999999999</v>
      </c>
      <c r="F19" s="16">
        <v>10.938711</v>
      </c>
      <c r="G19" s="16" t="s">
        <v>887</v>
      </c>
      <c r="H19" s="16">
        <v>0.01</v>
      </c>
      <c r="I19" s="16">
        <f>Table21[[#This Row],[H2-Potential in TWh/a]]*1000000/(365*24)</f>
        <v>1.1415525114155252</v>
      </c>
      <c r="J19" s="16">
        <f>Table21[[#This Row],[Potential demand MWh/h]]/SUM(Table21[Potential demand MWh/h])</f>
        <v>1.202269885543907E-3</v>
      </c>
      <c r="K19" s="16">
        <f>ROUND($B$5*Table21[[#This Row],[Normalize Demand]],0)</f>
        <v>0</v>
      </c>
    </row>
    <row r="20" spans="1:11">
      <c r="A20" s="16">
        <v>50</v>
      </c>
      <c r="B20" s="16" t="s">
        <v>955</v>
      </c>
      <c r="C20" s="16" t="s">
        <v>1210</v>
      </c>
      <c r="D20" s="16"/>
      <c r="E20" s="16">
        <v>50.490719800000001</v>
      </c>
      <c r="F20" s="16">
        <v>11.171840599999999</v>
      </c>
      <c r="G20" s="16" t="s">
        <v>891</v>
      </c>
      <c r="H20" s="16">
        <v>0.12559999999999999</v>
      </c>
      <c r="I20" s="16">
        <f>Table21[[#This Row],[H2-Potential in TWh/a]]*1000000/(365*24)</f>
        <v>14.337899543378994</v>
      </c>
      <c r="J20" s="16">
        <f>Table21[[#This Row],[Potential demand MWh/h]]/SUM(Table21[Potential demand MWh/h])</f>
        <v>1.510050976243147E-2</v>
      </c>
      <c r="K20" s="16">
        <f>ROUND($B$5*Table21[[#This Row],[Normalize Demand]],0)</f>
        <v>3</v>
      </c>
    </row>
    <row r="21" spans="1:11">
      <c r="A21" s="16">
        <v>51</v>
      </c>
      <c r="B21" s="16" t="s">
        <v>956</v>
      </c>
      <c r="C21" s="16" t="s">
        <v>1210</v>
      </c>
      <c r="D21" s="16"/>
      <c r="E21" s="16">
        <v>50.511445000000002</v>
      </c>
      <c r="F21" s="16">
        <v>11.214213000000001</v>
      </c>
      <c r="G21" s="16" t="s">
        <v>893</v>
      </c>
      <c r="H21" s="16">
        <v>6.0299999999999999E-2</v>
      </c>
      <c r="I21" s="16">
        <f>Table21[[#This Row],[H2-Potential in TWh/a]]*1000000/(365*24)</f>
        <v>6.8835616438356162</v>
      </c>
      <c r="J21" s="16">
        <f>Table21[[#This Row],[Potential demand MWh/h]]/SUM(Table21[Potential demand MWh/h])</f>
        <v>7.249687409829759E-3</v>
      </c>
      <c r="K21" s="16">
        <f>ROUND($B$5*Table21[[#This Row],[Normalize Demand]],0)</f>
        <v>2</v>
      </c>
    </row>
    <row r="22" spans="1:11">
      <c r="A22" s="16">
        <v>52</v>
      </c>
      <c r="B22" s="16" t="s">
        <v>950</v>
      </c>
      <c r="C22" s="16" t="s">
        <v>1210</v>
      </c>
      <c r="D22" s="16"/>
      <c r="E22" s="16">
        <v>49.23310953</v>
      </c>
      <c r="F22" s="16">
        <v>8.3749069790000004</v>
      </c>
      <c r="G22" s="16" t="s">
        <v>753</v>
      </c>
      <c r="H22" s="16">
        <v>0.11559999999999999</v>
      </c>
      <c r="I22" s="16">
        <f>Table21[[#This Row],[H2-Potential in TWh/a]]*1000000/(365*24)</f>
        <v>13.196347031963469</v>
      </c>
      <c r="J22" s="16">
        <f>Table21[[#This Row],[Potential demand MWh/h]]/SUM(Table21[Potential demand MWh/h])</f>
        <v>1.3898239876887564E-2</v>
      </c>
      <c r="K22" s="16">
        <f>ROUND($B$5*Table21[[#This Row],[Normalize Demand]],0)</f>
        <v>3</v>
      </c>
    </row>
    <row r="23" spans="1:11">
      <c r="A23" s="16">
        <v>53</v>
      </c>
      <c r="B23" s="16" t="s">
        <v>957</v>
      </c>
      <c r="C23" s="16" t="s">
        <v>1210</v>
      </c>
      <c r="D23" s="16"/>
      <c r="E23" s="16">
        <v>50.471730000000001</v>
      </c>
      <c r="F23" s="16">
        <v>7.7865000000000002</v>
      </c>
      <c r="G23" s="16" t="s">
        <v>711</v>
      </c>
      <c r="H23" s="16">
        <v>0.11559999999999999</v>
      </c>
      <c r="I23" s="16">
        <f>Table21[[#This Row],[H2-Potential in TWh/a]]*1000000/(365*24)</f>
        <v>13.196347031963469</v>
      </c>
      <c r="J23" s="16">
        <f>Table21[[#This Row],[Potential demand MWh/h]]/SUM(Table21[Potential demand MWh/h])</f>
        <v>1.3898239876887564E-2</v>
      </c>
      <c r="K23" s="16">
        <f>ROUND($B$5*Table21[[#This Row],[Normalize Demand]],0)</f>
        <v>3</v>
      </c>
    </row>
    <row r="24" spans="1:11">
      <c r="A24" s="16">
        <v>54</v>
      </c>
      <c r="B24" s="16" t="s">
        <v>950</v>
      </c>
      <c r="C24" s="16" t="s">
        <v>1210</v>
      </c>
      <c r="D24" s="16"/>
      <c r="E24" s="16">
        <v>52.264368320000003</v>
      </c>
      <c r="F24" s="16">
        <v>9.1407274550000004</v>
      </c>
      <c r="G24" s="16" t="s">
        <v>531</v>
      </c>
      <c r="H24" s="16">
        <v>0.13059999999999999</v>
      </c>
      <c r="I24" s="16">
        <f>Table21[[#This Row],[H2-Potential in TWh/a]]*1000000/(365*24)</f>
        <v>14.908675799086758</v>
      </c>
      <c r="J24" s="16">
        <f>Table21[[#This Row],[Potential demand MWh/h]]/SUM(Table21[Potential demand MWh/h])</f>
        <v>1.5701644705203424E-2</v>
      </c>
      <c r="K24" s="16">
        <f>ROUND($B$5*Table21[[#This Row],[Normalize Demand]],0)</f>
        <v>4</v>
      </c>
    </row>
    <row r="25" spans="1:11">
      <c r="A25" s="16">
        <v>55</v>
      </c>
      <c r="B25" s="16" t="s">
        <v>958</v>
      </c>
      <c r="C25" s="16" t="s">
        <v>1210</v>
      </c>
      <c r="D25" s="16"/>
      <c r="E25" s="16">
        <v>51.807093000000002</v>
      </c>
      <c r="F25" s="16">
        <v>9.4427470000000007</v>
      </c>
      <c r="G25" s="16" t="s">
        <v>527</v>
      </c>
      <c r="H25" s="16">
        <v>0.10050000000000001</v>
      </c>
      <c r="I25" s="16">
        <f>Table21[[#This Row],[H2-Potential in TWh/a]]*1000000/(365*24)</f>
        <v>11.472602739726028</v>
      </c>
      <c r="J25" s="16">
        <f>Table21[[#This Row],[Potential demand MWh/h]]/SUM(Table21[Potential demand MWh/h])</f>
        <v>1.2082812349716266E-2</v>
      </c>
      <c r="K25" s="16">
        <f>ROUND($B$5*Table21[[#This Row],[Normalize Demand]],0)</f>
        <v>3</v>
      </c>
    </row>
    <row r="26" spans="1:11">
      <c r="A26" s="16">
        <v>56</v>
      </c>
      <c r="B26" s="16" t="s">
        <v>959</v>
      </c>
      <c r="C26" s="16" t="s">
        <v>1210</v>
      </c>
      <c r="D26" s="16"/>
      <c r="E26" s="16">
        <v>51.750830000000001</v>
      </c>
      <c r="F26" s="16">
        <v>9.3963169999999998</v>
      </c>
      <c r="G26" s="16" t="s">
        <v>527</v>
      </c>
      <c r="H26" s="16">
        <v>0.12559999999999999</v>
      </c>
      <c r="I26" s="16">
        <f>Table21[[#This Row],[H2-Potential in TWh/a]]*1000000/(365*24)</f>
        <v>14.337899543378994</v>
      </c>
      <c r="J26" s="16">
        <f>Table21[[#This Row],[Potential demand MWh/h]]/SUM(Table21[Potential demand MWh/h])</f>
        <v>1.510050976243147E-2</v>
      </c>
      <c r="K26" s="16">
        <f>ROUND($B$5*Table21[[#This Row],[Normalize Demand]],0)</f>
        <v>3</v>
      </c>
    </row>
    <row r="27" spans="1:11">
      <c r="A27" s="16">
        <v>57</v>
      </c>
      <c r="B27" s="16" t="s">
        <v>960</v>
      </c>
      <c r="C27" s="16" t="s">
        <v>1210</v>
      </c>
      <c r="D27" s="16"/>
      <c r="E27" s="16">
        <v>52.197012999999998</v>
      </c>
      <c r="F27" s="16">
        <v>9.0708830000000003</v>
      </c>
      <c r="G27" s="16" t="s">
        <v>531</v>
      </c>
      <c r="H27" s="16">
        <v>0.12559999999999999</v>
      </c>
      <c r="I27" s="16">
        <f>Table21[[#This Row],[H2-Potential in TWh/a]]*1000000/(365*24)</f>
        <v>14.337899543378994</v>
      </c>
      <c r="J27" s="16">
        <f>Table21[[#This Row],[Potential demand MWh/h]]/SUM(Table21[Potential demand MWh/h])</f>
        <v>1.510050976243147E-2</v>
      </c>
      <c r="K27" s="16">
        <f>ROUND($B$5*Table21[[#This Row],[Normalize Demand]],0)</f>
        <v>3</v>
      </c>
    </row>
    <row r="28" spans="1:11">
      <c r="A28" s="16">
        <v>58</v>
      </c>
      <c r="B28" s="16" t="s">
        <v>950</v>
      </c>
      <c r="C28" s="16" t="s">
        <v>1210</v>
      </c>
      <c r="D28" s="16"/>
      <c r="E28" s="16">
        <v>52.193398999999999</v>
      </c>
      <c r="F28" s="16">
        <v>9.4648389999999996</v>
      </c>
      <c r="G28" s="16" t="s">
        <v>523</v>
      </c>
      <c r="H28" s="16">
        <v>0.11559999999999999</v>
      </c>
      <c r="I28" s="16">
        <f>Table21[[#This Row],[H2-Potential in TWh/a]]*1000000/(365*24)</f>
        <v>13.196347031963469</v>
      </c>
      <c r="J28" s="16">
        <f>Table21[[#This Row],[Potential demand MWh/h]]/SUM(Table21[Potential demand MWh/h])</f>
        <v>1.3898239876887564E-2</v>
      </c>
      <c r="K28" s="16">
        <f>ROUND($B$5*Table21[[#This Row],[Normalize Demand]],0)</f>
        <v>3</v>
      </c>
    </row>
    <row r="29" spans="1:11">
      <c r="A29" s="16">
        <v>59</v>
      </c>
      <c r="B29" s="16" t="s">
        <v>950</v>
      </c>
      <c r="C29" s="16" t="s">
        <v>1210</v>
      </c>
      <c r="D29" s="16"/>
      <c r="E29" s="16">
        <v>52.537657000000003</v>
      </c>
      <c r="F29" s="16">
        <v>13.710979999999999</v>
      </c>
      <c r="G29" s="16" t="s">
        <v>96</v>
      </c>
      <c r="H29" s="16">
        <v>0.18590000000000001</v>
      </c>
      <c r="I29" s="16">
        <f>Table21[[#This Row],[H2-Potential in TWh/a]]*1000000/(365*24)</f>
        <v>21.221461187214611</v>
      </c>
      <c r="J29" s="16">
        <f>Table21[[#This Row],[Potential demand MWh/h]]/SUM(Table21[Potential demand MWh/h])</f>
        <v>2.2350197172261232E-2</v>
      </c>
      <c r="K29" s="16">
        <f>ROUND($B$5*Table21[[#This Row],[Normalize Demand]],0)</f>
        <v>5</v>
      </c>
    </row>
    <row r="30" spans="1:11">
      <c r="A30" s="16">
        <v>60</v>
      </c>
      <c r="B30" s="16" t="s">
        <v>950</v>
      </c>
      <c r="C30" s="16" t="s">
        <v>1210</v>
      </c>
      <c r="D30" s="16"/>
      <c r="E30" s="16">
        <v>53.948273999999998</v>
      </c>
      <c r="F30" s="16">
        <v>10.198677</v>
      </c>
      <c r="G30" s="16" t="s">
        <v>855</v>
      </c>
      <c r="H30" s="16">
        <v>0.11559999999999999</v>
      </c>
      <c r="I30" s="16">
        <f>Table21[[#This Row],[H2-Potential in TWh/a]]*1000000/(365*24)</f>
        <v>13.196347031963469</v>
      </c>
      <c r="J30" s="16">
        <f>Table21[[#This Row],[Potential demand MWh/h]]/SUM(Table21[Potential demand MWh/h])</f>
        <v>1.3898239876887564E-2</v>
      </c>
      <c r="K30" s="16">
        <f>ROUND($B$5*Table21[[#This Row],[Normalize Demand]],0)</f>
        <v>3</v>
      </c>
    </row>
    <row r="31" spans="1:11">
      <c r="A31" s="16">
        <v>61</v>
      </c>
      <c r="B31" s="16" t="s">
        <v>961</v>
      </c>
      <c r="C31" s="16" t="s">
        <v>1210</v>
      </c>
      <c r="D31" s="16"/>
      <c r="E31" s="16">
        <v>47.90606777</v>
      </c>
      <c r="F31" s="16">
        <v>9.8754120319999998</v>
      </c>
      <c r="G31" s="16" t="s">
        <v>196</v>
      </c>
      <c r="H31" s="16">
        <v>0.4572</v>
      </c>
      <c r="I31" s="16">
        <f>Table21[[#This Row],[H2-Potential in TWh/a]]*1000000/(365*24)</f>
        <v>52.19178082191781</v>
      </c>
      <c r="J31" s="16">
        <f>Table21[[#This Row],[Potential demand MWh/h]]/SUM(Table21[Potential demand MWh/h])</f>
        <v>5.4967779167067431E-2</v>
      </c>
      <c r="K31" s="16">
        <f>ROUND($B$5*Table21[[#This Row],[Normalize Demand]],0)</f>
        <v>13</v>
      </c>
    </row>
    <row r="32" spans="1:11">
      <c r="A32" s="16">
        <v>62</v>
      </c>
      <c r="B32" s="16" t="s">
        <v>962</v>
      </c>
      <c r="C32" s="16" t="s">
        <v>1210</v>
      </c>
      <c r="D32" s="16"/>
      <c r="E32" s="16">
        <v>50.438827289999999</v>
      </c>
      <c r="F32" s="16">
        <v>11.3812546</v>
      </c>
      <c r="G32" s="16" t="s">
        <v>305</v>
      </c>
      <c r="H32" s="16">
        <v>0.11559999999999999</v>
      </c>
      <c r="I32" s="16">
        <f>Table21[[#This Row],[H2-Potential in TWh/a]]*1000000/(365*24)</f>
        <v>13.196347031963469</v>
      </c>
      <c r="J32" s="16">
        <f>Table21[[#This Row],[Potential demand MWh/h]]/SUM(Table21[Potential demand MWh/h])</f>
        <v>1.3898239876887564E-2</v>
      </c>
      <c r="K32" s="16">
        <f>ROUND($B$5*Table21[[#This Row],[Normalize Demand]],0)</f>
        <v>3</v>
      </c>
    </row>
    <row r="33" spans="1:11">
      <c r="A33" s="16">
        <v>63</v>
      </c>
      <c r="B33" s="16" t="s">
        <v>963</v>
      </c>
      <c r="C33" s="16" t="s">
        <v>1210</v>
      </c>
      <c r="D33" s="16"/>
      <c r="E33" s="16">
        <v>48.956135000000003</v>
      </c>
      <c r="F33" s="16">
        <v>11.398277</v>
      </c>
      <c r="G33" s="16" t="s">
        <v>215</v>
      </c>
      <c r="H33" s="16">
        <v>0.10050000000000001</v>
      </c>
      <c r="I33" s="16">
        <f>Table21[[#This Row],[H2-Potential in TWh/a]]*1000000/(365*24)</f>
        <v>11.472602739726028</v>
      </c>
      <c r="J33" s="16">
        <f>Table21[[#This Row],[Potential demand MWh/h]]/SUM(Table21[Potential demand MWh/h])</f>
        <v>1.2082812349716266E-2</v>
      </c>
      <c r="K33" s="16">
        <f>ROUND($B$5*Table21[[#This Row],[Normalize Demand]],0)</f>
        <v>3</v>
      </c>
    </row>
    <row r="34" spans="1:11">
      <c r="A34" s="16">
        <v>64</v>
      </c>
      <c r="B34" s="16" t="s">
        <v>964</v>
      </c>
      <c r="C34" s="16" t="s">
        <v>1210</v>
      </c>
      <c r="D34" s="16"/>
      <c r="E34" s="16">
        <v>50.471435</v>
      </c>
      <c r="F34" s="16">
        <v>11.282619</v>
      </c>
      <c r="G34" s="16" t="s">
        <v>305</v>
      </c>
      <c r="H34" s="16">
        <v>2.01E-2</v>
      </c>
      <c r="I34" s="16">
        <f>Table21[[#This Row],[H2-Potential in TWh/a]]*1000000/(365*24)</f>
        <v>2.2945205479452055</v>
      </c>
      <c r="J34" s="16">
        <f>Table21[[#This Row],[Potential demand MWh/h]]/SUM(Table21[Potential demand MWh/h])</f>
        <v>2.4165624699432533E-3</v>
      </c>
      <c r="K34" s="16">
        <f>ROUND($B$5*Table21[[#This Row],[Normalize Demand]],0)</f>
        <v>1</v>
      </c>
    </row>
    <row r="35" spans="1:11">
      <c r="A35" s="16">
        <v>65</v>
      </c>
      <c r="B35" s="16" t="s">
        <v>965</v>
      </c>
      <c r="C35" s="16" t="s">
        <v>1210</v>
      </c>
      <c r="D35" s="16"/>
      <c r="E35" s="16">
        <v>49.980055999999998</v>
      </c>
      <c r="F35" s="16">
        <v>9.5831809999999997</v>
      </c>
      <c r="G35" s="16" t="s">
        <v>355</v>
      </c>
      <c r="H35" s="16">
        <v>0.113</v>
      </c>
      <c r="I35" s="16">
        <f>Table21[[#This Row],[H2-Potential in TWh/a]]*1000000/(365*24)</f>
        <v>12.899543378995434</v>
      </c>
      <c r="J35" s="16">
        <f>Table21[[#This Row],[Potential demand MWh/h]]/SUM(Table21[Potential demand MWh/h])</f>
        <v>1.358564970664615E-2</v>
      </c>
      <c r="K35" s="16">
        <f>ROUND($B$5*Table21[[#This Row],[Normalize Demand]],0)</f>
        <v>3</v>
      </c>
    </row>
    <row r="36" spans="1:11">
      <c r="A36" s="16">
        <v>66</v>
      </c>
      <c r="B36" s="16" t="s">
        <v>966</v>
      </c>
      <c r="C36" s="16" t="s">
        <v>1210</v>
      </c>
      <c r="D36" s="16"/>
      <c r="E36" s="16">
        <v>48.741115000000001</v>
      </c>
      <c r="F36" s="16">
        <v>11.236568999999999</v>
      </c>
      <c r="G36" s="16" t="s">
        <v>233</v>
      </c>
      <c r="H36" s="16">
        <v>0.11559999999999999</v>
      </c>
      <c r="I36" s="16">
        <f>Table21[[#This Row],[H2-Potential in TWh/a]]*1000000/(365*24)</f>
        <v>13.196347031963469</v>
      </c>
      <c r="J36" s="16">
        <f>Table21[[#This Row],[Potential demand MWh/h]]/SUM(Table21[Potential demand MWh/h])</f>
        <v>1.3898239876887564E-2</v>
      </c>
      <c r="K36" s="16">
        <f>ROUND($B$5*Table21[[#This Row],[Normalize Demand]],0)</f>
        <v>3</v>
      </c>
    </row>
    <row r="37" spans="1:11">
      <c r="A37" s="16">
        <v>67</v>
      </c>
      <c r="B37" s="16" t="s">
        <v>967</v>
      </c>
      <c r="C37" s="16" t="s">
        <v>1210</v>
      </c>
      <c r="D37" s="16"/>
      <c r="E37" s="16">
        <v>50.459333000000001</v>
      </c>
      <c r="F37" s="16">
        <v>11.26413</v>
      </c>
      <c r="G37" s="16" t="s">
        <v>305</v>
      </c>
      <c r="H37" s="16">
        <v>0.1492</v>
      </c>
      <c r="I37" s="16">
        <f>Table21[[#This Row],[H2-Potential in TWh/a]]*1000000/(365*24)</f>
        <v>17.031963470319635</v>
      </c>
      <c r="J37" s="16">
        <f>Table21[[#This Row],[Potential demand MWh/h]]/SUM(Table21[Potential demand MWh/h])</f>
        <v>1.7937866692315094E-2</v>
      </c>
      <c r="K37" s="16">
        <f>ROUND($B$5*Table21[[#This Row],[Normalize Demand]],0)</f>
        <v>4</v>
      </c>
    </row>
    <row r="38" spans="1:11">
      <c r="A38" s="16">
        <v>68</v>
      </c>
      <c r="B38" s="16" t="s">
        <v>950</v>
      </c>
      <c r="C38" s="16" t="s">
        <v>1210</v>
      </c>
      <c r="D38" s="16"/>
      <c r="E38" s="16">
        <v>51.649469000000003</v>
      </c>
      <c r="F38" s="16">
        <v>14.231009</v>
      </c>
      <c r="G38" s="16" t="s">
        <v>419</v>
      </c>
      <c r="H38" s="16">
        <v>0.11559999999999999</v>
      </c>
      <c r="I38" s="16">
        <f>Table21[[#This Row],[H2-Potential in TWh/a]]*1000000/(365*24)</f>
        <v>13.196347031963469</v>
      </c>
      <c r="J38" s="16">
        <f>Table21[[#This Row],[Potential demand MWh/h]]/SUM(Table21[Potential demand MWh/h])</f>
        <v>1.3898239876887564E-2</v>
      </c>
      <c r="K38" s="16">
        <f>ROUND($B$5*Table21[[#This Row],[Normalize Demand]],0)</f>
        <v>3</v>
      </c>
    </row>
    <row r="39" spans="1:11">
      <c r="A39" s="16">
        <v>69</v>
      </c>
      <c r="B39" s="16" t="s">
        <v>968</v>
      </c>
      <c r="C39" s="16" t="s">
        <v>1210</v>
      </c>
      <c r="D39" s="16"/>
      <c r="E39" s="16">
        <v>50.509984000000003</v>
      </c>
      <c r="F39" s="16">
        <v>10.749162</v>
      </c>
      <c r="G39" s="16" t="s">
        <v>885</v>
      </c>
      <c r="H39" s="16">
        <v>7.0300000000000001E-2</v>
      </c>
      <c r="I39" s="16">
        <f>Table21[[#This Row],[H2-Potential in TWh/a]]*1000000/(365*24)</f>
        <v>8.025114155251142</v>
      </c>
      <c r="J39" s="16">
        <f>Table21[[#This Row],[Potential demand MWh/h]]/SUM(Table21[Potential demand MWh/h])</f>
        <v>8.451957295373666E-3</v>
      </c>
      <c r="K39" s="16">
        <f>ROUND($B$5*Table21[[#This Row],[Normalize Demand]],0)</f>
        <v>2</v>
      </c>
    </row>
    <row r="40" spans="1:11">
      <c r="A40" s="16">
        <v>70</v>
      </c>
      <c r="B40" s="16" t="s">
        <v>969</v>
      </c>
      <c r="C40" s="16" t="s">
        <v>1210</v>
      </c>
      <c r="D40" s="16"/>
      <c r="E40" s="16">
        <v>47.603845</v>
      </c>
      <c r="F40" s="16">
        <v>7.9151069999999999</v>
      </c>
      <c r="G40" s="16" t="s">
        <v>180</v>
      </c>
      <c r="H40" s="16">
        <v>9.0399999999999994E-2</v>
      </c>
      <c r="I40" s="16">
        <f>Table21[[#This Row],[H2-Potential in TWh/a]]*1000000/(365*24)</f>
        <v>10.319634703196346</v>
      </c>
      <c r="J40" s="16">
        <f>Table21[[#This Row],[Potential demand MWh/h]]/SUM(Table21[Potential demand MWh/h])</f>
        <v>1.0868519765316918E-2</v>
      </c>
      <c r="K40" s="16">
        <f>ROUND($B$5*Table21[[#This Row],[Normalize Demand]],0)</f>
        <v>2</v>
      </c>
    </row>
    <row r="41" spans="1:11">
      <c r="A41" s="16">
        <v>71</v>
      </c>
      <c r="B41" s="16" t="s">
        <v>970</v>
      </c>
      <c r="C41" s="16" t="s">
        <v>1210</v>
      </c>
      <c r="D41" s="16"/>
      <c r="E41" s="16">
        <v>49.773600000000002</v>
      </c>
      <c r="F41" s="16">
        <v>9.5700950000000002</v>
      </c>
      <c r="G41" s="16" t="s">
        <v>132</v>
      </c>
      <c r="H41" s="16">
        <v>3.0099999999999998E-2</v>
      </c>
      <c r="I41" s="16">
        <f>Table21[[#This Row],[H2-Potential in TWh/a]]*1000000/(365*24)</f>
        <v>3.4360730593607305</v>
      </c>
      <c r="J41" s="16">
        <f>Table21[[#This Row],[Potential demand MWh/h]]/SUM(Table21[Potential demand MWh/h])</f>
        <v>3.6188323554871599E-3</v>
      </c>
      <c r="K41" s="16">
        <f>ROUND($B$5*Table21[[#This Row],[Normalize Demand]],0)</f>
        <v>1</v>
      </c>
    </row>
    <row r="42" spans="1:11">
      <c r="A42" s="16">
        <v>72</v>
      </c>
      <c r="B42" s="16" t="s">
        <v>971</v>
      </c>
      <c r="C42" s="16" t="s">
        <v>1210</v>
      </c>
      <c r="D42" s="16"/>
      <c r="E42" s="16">
        <v>50.869332999999997</v>
      </c>
      <c r="F42" s="16">
        <v>6.0929209999999996</v>
      </c>
      <c r="G42" s="16" t="s">
        <v>95</v>
      </c>
      <c r="H42" s="16">
        <v>0.39850000000000002</v>
      </c>
      <c r="I42" s="16">
        <f>Table21[[#This Row],[H2-Potential in TWh/a]]*1000000/(365*24)</f>
        <v>45.490867579908674</v>
      </c>
      <c r="J42" s="16">
        <f>Table21[[#This Row],[Potential demand MWh/h]]/SUM(Table21[Potential demand MWh/h])</f>
        <v>4.7910454938924693E-2</v>
      </c>
      <c r="K42" s="16">
        <f>ROUND($B$5*Table21[[#This Row],[Normalize Demand]],0)</f>
        <v>11</v>
      </c>
    </row>
    <row r="43" spans="1:11">
      <c r="A43" s="16">
        <v>73</v>
      </c>
      <c r="B43" s="16" t="s">
        <v>972</v>
      </c>
      <c r="C43" s="16" t="s">
        <v>1210</v>
      </c>
      <c r="D43" s="16"/>
      <c r="E43" s="16">
        <v>51.566233019999999</v>
      </c>
      <c r="F43" s="16">
        <v>6.9334189679999998</v>
      </c>
      <c r="G43" s="16" t="s">
        <v>651</v>
      </c>
      <c r="H43" s="16">
        <v>0.59770000000000001</v>
      </c>
      <c r="I43" s="16">
        <f>Table21[[#This Row],[H2-Potential in TWh/a]]*1000000/(365*24)</f>
        <v>68.230593607305934</v>
      </c>
      <c r="J43" s="16">
        <f>Table21[[#This Row],[Potential demand MWh/h]]/SUM(Table21[Potential demand MWh/h])</f>
        <v>7.1859671058959323E-2</v>
      </c>
      <c r="K43" s="16">
        <f>ROUND($B$5*Table21[[#This Row],[Normalize Demand]],0)</f>
        <v>16</v>
      </c>
    </row>
    <row r="44" spans="1:11">
      <c r="A44" s="16">
        <v>74</v>
      </c>
      <c r="B44" s="16" t="s">
        <v>973</v>
      </c>
      <c r="C44" s="16" t="s">
        <v>1210</v>
      </c>
      <c r="D44" s="16"/>
      <c r="E44" s="16">
        <v>52.274424660000001</v>
      </c>
      <c r="F44" s="16">
        <v>11.44018309</v>
      </c>
      <c r="G44" s="16" t="s">
        <v>816</v>
      </c>
      <c r="H44" s="16">
        <v>0.83679999999999999</v>
      </c>
      <c r="I44" s="16">
        <f>Table21[[#This Row],[H2-Potential in TWh/a]]*1000000/(365*24)</f>
        <v>95.525114155251146</v>
      </c>
      <c r="J44" s="16">
        <f>Table21[[#This Row],[Potential demand MWh/h]]/SUM(Table21[Potential demand MWh/h])</f>
        <v>0.10060594402231414</v>
      </c>
      <c r="K44" s="16">
        <f>ROUND($B$5*Table21[[#This Row],[Normalize Demand]],0)</f>
        <v>23</v>
      </c>
    </row>
    <row r="45" spans="1:11">
      <c r="A45" s="16">
        <v>75</v>
      </c>
      <c r="B45" s="16" t="s">
        <v>974</v>
      </c>
      <c r="C45" s="16" t="s">
        <v>1210</v>
      </c>
      <c r="D45" s="16"/>
      <c r="E45" s="16">
        <v>51.65123268</v>
      </c>
      <c r="F45" s="16">
        <v>12.243387589999999</v>
      </c>
      <c r="G45" s="16" t="s">
        <v>812</v>
      </c>
      <c r="H45" s="16">
        <v>0.39850000000000002</v>
      </c>
      <c r="I45" s="16">
        <f>Table21[[#This Row],[H2-Potential in TWh/a]]*1000000/(365*24)</f>
        <v>45.490867579908674</v>
      </c>
      <c r="J45" s="16">
        <f>Table21[[#This Row],[Potential demand MWh/h]]/SUM(Table21[Potential demand MWh/h])</f>
        <v>4.7910454938924693E-2</v>
      </c>
      <c r="K45" s="16">
        <f>ROUND($B$5*Table21[[#This Row],[Normalize Demand]],0)</f>
        <v>11</v>
      </c>
    </row>
    <row r="46" spans="1:11">
      <c r="A46" s="16">
        <v>76</v>
      </c>
      <c r="B46" s="16" t="s">
        <v>975</v>
      </c>
      <c r="C46" s="16" t="s">
        <v>1210</v>
      </c>
      <c r="D46" s="16"/>
      <c r="E46" s="16">
        <v>52.057572159999999</v>
      </c>
      <c r="F46" s="16">
        <v>11.58077961</v>
      </c>
      <c r="G46" s="16" t="s">
        <v>816</v>
      </c>
      <c r="H46" s="16">
        <v>0.45829999999999999</v>
      </c>
      <c r="I46" s="16">
        <f>Table21[[#This Row],[H2-Potential in TWh/a]]*1000000/(365*24)</f>
        <v>52.317351598173516</v>
      </c>
      <c r="J46" s="16">
        <f>Table21[[#This Row],[Potential demand MWh/h]]/SUM(Table21[Potential demand MWh/h])</f>
        <v>5.5100028854477255E-2</v>
      </c>
      <c r="K46" s="16">
        <f>ROUND($B$5*Table21[[#This Row],[Normalize Demand]],0)</f>
        <v>13</v>
      </c>
    </row>
    <row r="47" spans="1:11">
      <c r="A47" s="16">
        <v>77</v>
      </c>
      <c r="B47" s="16" t="s">
        <v>976</v>
      </c>
      <c r="C47" s="16" t="s">
        <v>1210</v>
      </c>
      <c r="D47" s="16"/>
      <c r="E47" s="16">
        <v>52.062818999999998</v>
      </c>
      <c r="F47" s="16">
        <v>11.570379000000001</v>
      </c>
      <c r="G47" s="16" t="s">
        <v>816</v>
      </c>
      <c r="H47" s="16">
        <v>0.47820000000000001</v>
      </c>
      <c r="I47" s="16">
        <f>Table21[[#This Row],[H2-Potential in TWh/a]]*1000000/(365*24)</f>
        <v>54.589041095890408</v>
      </c>
      <c r="J47" s="16">
        <f>Table21[[#This Row],[Potential demand MWh/h]]/SUM(Table21[Potential demand MWh/h])</f>
        <v>5.7492545926709632E-2</v>
      </c>
      <c r="K47" s="16">
        <f>ROUND($B$5*Table21[[#This Row],[Normalize Demand]],0)</f>
        <v>13</v>
      </c>
    </row>
    <row r="48" spans="1:11">
      <c r="A48" s="16">
        <v>78</v>
      </c>
      <c r="B48" s="16" t="s">
        <v>977</v>
      </c>
      <c r="C48" s="16" t="s">
        <v>1210</v>
      </c>
      <c r="D48" s="16"/>
      <c r="E48" s="16">
        <v>51.579650770000001</v>
      </c>
      <c r="F48" s="16">
        <v>13.003550280000001</v>
      </c>
      <c r="G48" s="16" t="s">
        <v>802</v>
      </c>
      <c r="H48" s="16">
        <v>0.55789999999999995</v>
      </c>
      <c r="I48" s="16">
        <f>Table21[[#This Row],[H2-Potential in TWh/a]]*1000000/(365*24)</f>
        <v>63.687214611872143</v>
      </c>
      <c r="J48" s="16">
        <f>Table21[[#This Row],[Potential demand MWh/h]]/SUM(Table21[Potential demand MWh/h])</f>
        <v>6.707463691449457E-2</v>
      </c>
      <c r="K48" s="16">
        <f>ROUND($B$5*Table21[[#This Row],[Normalize Demand]],0)</f>
        <v>15</v>
      </c>
    </row>
    <row r="49" spans="1:11">
      <c r="A49" s="16">
        <v>79</v>
      </c>
      <c r="B49" s="16" t="s">
        <v>978</v>
      </c>
      <c r="C49" s="16" t="s">
        <v>1210</v>
      </c>
      <c r="D49" s="16"/>
      <c r="E49" s="16">
        <v>50.784838569999998</v>
      </c>
      <c r="F49" s="16">
        <v>6.2200416880000002</v>
      </c>
      <c r="G49" s="16" t="s">
        <v>95</v>
      </c>
      <c r="H49" s="16">
        <v>2.0000000000000001E-4</v>
      </c>
      <c r="I49" s="16">
        <f>Table21[[#This Row],[H2-Potential in TWh/a]]*1000000/(365*24)</f>
        <v>2.2831050228310501E-2</v>
      </c>
      <c r="J49" s="16">
        <f>Table21[[#This Row],[Potential demand MWh/h]]/SUM(Table21[Potential demand MWh/h])</f>
        <v>2.4045397710878137E-5</v>
      </c>
      <c r="K49" s="16">
        <f>ROUND($B$5*Table21[[#This Row],[Normalize Demand]],0)</f>
        <v>0</v>
      </c>
    </row>
    <row r="50" spans="1:11">
      <c r="A50" s="16">
        <v>80</v>
      </c>
      <c r="B50" s="16" t="s">
        <v>979</v>
      </c>
      <c r="C50" s="16" t="s">
        <v>1210</v>
      </c>
      <c r="D50" s="16"/>
      <c r="E50" s="16">
        <v>49.620086989999997</v>
      </c>
      <c r="F50" s="16">
        <v>12.07645089</v>
      </c>
      <c r="G50" s="16" t="s">
        <v>103</v>
      </c>
      <c r="H50" s="16">
        <v>0.64549999999999996</v>
      </c>
      <c r="I50" s="16">
        <f>Table21[[#This Row],[H2-Potential in TWh/a]]*1000000/(365*24)</f>
        <v>73.68721461187215</v>
      </c>
      <c r="J50" s="16">
        <f>Table21[[#This Row],[Potential demand MWh/h]]/SUM(Table21[Potential demand MWh/h])</f>
        <v>7.76065211118592E-2</v>
      </c>
      <c r="K50" s="16">
        <f>ROUND($B$5*Table21[[#This Row],[Normalize Demand]],0)</f>
        <v>18</v>
      </c>
    </row>
    <row r="51" spans="1:11">
      <c r="A51" s="16">
        <v>81</v>
      </c>
      <c r="B51" s="16" t="s">
        <v>978</v>
      </c>
      <c r="C51" s="16" t="s">
        <v>1210</v>
      </c>
      <c r="D51" s="16"/>
      <c r="E51" s="16">
        <v>49.523539999999997</v>
      </c>
      <c r="F51" s="16">
        <v>8.4730910000000002</v>
      </c>
      <c r="G51" s="16" t="s">
        <v>149</v>
      </c>
      <c r="H51" s="16">
        <v>0.15939999999999999</v>
      </c>
      <c r="I51" s="16">
        <f>Table21[[#This Row],[H2-Potential in TWh/a]]*1000000/(365*24)</f>
        <v>18.196347031963469</v>
      </c>
      <c r="J51" s="16">
        <f>Table21[[#This Row],[Potential demand MWh/h]]/SUM(Table21[Potential demand MWh/h])</f>
        <v>1.9164181975569877E-2</v>
      </c>
      <c r="K51" s="16">
        <f>ROUND($B$5*Table21[[#This Row],[Normalize Demand]],0)</f>
        <v>4</v>
      </c>
    </row>
    <row r="52" spans="1:11">
      <c r="A52" s="16">
        <v>82</v>
      </c>
      <c r="B52" s="16" t="s">
        <v>980</v>
      </c>
      <c r="C52" s="16" t="s">
        <v>1210</v>
      </c>
      <c r="D52" s="16"/>
      <c r="E52" s="16">
        <v>50.049413999999999</v>
      </c>
      <c r="F52" s="16">
        <v>12.037088000000001</v>
      </c>
      <c r="G52" s="16" t="s">
        <v>311</v>
      </c>
      <c r="H52" s="16">
        <v>7.6399999999999996E-2</v>
      </c>
      <c r="I52" s="16">
        <f>Table21[[#This Row],[H2-Potential in TWh/a]]*1000000/(365*24)</f>
        <v>8.7214611872146115</v>
      </c>
      <c r="J52" s="16">
        <f>Table21[[#This Row],[Potential demand MWh/h]]/SUM(Table21[Potential demand MWh/h])</f>
        <v>9.1853419255554496E-3</v>
      </c>
      <c r="K52" s="16">
        <f>ROUND($B$5*Table21[[#This Row],[Normalize Demand]],0)</f>
        <v>2</v>
      </c>
    </row>
    <row r="53" spans="1:11">
      <c r="A53" s="16">
        <v>83</v>
      </c>
      <c r="B53" s="16" t="s">
        <v>981</v>
      </c>
      <c r="C53" s="16" t="s">
        <v>1210</v>
      </c>
      <c r="D53" s="16"/>
      <c r="E53" s="16">
        <v>51.574494999999999</v>
      </c>
      <c r="F53" s="16">
        <v>14.607143000000001</v>
      </c>
      <c r="G53" s="16" t="s">
        <v>419</v>
      </c>
      <c r="H53" s="16">
        <v>0.15010000000000001</v>
      </c>
      <c r="I53" s="16">
        <f>Table21[[#This Row],[H2-Potential in TWh/a]]*1000000/(365*24)</f>
        <v>17.134703196347033</v>
      </c>
      <c r="J53" s="16">
        <f>Table21[[#This Row],[Potential demand MWh/h]]/SUM(Table21[Potential demand MWh/h])</f>
        <v>1.8046070982014044E-2</v>
      </c>
      <c r="K53" s="16">
        <f>ROUND($B$5*Table21[[#This Row],[Normalize Demand]],0)</f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1</v>
      </c>
    </row>
    <row r="3" spans="1:3">
      <c r="A3">
        <v>51.441175999999999</v>
      </c>
      <c r="B3">
        <v>7.0870959999999998</v>
      </c>
      <c r="C3">
        <v>2</v>
      </c>
    </row>
    <row r="4" spans="1:3">
      <c r="A4">
        <v>52.193970999999998</v>
      </c>
      <c r="B4">
        <v>8.6085700000000003</v>
      </c>
      <c r="C4">
        <v>2</v>
      </c>
    </row>
    <row r="5" spans="1:3">
      <c r="A5">
        <v>51.006366999999997</v>
      </c>
      <c r="B5">
        <v>13.657259</v>
      </c>
      <c r="C5">
        <v>1</v>
      </c>
    </row>
    <row r="6" spans="1:3">
      <c r="A6">
        <v>51.621611000000001</v>
      </c>
      <c r="B6">
        <v>7.5219820000000004</v>
      </c>
      <c r="C6">
        <v>4</v>
      </c>
    </row>
    <row r="7" spans="1:3">
      <c r="A7">
        <v>52.526555999999999</v>
      </c>
      <c r="B7">
        <v>11.392977999999999</v>
      </c>
      <c r="C7">
        <v>4</v>
      </c>
    </row>
    <row r="8" spans="1:3">
      <c r="A8">
        <v>51.837156</v>
      </c>
      <c r="B8">
        <v>11.767552999999999</v>
      </c>
      <c r="C8">
        <v>4</v>
      </c>
    </row>
    <row r="9" spans="1:3">
      <c r="A9">
        <v>51.370685999999999</v>
      </c>
      <c r="B9">
        <v>14.067964999999999</v>
      </c>
      <c r="C9">
        <v>2</v>
      </c>
    </row>
    <row r="10" spans="1:3">
      <c r="A10">
        <v>50.583345610000002</v>
      </c>
      <c r="B10">
        <v>10.9922719</v>
      </c>
      <c r="C10">
        <v>3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3</v>
      </c>
    </row>
    <row r="13" spans="1:3">
      <c r="A13">
        <v>50.511445000000002</v>
      </c>
      <c r="B13">
        <v>11.214213000000001</v>
      </c>
      <c r="C13">
        <v>2</v>
      </c>
    </row>
    <row r="14" spans="1:3">
      <c r="A14">
        <v>49.23310953</v>
      </c>
      <c r="B14">
        <v>8.3749069790000004</v>
      </c>
      <c r="C14">
        <v>3</v>
      </c>
    </row>
    <row r="15" spans="1:3">
      <c r="A15">
        <v>50.471730000000001</v>
      </c>
      <c r="B15">
        <v>7.7865000000000002</v>
      </c>
      <c r="C15">
        <v>3</v>
      </c>
    </row>
    <row r="16" spans="1:3">
      <c r="A16">
        <v>52.264368320000003</v>
      </c>
      <c r="B16">
        <v>9.1407274550000004</v>
      </c>
      <c r="C16">
        <v>4</v>
      </c>
    </row>
    <row r="17" spans="1:3">
      <c r="A17">
        <v>51.807093000000002</v>
      </c>
      <c r="B17">
        <v>9.4427470000000007</v>
      </c>
      <c r="C17">
        <v>3</v>
      </c>
    </row>
    <row r="18" spans="1:3">
      <c r="A18">
        <v>51.750830000000001</v>
      </c>
      <c r="B18">
        <v>9.3963169999999998</v>
      </c>
      <c r="C18">
        <v>3</v>
      </c>
    </row>
    <row r="19" spans="1:3">
      <c r="A19">
        <v>52.197012999999998</v>
      </c>
      <c r="B19">
        <v>9.0708830000000003</v>
      </c>
      <c r="C19">
        <v>3</v>
      </c>
    </row>
    <row r="20" spans="1:3">
      <c r="A20">
        <v>52.193398999999999</v>
      </c>
      <c r="B20">
        <v>9.4648389999999996</v>
      </c>
      <c r="C20">
        <v>3</v>
      </c>
    </row>
    <row r="21" spans="1:3">
      <c r="A21">
        <v>52.537657000000003</v>
      </c>
      <c r="B21">
        <v>13.710979999999999</v>
      </c>
      <c r="C21">
        <v>5</v>
      </c>
    </row>
    <row r="22" spans="1:3">
      <c r="A22">
        <v>53.948273999999998</v>
      </c>
      <c r="B22">
        <v>10.198677</v>
      </c>
      <c r="C22">
        <v>3</v>
      </c>
    </row>
    <row r="23" spans="1:3">
      <c r="A23">
        <v>47.90606777</v>
      </c>
      <c r="B23">
        <v>9.8754120319999998</v>
      </c>
      <c r="C23">
        <v>13</v>
      </c>
    </row>
    <row r="24" spans="1:3">
      <c r="A24">
        <v>50.438827289999999</v>
      </c>
      <c r="B24">
        <v>11.3812546</v>
      </c>
      <c r="C24">
        <v>3</v>
      </c>
    </row>
    <row r="25" spans="1:3">
      <c r="A25">
        <v>48.956135000000003</v>
      </c>
      <c r="B25">
        <v>11.398277</v>
      </c>
      <c r="C25">
        <v>3</v>
      </c>
    </row>
    <row r="26" spans="1:3">
      <c r="A26">
        <v>50.471435</v>
      </c>
      <c r="B26">
        <v>11.282619</v>
      </c>
      <c r="C26">
        <v>1</v>
      </c>
    </row>
    <row r="27" spans="1:3">
      <c r="A27">
        <v>49.980055999999998</v>
      </c>
      <c r="B27">
        <v>9.5831809999999997</v>
      </c>
      <c r="C27">
        <v>3</v>
      </c>
    </row>
    <row r="28" spans="1:3">
      <c r="A28">
        <v>48.741115000000001</v>
      </c>
      <c r="B28">
        <v>11.236568999999999</v>
      </c>
      <c r="C28">
        <v>3</v>
      </c>
    </row>
    <row r="29" spans="1:3">
      <c r="A29">
        <v>50.459333000000001</v>
      </c>
      <c r="B29">
        <v>11.26413</v>
      </c>
      <c r="C29">
        <v>4</v>
      </c>
    </row>
    <row r="30" spans="1:3">
      <c r="A30">
        <v>51.649469000000003</v>
      </c>
      <c r="B30">
        <v>14.231009</v>
      </c>
      <c r="C30">
        <v>3</v>
      </c>
    </row>
    <row r="31" spans="1:3">
      <c r="A31">
        <v>50.509984000000003</v>
      </c>
      <c r="B31">
        <v>10.749162</v>
      </c>
      <c r="C31">
        <v>2</v>
      </c>
    </row>
    <row r="32" spans="1:3">
      <c r="A32">
        <v>47.603845</v>
      </c>
      <c r="B32">
        <v>7.9151069999999999</v>
      </c>
      <c r="C32">
        <v>2</v>
      </c>
    </row>
    <row r="33" spans="1:3">
      <c r="A33">
        <v>49.773600000000002</v>
      </c>
      <c r="B33">
        <v>9.5700950000000002</v>
      </c>
      <c r="C33">
        <v>1</v>
      </c>
    </row>
    <row r="34" spans="1:3">
      <c r="A34">
        <v>50.869332999999997</v>
      </c>
      <c r="B34">
        <v>6.0929209999999996</v>
      </c>
      <c r="C34">
        <v>11</v>
      </c>
    </row>
    <row r="35" spans="1:3">
      <c r="A35">
        <v>51.566233019999999</v>
      </c>
      <c r="B35">
        <v>6.9334189679999998</v>
      </c>
      <c r="C35">
        <v>16</v>
      </c>
    </row>
    <row r="36" spans="1:3">
      <c r="A36">
        <v>52.274424660000001</v>
      </c>
      <c r="B36">
        <v>11.44018309</v>
      </c>
      <c r="C36">
        <v>23</v>
      </c>
    </row>
    <row r="37" spans="1:3">
      <c r="A37">
        <v>51.65123268</v>
      </c>
      <c r="B37">
        <v>12.243387589999999</v>
      </c>
      <c r="C37">
        <v>11</v>
      </c>
    </row>
    <row r="38" spans="1:3">
      <c r="A38">
        <v>52.057572159999999</v>
      </c>
      <c r="B38">
        <v>11.58077961</v>
      </c>
      <c r="C38">
        <v>13</v>
      </c>
    </row>
    <row r="39" spans="1:3">
      <c r="A39">
        <v>52.062818999999998</v>
      </c>
      <c r="B39">
        <v>11.570379000000001</v>
      </c>
      <c r="C39">
        <v>13</v>
      </c>
    </row>
    <row r="40" spans="1:3">
      <c r="A40">
        <v>51.579650770000001</v>
      </c>
      <c r="B40">
        <v>13.003550280000001</v>
      </c>
      <c r="C40">
        <v>15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18</v>
      </c>
    </row>
    <row r="43" spans="1:3">
      <c r="A43">
        <v>49.523539999999997</v>
      </c>
      <c r="B43">
        <v>8.4730910000000002</v>
      </c>
      <c r="C43">
        <v>4</v>
      </c>
    </row>
    <row r="44" spans="1:3">
      <c r="A44">
        <v>50.049413999999999</v>
      </c>
      <c r="B44">
        <v>12.037088000000001</v>
      </c>
      <c r="C44">
        <v>2</v>
      </c>
    </row>
    <row r="45" spans="1:3">
      <c r="A45">
        <v>51.574494999999999</v>
      </c>
      <c r="B45">
        <v>14.607143000000001</v>
      </c>
      <c r="C45">
        <v>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topLeftCell="A5" workbookViewId="0">
      <selection activeCell="D9" sqref="D9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20174</v>
      </c>
      <c r="B2" s="85">
        <f>Overview!D13</f>
        <v>0</v>
      </c>
      <c r="C2" t="s">
        <v>19191</v>
      </c>
    </row>
    <row r="3" spans="1:5">
      <c r="A3" s="1" t="s">
        <v>20735</v>
      </c>
      <c r="B3" s="9">
        <f>B2*1000000/(365*24)</f>
        <v>0</v>
      </c>
      <c r="C3" t="s">
        <v>19192</v>
      </c>
    </row>
    <row r="4" spans="1:5">
      <c r="A4" s="1" t="s">
        <v>20175</v>
      </c>
      <c r="B4" s="74">
        <f>SUM(Table5[Peak Load '[MWh/h']])</f>
        <v>0</v>
      </c>
      <c r="C4" t="s">
        <v>19192</v>
      </c>
      <c r="E4" s="1"/>
    </row>
    <row r="8" spans="1:5">
      <c r="A8" t="s">
        <v>3</v>
      </c>
      <c r="B8" t="s">
        <v>19338</v>
      </c>
      <c r="C8" t="s">
        <v>19337</v>
      </c>
      <c r="D8" t="s">
        <v>20808</v>
      </c>
      <c r="E8" t="s">
        <v>19166</v>
      </c>
    </row>
    <row r="9" spans="1:5">
      <c r="A9" t="s">
        <v>111</v>
      </c>
      <c r="B9" t="s">
        <v>112</v>
      </c>
      <c r="C9">
        <v>57510.22</v>
      </c>
      <c r="D9">
        <f>Table5[[#This Row],[GDP -2019]]/Table5[[#Totals],[GDP -2019]]</f>
        <v>1.6557994077546882E-2</v>
      </c>
      <c r="E9">
        <f>ROUND($B$3*Table5[[#This Row],[Normed]],0)</f>
        <v>0</v>
      </c>
    </row>
    <row r="10" spans="1:5">
      <c r="A10" t="s">
        <v>114</v>
      </c>
      <c r="B10" t="s">
        <v>115</v>
      </c>
      <c r="C10">
        <v>24614.79</v>
      </c>
      <c r="D10">
        <f>Table5[[#This Row],[GDP -2019]]/Table5[[#Totals],[GDP -2019]]</f>
        <v>7.0869411913232153E-3</v>
      </c>
      <c r="E10">
        <f>ROUND($B$3*Table5[[#This Row],[Normed]],0)</f>
        <v>0</v>
      </c>
    </row>
    <row r="11" spans="1:5">
      <c r="A11" t="s">
        <v>116</v>
      </c>
      <c r="B11" t="s">
        <v>117</v>
      </c>
      <c r="C11">
        <v>22970.76</v>
      </c>
      <c r="D11">
        <f>Table5[[#This Row],[GDP -2019]]/Table5[[#Totals],[GDP -2019]]</f>
        <v>6.6136020351991488E-3</v>
      </c>
      <c r="E11">
        <f>ROUND($B$3*Table5[[#This Row],[Normed]],0)</f>
        <v>0</v>
      </c>
    </row>
    <row r="12" spans="1:5">
      <c r="A12" t="s">
        <v>118</v>
      </c>
      <c r="B12" t="s">
        <v>119</v>
      </c>
      <c r="C12">
        <v>8667.39</v>
      </c>
      <c r="D12">
        <f>Table5[[#This Row],[GDP -2019]]/Table5[[#Totals],[GDP -2019]]</f>
        <v>2.4954624115120592E-3</v>
      </c>
      <c r="E12">
        <f>ROUND($B$3*Table5[[#This Row],[Normed]],0)</f>
        <v>0</v>
      </c>
    </row>
    <row r="13" spans="1:5">
      <c r="A13" t="s">
        <v>120</v>
      </c>
      <c r="B13" t="s">
        <v>121</v>
      </c>
      <c r="C13">
        <v>25046.45</v>
      </c>
      <c r="D13">
        <f>Table5[[#This Row],[GDP -2019]]/Table5[[#Totals],[GDP -2019]]</f>
        <v>7.2112221230169887E-3</v>
      </c>
      <c r="E13">
        <f>ROUND($B$3*Table5[[#This Row],[Normed]],0)</f>
        <v>0</v>
      </c>
    </row>
    <row r="14" spans="1:5">
      <c r="A14" t="s">
        <v>122</v>
      </c>
      <c r="B14" t="s">
        <v>123</v>
      </c>
      <c r="C14">
        <v>15580.92</v>
      </c>
      <c r="D14">
        <f>Table5[[#This Row],[GDP -2019]]/Table5[[#Totals],[GDP -2019]]</f>
        <v>4.4859640787799412E-3</v>
      </c>
      <c r="E14">
        <f>ROUND($B$3*Table5[[#This Row],[Normed]],0)</f>
        <v>0</v>
      </c>
    </row>
    <row r="15" spans="1:5">
      <c r="A15" t="s">
        <v>124</v>
      </c>
      <c r="B15" t="s">
        <v>125</v>
      </c>
      <c r="C15">
        <v>7428.85</v>
      </c>
      <c r="D15">
        <f>Table5[[#This Row],[GDP -2019]]/Table5[[#Totals],[GDP -2019]]</f>
        <v>2.1388694792505427E-3</v>
      </c>
      <c r="E15">
        <f>ROUND($B$3*Table5[[#This Row],[Normed]],0)</f>
        <v>0</v>
      </c>
    </row>
    <row r="16" spans="1:5">
      <c r="A16" t="s">
        <v>126</v>
      </c>
      <c r="B16" t="s">
        <v>127</v>
      </c>
      <c r="C16">
        <v>20653.7</v>
      </c>
      <c r="D16">
        <f>Table5[[#This Row],[GDP -2019]]/Table5[[#Totals],[GDP -2019]]</f>
        <v>5.9464881594859147E-3</v>
      </c>
      <c r="E16">
        <f>ROUND($B$3*Table5[[#This Row],[Normed]],0)</f>
        <v>0</v>
      </c>
    </row>
    <row r="17" spans="1:5">
      <c r="A17" t="s">
        <v>128</v>
      </c>
      <c r="B17" t="s">
        <v>129</v>
      </c>
      <c r="C17">
        <v>5919.1</v>
      </c>
      <c r="D17">
        <f>Table5[[#This Row],[GDP -2019]]/Table5[[#Totals],[GDP -2019]]</f>
        <v>1.7041914070996035E-3</v>
      </c>
      <c r="E17">
        <f>ROUND($B$3*Table5[[#This Row],[Normed]],0)</f>
        <v>0</v>
      </c>
    </row>
    <row r="18" spans="1:5">
      <c r="A18" t="s">
        <v>130</v>
      </c>
      <c r="B18" t="s">
        <v>131</v>
      </c>
      <c r="C18">
        <v>9196.18</v>
      </c>
      <c r="D18">
        <f>Table5[[#This Row],[GDP -2019]]/Table5[[#Totals],[GDP -2019]]</f>
        <v>2.6477084242775475E-3</v>
      </c>
      <c r="E18">
        <f>ROUND($B$3*Table5[[#This Row],[Normed]],0)</f>
        <v>0</v>
      </c>
    </row>
    <row r="19" spans="1:5">
      <c r="A19" t="s">
        <v>132</v>
      </c>
      <c r="B19" t="s">
        <v>133</v>
      </c>
      <c r="C19">
        <v>5415.53</v>
      </c>
      <c r="D19">
        <f>Table5[[#This Row],[GDP -2019]]/Table5[[#Totals],[GDP -2019]]</f>
        <v>1.5592065839215613E-3</v>
      </c>
      <c r="E19">
        <f>ROUND($B$3*Table5[[#This Row],[Normed]],0)</f>
        <v>0</v>
      </c>
    </row>
    <row r="20" spans="1:5">
      <c r="A20" t="s">
        <v>134</v>
      </c>
      <c r="B20" t="s">
        <v>135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Row],[Normed]],0)</f>
        <v>0</v>
      </c>
    </row>
    <row r="21" spans="1:5">
      <c r="A21" t="s">
        <v>136</v>
      </c>
      <c r="B21" t="s">
        <v>137</v>
      </c>
      <c r="C21">
        <v>14421.97</v>
      </c>
      <c r="D21">
        <f>Table5[[#This Row],[GDP -2019]]/Table5[[#Totals],[GDP -2019]]</f>
        <v>4.1522862170681801E-3</v>
      </c>
      <c r="E21">
        <f>ROUND($B$3*Table5[[#This Row],[Normed]],0)</f>
        <v>0</v>
      </c>
    </row>
    <row r="22" spans="1:5">
      <c r="A22" t="s">
        <v>139</v>
      </c>
      <c r="B22" t="s">
        <v>140</v>
      </c>
      <c r="C22">
        <v>3156.49</v>
      </c>
      <c r="D22">
        <f>Table5[[#This Row],[GDP -2019]]/Table5[[#Totals],[GDP -2019]]</f>
        <v>9.0879747505462425E-4</v>
      </c>
      <c r="E22">
        <f>ROUND($B$3*Table5[[#This Row],[Normed]],0)</f>
        <v>0</v>
      </c>
    </row>
    <row r="23" spans="1:5">
      <c r="A23" t="s">
        <v>141</v>
      </c>
      <c r="B23" t="s">
        <v>142</v>
      </c>
      <c r="C23">
        <v>21294</v>
      </c>
      <c r="D23">
        <f>Table5[[#This Row],[GDP -2019]]/Table5[[#Totals],[GDP -2019]]</f>
        <v>6.1308394557920889E-3</v>
      </c>
      <c r="E23">
        <f>ROUND($B$3*Table5[[#This Row],[Normed]],0)</f>
        <v>0</v>
      </c>
    </row>
    <row r="24" spans="1:5">
      <c r="A24" t="s">
        <v>143</v>
      </c>
      <c r="B24" t="s">
        <v>144</v>
      </c>
      <c r="C24">
        <v>17490.09</v>
      </c>
      <c r="D24">
        <f>Table5[[#This Row],[GDP -2019]]/Table5[[#Totals],[GDP -2019]]</f>
        <v>5.0356407371726615E-3</v>
      </c>
      <c r="E24">
        <f>ROUND($B$3*Table5[[#This Row],[Normed]],0)</f>
        <v>0</v>
      </c>
    </row>
    <row r="25" spans="1:5">
      <c r="A25" t="s">
        <v>145</v>
      </c>
      <c r="B25" t="s">
        <v>146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Row],[Normed]],0)</f>
        <v>0</v>
      </c>
    </row>
    <row r="26" spans="1:5">
      <c r="A26" t="s">
        <v>147</v>
      </c>
      <c r="B26" t="s">
        <v>148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Row],[Normed]],0)</f>
        <v>0</v>
      </c>
    </row>
    <row r="27" spans="1:5">
      <c r="A27" t="s">
        <v>149</v>
      </c>
      <c r="B27" t="s">
        <v>150</v>
      </c>
      <c r="C27">
        <v>21117.74</v>
      </c>
      <c r="D27">
        <f>Table5[[#This Row],[GDP -2019]]/Table5[[#Totals],[GDP -2019]]</f>
        <v>6.0800917445833959E-3</v>
      </c>
      <c r="E27">
        <f>ROUND($B$3*Table5[[#This Row],[Normed]],0)</f>
        <v>0</v>
      </c>
    </row>
    <row r="28" spans="1:5">
      <c r="A28" t="s">
        <v>151</v>
      </c>
      <c r="B28" t="s">
        <v>152</v>
      </c>
      <c r="C28">
        <v>4570.46</v>
      </c>
      <c r="D28">
        <f>Table5[[#This Row],[GDP -2019]]/Table5[[#Totals],[GDP -2019]]</f>
        <v>1.3158991499539546E-3</v>
      </c>
      <c r="E28">
        <f>ROUND($B$3*Table5[[#This Row],[Normed]],0)</f>
        <v>0</v>
      </c>
    </row>
    <row r="29" spans="1:5">
      <c r="A29" t="s">
        <v>153</v>
      </c>
      <c r="B29" t="s">
        <v>154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Row],[Normed]],0)</f>
        <v>0</v>
      </c>
    </row>
    <row r="30" spans="1:5">
      <c r="A30" t="s">
        <v>155</v>
      </c>
      <c r="B30" t="s">
        <v>156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Row],[Normed]],0)</f>
        <v>0</v>
      </c>
    </row>
    <row r="31" spans="1:5">
      <c r="A31" t="s">
        <v>157</v>
      </c>
      <c r="B31" t="s">
        <v>158</v>
      </c>
      <c r="C31">
        <v>4745.68</v>
      </c>
      <c r="D31">
        <f>Table5[[#This Row],[GDP -2019]]/Table5[[#Totals],[GDP -2019]]</f>
        <v>1.3663474306641965E-3</v>
      </c>
      <c r="E31">
        <f>ROUND($B$3*Table5[[#This Row],[Normed]],0)</f>
        <v>0</v>
      </c>
    </row>
    <row r="32" spans="1:5">
      <c r="A32" t="s">
        <v>159</v>
      </c>
      <c r="B32" t="s">
        <v>160</v>
      </c>
      <c r="C32">
        <v>6268.52</v>
      </c>
      <c r="D32">
        <f>Table5[[#This Row],[GDP -2019]]/Table5[[#Totals],[GDP -2019]]</f>
        <v>1.804794296300452E-3</v>
      </c>
      <c r="E32">
        <f>ROUND($B$3*Table5[[#This Row],[Normed]],0)</f>
        <v>0</v>
      </c>
    </row>
    <row r="33" spans="1:5">
      <c r="A33" t="s">
        <v>161</v>
      </c>
      <c r="B33" t="s">
        <v>162</v>
      </c>
      <c r="C33">
        <v>4862.01</v>
      </c>
      <c r="D33">
        <f>Table5[[#This Row],[GDP -2019]]/Table5[[#Totals],[GDP -2019]]</f>
        <v>1.3998404593996287E-3</v>
      </c>
      <c r="E33">
        <f>ROUND($B$3*Table5[[#This Row],[Normed]],0)</f>
        <v>0</v>
      </c>
    </row>
    <row r="34" spans="1:5">
      <c r="A34" t="s">
        <v>163</v>
      </c>
      <c r="B34" t="s">
        <v>164</v>
      </c>
      <c r="C34">
        <v>12784.12</v>
      </c>
      <c r="D34">
        <f>Table5[[#This Row],[GDP -2019]]/Table5[[#Totals],[GDP -2019]]</f>
        <v>3.6807263690983734E-3</v>
      </c>
      <c r="E34">
        <f>ROUND($B$3*Table5[[#This Row],[Normed]],0)</f>
        <v>0</v>
      </c>
    </row>
    <row r="35" spans="1:5">
      <c r="A35" t="s">
        <v>165</v>
      </c>
      <c r="B35" t="s">
        <v>166</v>
      </c>
      <c r="C35">
        <v>8199.31</v>
      </c>
      <c r="D35">
        <f>Table5[[#This Row],[GDP -2019]]/Table5[[#Totals],[GDP -2019]]</f>
        <v>2.360695654093671E-3</v>
      </c>
      <c r="E35">
        <f>ROUND($B$3*Table5[[#This Row],[Normed]],0)</f>
        <v>0</v>
      </c>
    </row>
    <row r="36" spans="1:5">
      <c r="A36" t="s">
        <v>167</v>
      </c>
      <c r="B36" t="s">
        <v>168</v>
      </c>
      <c r="C36">
        <v>5607.61</v>
      </c>
      <c r="D36">
        <f>Table5[[#This Row],[GDP -2019]]/Table5[[#Totals],[GDP -2019]]</f>
        <v>1.6145090936740055E-3</v>
      </c>
      <c r="E36">
        <f>ROUND($B$3*Table5[[#This Row],[Normed]],0)</f>
        <v>0</v>
      </c>
    </row>
    <row r="37" spans="1:5">
      <c r="A37" t="s">
        <v>169</v>
      </c>
      <c r="B37" t="s">
        <v>170</v>
      </c>
      <c r="C37">
        <v>18262.98</v>
      </c>
      <c r="D37">
        <f>Table5[[#This Row],[GDP -2019]]/Table5[[#Totals],[GDP -2019]]</f>
        <v>5.2581665428919786E-3</v>
      </c>
      <c r="E37">
        <f>ROUND($B$3*Table5[[#This Row],[Normed]],0)</f>
        <v>0</v>
      </c>
    </row>
    <row r="38" spans="1:5">
      <c r="A38" t="s">
        <v>171</v>
      </c>
      <c r="B38" t="s">
        <v>172</v>
      </c>
      <c r="C38">
        <v>6225.95</v>
      </c>
      <c r="D38">
        <f>Table5[[#This Row],[GDP -2019]]/Table5[[#Totals],[GDP -2019]]</f>
        <v>1.7925377998398025E-3</v>
      </c>
      <c r="E38">
        <f>ROUND($B$3*Table5[[#This Row],[Normed]],0)</f>
        <v>0</v>
      </c>
    </row>
    <row r="39" spans="1:5">
      <c r="A39" t="s">
        <v>173</v>
      </c>
      <c r="B39" t="s">
        <v>174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Row],[Normed]],0)</f>
        <v>0</v>
      </c>
    </row>
    <row r="40" spans="1:5">
      <c r="A40" t="s">
        <v>175</v>
      </c>
      <c r="B40" t="s">
        <v>176</v>
      </c>
      <c r="C40">
        <v>7169.7</v>
      </c>
      <c r="D40">
        <f>Table5[[#This Row],[GDP -2019]]/Table5[[#Totals],[GDP -2019]]</f>
        <v>2.0642565814873925E-3</v>
      </c>
      <c r="E40">
        <f>ROUND($B$3*Table5[[#This Row],[Normed]],0)</f>
        <v>0</v>
      </c>
    </row>
    <row r="41" spans="1:5">
      <c r="A41" t="s">
        <v>177</v>
      </c>
      <c r="B41" t="s">
        <v>178</v>
      </c>
      <c r="C41">
        <v>10392.76</v>
      </c>
      <c r="D41">
        <f>Table5[[#This Row],[GDP -2019]]/Table5[[#Totals],[GDP -2019]]</f>
        <v>2.9922204875823138E-3</v>
      </c>
      <c r="E41">
        <f>ROUND($B$3*Table5[[#This Row],[Normed]],0)</f>
        <v>0</v>
      </c>
    </row>
    <row r="42" spans="1:5">
      <c r="A42" t="s">
        <v>89</v>
      </c>
      <c r="B42" t="s">
        <v>179</v>
      </c>
      <c r="C42">
        <v>7970.98</v>
      </c>
      <c r="D42">
        <f>Table5[[#This Row],[GDP -2019]]/Table5[[#Totals],[GDP -2019]]</f>
        <v>2.2949562639865513E-3</v>
      </c>
      <c r="E42">
        <f>ROUND($B$3*Table5[[#This Row],[Normed]],0)</f>
        <v>0</v>
      </c>
    </row>
    <row r="43" spans="1:5">
      <c r="A43" t="s">
        <v>180</v>
      </c>
      <c r="B43" t="s">
        <v>181</v>
      </c>
      <c r="C43">
        <v>5425.17</v>
      </c>
      <c r="D43">
        <f>Table5[[#This Row],[GDP -2019]]/Table5[[#Totals],[GDP -2019]]</f>
        <v>1.5619820743110531E-3</v>
      </c>
      <c r="E43">
        <f>ROUND($B$3*Table5[[#This Row],[Normed]],0)</f>
        <v>0</v>
      </c>
    </row>
    <row r="44" spans="1:5">
      <c r="A44" t="s">
        <v>183</v>
      </c>
      <c r="B44" t="s">
        <v>184</v>
      </c>
      <c r="C44">
        <v>12060.37</v>
      </c>
      <c r="D44">
        <f>Table5[[#This Row],[GDP -2019]]/Table5[[#Totals],[GDP -2019]]</f>
        <v>3.4723486544308837E-3</v>
      </c>
      <c r="E44">
        <f>ROUND($B$3*Table5[[#This Row],[Normed]],0)</f>
        <v>0</v>
      </c>
    </row>
    <row r="45" spans="1:5">
      <c r="A45" t="s">
        <v>185</v>
      </c>
      <c r="B45" t="s">
        <v>19314</v>
      </c>
      <c r="C45">
        <v>7873.38</v>
      </c>
      <c r="D45">
        <f>Table5[[#This Row],[GDP -2019]]/Table5[[#Totals],[GDP -2019]]</f>
        <v>2.2668558633626521E-3</v>
      </c>
      <c r="E45">
        <f>ROUND($B$3*Table5[[#This Row],[Normed]],0)</f>
        <v>0</v>
      </c>
    </row>
    <row r="46" spans="1:5">
      <c r="A46" t="s">
        <v>186</v>
      </c>
      <c r="B46" t="s">
        <v>187</v>
      </c>
      <c r="C46">
        <v>6892.46</v>
      </c>
      <c r="D46">
        <f>Table5[[#This Row],[GDP -2019]]/Table5[[#Totals],[GDP -2019]]</f>
        <v>1.9844353205348332E-3</v>
      </c>
      <c r="E46">
        <f>ROUND($B$3*Table5[[#This Row],[Normed]],0)</f>
        <v>0</v>
      </c>
    </row>
    <row r="47" spans="1:5">
      <c r="A47" t="s">
        <v>188</v>
      </c>
      <c r="B47" t="s">
        <v>189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Row],[Normed]],0)</f>
        <v>0</v>
      </c>
    </row>
    <row r="48" spans="1:5">
      <c r="A48" t="s">
        <v>190</v>
      </c>
      <c r="B48" t="s">
        <v>191</v>
      </c>
      <c r="C48">
        <v>6687.53</v>
      </c>
      <c r="D48">
        <f>Table5[[#This Row],[GDP -2019]]/Table5[[#Totals],[GDP -2019]]</f>
        <v>1.9254331166428697E-3</v>
      </c>
      <c r="E48">
        <f>ROUND($B$3*Table5[[#This Row],[Normed]],0)</f>
        <v>0</v>
      </c>
    </row>
    <row r="49" spans="1:5">
      <c r="A49" t="s">
        <v>192</v>
      </c>
      <c r="B49" t="s">
        <v>193</v>
      </c>
      <c r="C49">
        <v>11138.52</v>
      </c>
      <c r="D49">
        <f>Table5[[#This Row],[GDP -2019]]/Table5[[#Totals],[GDP -2019]]</f>
        <v>3.2069351880872217E-3</v>
      </c>
      <c r="E49">
        <f>ROUND($B$3*Table5[[#This Row],[Normed]],0)</f>
        <v>0</v>
      </c>
    </row>
    <row r="50" spans="1:5">
      <c r="A50" t="s">
        <v>194</v>
      </c>
      <c r="B50" t="s">
        <v>195</v>
      </c>
      <c r="C50">
        <v>11028.39</v>
      </c>
      <c r="D50">
        <f>Table5[[#This Row],[GDP -2019]]/Table5[[#Totals],[GDP -2019]]</f>
        <v>3.1752272257848648E-3</v>
      </c>
      <c r="E50">
        <f>ROUND($B$3*Table5[[#This Row],[Normed]],0)</f>
        <v>0</v>
      </c>
    </row>
    <row r="51" spans="1:5">
      <c r="A51" t="s">
        <v>196</v>
      </c>
      <c r="B51" t="s">
        <v>197</v>
      </c>
      <c r="C51">
        <v>13768.2</v>
      </c>
      <c r="D51">
        <f>Table5[[#This Row],[GDP -2019]]/Table5[[#Totals],[GDP -2019]]</f>
        <v>3.9640567199791792E-3</v>
      </c>
      <c r="E51">
        <f>ROUND($B$3*Table5[[#This Row],[Normed]],0)</f>
        <v>0</v>
      </c>
    </row>
    <row r="52" spans="1:5">
      <c r="A52" t="s">
        <v>198</v>
      </c>
      <c r="B52" t="s">
        <v>199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Row],[Normed]],0)</f>
        <v>0</v>
      </c>
    </row>
    <row r="53" spans="1:5">
      <c r="A53" t="s">
        <v>200</v>
      </c>
      <c r="B53" t="s">
        <v>201</v>
      </c>
      <c r="C53">
        <v>18877.29</v>
      </c>
      <c r="D53">
        <f>Table5[[#This Row],[GDP -2019]]/Table5[[#Totals],[GDP -2019]]</f>
        <v>5.4350349558762766E-3</v>
      </c>
      <c r="E53">
        <f>ROUND($B$3*Table5[[#This Row],[Normed]],0)</f>
        <v>0</v>
      </c>
    </row>
    <row r="54" spans="1:5">
      <c r="A54" t="s">
        <v>202</v>
      </c>
      <c r="B54" t="s">
        <v>203</v>
      </c>
      <c r="C54">
        <v>124452.7</v>
      </c>
      <c r="D54">
        <f>Table5[[#This Row],[GDP -2019]]/Table5[[#Totals],[GDP -2019]]</f>
        <v>3.5831667302519771E-2</v>
      </c>
      <c r="E54">
        <f>ROUND($B$3*Table5[[#This Row],[Normed]],0)</f>
        <v>0</v>
      </c>
    </row>
    <row r="55" spans="1:5">
      <c r="A55" t="s">
        <v>204</v>
      </c>
      <c r="B55" t="s">
        <v>205</v>
      </c>
      <c r="C55">
        <v>3464.74</v>
      </c>
      <c r="D55">
        <f>Table5[[#This Row],[GDP -2019]]/Table5[[#Totals],[GDP -2019]]</f>
        <v>9.9754694731196952E-4</v>
      </c>
      <c r="E55">
        <f>ROUND($B$3*Table5[[#This Row],[Normed]],0)</f>
        <v>0</v>
      </c>
    </row>
    <row r="56" spans="1:5">
      <c r="A56" t="s">
        <v>101</v>
      </c>
      <c r="B56" t="s">
        <v>206</v>
      </c>
      <c r="C56">
        <v>5417.88</v>
      </c>
      <c r="D56">
        <f>Table5[[#This Row],[GDP -2019]]/Table5[[#Totals],[GDP -2019]]</f>
        <v>1.5598831816824852E-3</v>
      </c>
      <c r="E56">
        <f>ROUND($B$3*Table5[[#This Row],[Normed]],0)</f>
        <v>0</v>
      </c>
    </row>
    <row r="57" spans="1:5">
      <c r="A57" t="s">
        <v>207</v>
      </c>
      <c r="B57" t="s">
        <v>208</v>
      </c>
      <c r="C57">
        <v>3724.77</v>
      </c>
      <c r="D57">
        <f>Table5[[#This Row],[GDP -2019]]/Table5[[#Totals],[GDP -2019]]</f>
        <v>1.0724132093430402E-3</v>
      </c>
      <c r="E57">
        <f>ROUND($B$3*Table5[[#This Row],[Normed]],0)</f>
        <v>0</v>
      </c>
    </row>
    <row r="58" spans="1:5">
      <c r="A58" t="s">
        <v>209</v>
      </c>
      <c r="B58" t="s">
        <v>210</v>
      </c>
      <c r="C58">
        <v>3893.11</v>
      </c>
      <c r="D58">
        <f>Table5[[#This Row],[GDP -2019]]/Table5[[#Totals],[GDP -2019]]</f>
        <v>1.1208806421404499E-3</v>
      </c>
      <c r="E58">
        <f>ROUND($B$3*Table5[[#This Row],[Normed]],0)</f>
        <v>0</v>
      </c>
    </row>
    <row r="59" spans="1:5">
      <c r="A59" t="s">
        <v>211</v>
      </c>
      <c r="B59" t="s">
        <v>212</v>
      </c>
      <c r="C59">
        <v>4697.32</v>
      </c>
      <c r="D59">
        <f>Table5[[#This Row],[GDP -2019]]/Table5[[#Totals],[GDP -2019]]</f>
        <v>1.352423912486207E-3</v>
      </c>
      <c r="E59">
        <f>ROUND($B$3*Table5[[#This Row],[Normed]],0)</f>
        <v>0</v>
      </c>
    </row>
    <row r="60" spans="1:5">
      <c r="A60" t="s">
        <v>213</v>
      </c>
      <c r="B60" t="s">
        <v>214</v>
      </c>
      <c r="C60">
        <v>4632.71</v>
      </c>
      <c r="D60">
        <f>Table5[[#This Row],[GDP -2019]]/Table5[[#Totals],[GDP -2019]]</f>
        <v>1.3338217927699148E-3</v>
      </c>
      <c r="E60">
        <f>ROUND($B$3*Table5[[#This Row],[Normed]],0)</f>
        <v>0</v>
      </c>
    </row>
    <row r="61" spans="1:5">
      <c r="A61" t="s">
        <v>215</v>
      </c>
      <c r="B61" t="s">
        <v>216</v>
      </c>
      <c r="C61">
        <v>4865.67</v>
      </c>
      <c r="D61">
        <f>Table5[[#This Row],[GDP -2019]]/Table5[[#Totals],[GDP -2019]]</f>
        <v>1.4008942244230248E-3</v>
      </c>
      <c r="E61">
        <f>ROUND($B$3*Table5[[#This Row],[Normed]],0)</f>
        <v>0</v>
      </c>
    </row>
    <row r="62" spans="1:5">
      <c r="A62" t="s">
        <v>217</v>
      </c>
      <c r="B62" t="s">
        <v>218</v>
      </c>
      <c r="C62">
        <v>4441.03</v>
      </c>
      <c r="D62">
        <f>Table5[[#This Row],[GDP -2019]]/Table5[[#Totals],[GDP -2019]]</f>
        <v>1.2786344485937982E-3</v>
      </c>
      <c r="E62">
        <f>ROUND($B$3*Table5[[#This Row],[Normed]],0)</f>
        <v>0</v>
      </c>
    </row>
    <row r="63" spans="1:5">
      <c r="A63" t="s">
        <v>219</v>
      </c>
      <c r="B63" t="s">
        <v>220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Row],[Normed]],0)</f>
        <v>0</v>
      </c>
    </row>
    <row r="64" spans="1:5">
      <c r="A64" t="s">
        <v>221</v>
      </c>
      <c r="B64" t="s">
        <v>222</v>
      </c>
      <c r="C64">
        <v>6075.01</v>
      </c>
      <c r="D64">
        <f>Table5[[#This Row],[GDP -2019]]/Table5[[#Totals],[GDP -2019]]</f>
        <v>1.7490800696126373E-3</v>
      </c>
      <c r="E64">
        <f>ROUND($B$3*Table5[[#This Row],[Normed]],0)</f>
        <v>0</v>
      </c>
    </row>
    <row r="65" spans="1:5">
      <c r="A65" t="s">
        <v>223</v>
      </c>
      <c r="B65" t="s">
        <v>224</v>
      </c>
      <c r="C65">
        <v>2805.31</v>
      </c>
      <c r="D65">
        <f>Table5[[#This Row],[GDP -2019]]/Table5[[#Totals],[GDP -2019]]</f>
        <v>8.0768785731793482E-4</v>
      </c>
      <c r="E65">
        <f>ROUND($B$3*Table5[[#This Row],[Normed]],0)</f>
        <v>0</v>
      </c>
    </row>
    <row r="66" spans="1:5">
      <c r="A66" t="s">
        <v>225</v>
      </c>
      <c r="B66" t="s">
        <v>226</v>
      </c>
      <c r="C66">
        <v>4322.63</v>
      </c>
      <c r="D66">
        <f>Table5[[#This Row],[GDP -2019]]/Table5[[#Totals],[GDP -2019]]</f>
        <v>1.2445454380008714E-3</v>
      </c>
      <c r="E66">
        <f>ROUND($B$3*Table5[[#This Row],[Normed]],0)</f>
        <v>0</v>
      </c>
    </row>
    <row r="67" spans="1:5">
      <c r="A67" t="s">
        <v>227</v>
      </c>
      <c r="B67" t="s">
        <v>228</v>
      </c>
      <c r="C67">
        <v>3946.04</v>
      </c>
      <c r="D67">
        <f>Table5[[#This Row],[GDP -2019]]/Table5[[#Totals],[GDP -2019]]</f>
        <v>1.1361199270279803E-3</v>
      </c>
      <c r="E67">
        <f>ROUND($B$3*Table5[[#This Row],[Normed]],0)</f>
        <v>0</v>
      </c>
    </row>
    <row r="68" spans="1:5">
      <c r="A68" t="s">
        <v>229</v>
      </c>
      <c r="B68" t="s">
        <v>19315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Row],[Normed]],0)</f>
        <v>0</v>
      </c>
    </row>
    <row r="69" spans="1:5">
      <c r="A69" t="s">
        <v>231</v>
      </c>
      <c r="B69" t="s">
        <v>232</v>
      </c>
      <c r="C69">
        <v>40557.97</v>
      </c>
      <c r="D69">
        <f>Table5[[#This Row],[GDP -2019]]/Table5[[#Totals],[GDP -2019]]</f>
        <v>1.1677204974304117E-2</v>
      </c>
      <c r="E69">
        <f>ROUND($B$3*Table5[[#This Row],[Normed]],0)</f>
        <v>0</v>
      </c>
    </row>
    <row r="70" spans="1:5">
      <c r="A70" t="s">
        <v>233</v>
      </c>
      <c r="B70" t="s">
        <v>234</v>
      </c>
      <c r="C70">
        <v>3755.87</v>
      </c>
      <c r="D70">
        <f>Table5[[#This Row],[GDP -2019]]/Table5[[#Totals],[GDP -2019]]</f>
        <v>1.0813673329024998E-3</v>
      </c>
      <c r="E70">
        <f>ROUND($B$3*Table5[[#This Row],[Normed]],0)</f>
        <v>0</v>
      </c>
    </row>
    <row r="71" spans="1:5">
      <c r="A71" t="s">
        <v>235</v>
      </c>
      <c r="B71" t="s">
        <v>19316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Row],[Normed]],0)</f>
        <v>0</v>
      </c>
    </row>
    <row r="72" spans="1:5">
      <c r="A72" t="s">
        <v>237</v>
      </c>
      <c r="B72" t="s">
        <v>238</v>
      </c>
      <c r="C72">
        <v>8990.25</v>
      </c>
      <c r="D72">
        <f>Table5[[#This Row],[GDP -2019]]/Table5[[#Totals],[GDP -2019]]</f>
        <v>2.5884183064447648E-3</v>
      </c>
      <c r="E72">
        <f>ROUND($B$3*Table5[[#This Row],[Normed]],0)</f>
        <v>0</v>
      </c>
    </row>
    <row r="73" spans="1:5">
      <c r="A73" t="s">
        <v>239</v>
      </c>
      <c r="B73" t="s">
        <v>240</v>
      </c>
      <c r="C73">
        <v>6411.64</v>
      </c>
      <c r="D73">
        <f>Table5[[#This Row],[GDP -2019]]/Table5[[#Totals],[GDP -2019]]</f>
        <v>1.8460005395104155E-3</v>
      </c>
      <c r="E73">
        <f>ROUND($B$3*Table5[[#This Row],[Normed]],0)</f>
        <v>0</v>
      </c>
    </row>
    <row r="74" spans="1:5">
      <c r="A74" t="s">
        <v>241</v>
      </c>
      <c r="B74" t="s">
        <v>242</v>
      </c>
      <c r="C74">
        <v>7400.11</v>
      </c>
      <c r="D74">
        <f>Table5[[#This Row],[GDP -2019]]/Table5[[#Totals],[GDP -2019]]</f>
        <v>2.1305948325914151E-3</v>
      </c>
      <c r="E74">
        <f>ROUND($B$3*Table5[[#This Row],[Normed]],0)</f>
        <v>0</v>
      </c>
    </row>
    <row r="75" spans="1:5">
      <c r="A75" t="s">
        <v>243</v>
      </c>
      <c r="B75" t="s">
        <v>244</v>
      </c>
      <c r="C75">
        <v>5701.04</v>
      </c>
      <c r="D75">
        <f>Table5[[#This Row],[GDP -2019]]/Table5[[#Totals],[GDP -2019]]</f>
        <v>1.6414088931646909E-3</v>
      </c>
      <c r="E75">
        <f>ROUND($B$3*Table5[[#This Row],[Normed]],0)</f>
        <v>0</v>
      </c>
    </row>
    <row r="76" spans="1:5">
      <c r="A76" t="s">
        <v>245</v>
      </c>
      <c r="B76" t="s">
        <v>246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Row],[Normed]],0)</f>
        <v>0</v>
      </c>
    </row>
    <row r="77" spans="1:5">
      <c r="A77" t="s">
        <v>247</v>
      </c>
      <c r="B77" t="s">
        <v>248</v>
      </c>
      <c r="C77">
        <v>3608.03</v>
      </c>
      <c r="D77">
        <f>Table5[[#This Row],[GDP -2019]]/Table5[[#Totals],[GDP -2019]]</f>
        <v>1.0388021358918723E-3</v>
      </c>
      <c r="E77">
        <f>ROUND($B$3*Table5[[#This Row],[Normed]],0)</f>
        <v>0</v>
      </c>
    </row>
    <row r="78" spans="1:5">
      <c r="A78" t="s">
        <v>249</v>
      </c>
      <c r="B78" t="s">
        <v>250</v>
      </c>
      <c r="C78">
        <v>2710.72</v>
      </c>
      <c r="D78">
        <f>Table5[[#This Row],[GDP -2019]]/Table5[[#Totals],[GDP -2019]]</f>
        <v>7.804540776558997E-4</v>
      </c>
      <c r="E78">
        <f>ROUND($B$3*Table5[[#This Row],[Normed]],0)</f>
        <v>0</v>
      </c>
    </row>
    <row r="79" spans="1:5">
      <c r="A79" t="s">
        <v>251</v>
      </c>
      <c r="B79" t="s">
        <v>252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Row],[Normed]],0)</f>
        <v>0</v>
      </c>
    </row>
    <row r="80" spans="1:5">
      <c r="A80" t="s">
        <v>253</v>
      </c>
      <c r="B80" t="s">
        <v>254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Row],[Normed]],0)</f>
        <v>0</v>
      </c>
    </row>
    <row r="81" spans="1:5">
      <c r="A81" t="s">
        <v>255</v>
      </c>
      <c r="B81" t="s">
        <v>256</v>
      </c>
      <c r="C81">
        <v>4008.62</v>
      </c>
      <c r="D81">
        <f>Table5[[#This Row],[GDP -2019]]/Table5[[#Totals],[GDP -2019]]</f>
        <v>1.1541375814444108E-3</v>
      </c>
      <c r="E81">
        <f>ROUND($B$3*Table5[[#This Row],[Normed]],0)</f>
        <v>0</v>
      </c>
    </row>
    <row r="82" spans="1:5">
      <c r="A82" t="s">
        <v>257</v>
      </c>
      <c r="B82" t="s">
        <v>258</v>
      </c>
      <c r="C82">
        <v>6010.07</v>
      </c>
      <c r="D82">
        <f>Table5[[#This Row],[GDP -2019]]/Table5[[#Totals],[GDP -2019]]</f>
        <v>1.7303829382958747E-3</v>
      </c>
      <c r="E82">
        <f>ROUND($B$3*Table5[[#This Row],[Normed]],0)</f>
        <v>0</v>
      </c>
    </row>
    <row r="83" spans="1:5">
      <c r="A83" t="s">
        <v>97</v>
      </c>
      <c r="B83" t="s">
        <v>259</v>
      </c>
      <c r="C83">
        <v>6007.55</v>
      </c>
      <c r="D83">
        <f>Table5[[#This Row],[GDP -2019]]/Table5[[#Totals],[GDP -2019]]</f>
        <v>1.7296573951650119E-3</v>
      </c>
      <c r="E83">
        <f>ROUND($B$3*Table5[[#This Row],[Normed]],0)</f>
        <v>0</v>
      </c>
    </row>
    <row r="84" spans="1:5">
      <c r="A84" t="s">
        <v>260</v>
      </c>
      <c r="B84" t="s">
        <v>261</v>
      </c>
      <c r="C84">
        <v>2709.11</v>
      </c>
      <c r="D84">
        <f>Table5[[#This Row],[GDP -2019]]/Table5[[#Totals],[GDP -2019]]</f>
        <v>7.7999053621118184E-4</v>
      </c>
      <c r="E84">
        <f>ROUND($B$3*Table5[[#This Row],[Normed]],0)</f>
        <v>0</v>
      </c>
    </row>
    <row r="85" spans="1:5">
      <c r="A85" t="s">
        <v>262</v>
      </c>
      <c r="B85" t="s">
        <v>263</v>
      </c>
      <c r="C85">
        <v>4151.66</v>
      </c>
      <c r="D85">
        <f>Table5[[#This Row],[GDP -2019]]/Table5[[#Totals],[GDP -2019]]</f>
        <v>1.1953207915391087E-3</v>
      </c>
      <c r="E85">
        <f>ROUND($B$3*Table5[[#This Row],[Normed]],0)</f>
        <v>0</v>
      </c>
    </row>
    <row r="86" spans="1:5">
      <c r="A86" t="s">
        <v>264</v>
      </c>
      <c r="B86" t="s">
        <v>265</v>
      </c>
      <c r="C86">
        <v>2915.04</v>
      </c>
      <c r="D86">
        <f>Table5[[#This Row],[GDP -2019]]/Table5[[#Totals],[GDP -2019]]</f>
        <v>8.3928065404396404E-4</v>
      </c>
      <c r="E86">
        <f>ROUND($B$3*Table5[[#This Row],[Normed]],0)</f>
        <v>0</v>
      </c>
    </row>
    <row r="87" spans="1:5">
      <c r="A87" t="s">
        <v>266</v>
      </c>
      <c r="B87" t="s">
        <v>267</v>
      </c>
      <c r="C87">
        <v>6256.48</v>
      </c>
      <c r="D87">
        <f>Table5[[#This Row],[GDP -2019]]/Table5[[#Totals],[GDP -2019]]</f>
        <v>1.8013278124529954E-3</v>
      </c>
      <c r="E87">
        <f>ROUND($B$3*Table5[[#This Row],[Normed]],0)</f>
        <v>0</v>
      </c>
    </row>
    <row r="88" spans="1:5">
      <c r="A88" t="s">
        <v>268</v>
      </c>
      <c r="B88" t="s">
        <v>269</v>
      </c>
      <c r="C88">
        <v>2696.89</v>
      </c>
      <c r="D88">
        <f>Table5[[#This Row],[GDP -2019]]/Table5[[#Totals],[GDP -2019]]</f>
        <v>7.76472227854378E-4</v>
      </c>
      <c r="E88">
        <f>ROUND($B$3*Table5[[#This Row],[Normed]],0)</f>
        <v>0</v>
      </c>
    </row>
    <row r="89" spans="1:5">
      <c r="A89" t="s">
        <v>270</v>
      </c>
      <c r="B89" t="s">
        <v>271</v>
      </c>
      <c r="C89">
        <v>13595.91</v>
      </c>
      <c r="D89">
        <f>Table5[[#This Row],[GDP -2019]]/Table5[[#Totals],[GDP -2019]]</f>
        <v>3.9144520271155352E-3</v>
      </c>
      <c r="E89">
        <f>ROUND($B$3*Table5[[#This Row],[Normed]],0)</f>
        <v>0</v>
      </c>
    </row>
    <row r="90" spans="1:5">
      <c r="A90" t="s">
        <v>272</v>
      </c>
      <c r="B90" t="s">
        <v>19317</v>
      </c>
      <c r="C90">
        <v>2474.39</v>
      </c>
      <c r="D90">
        <f>Table5[[#This Row],[GDP -2019]]/Table5[[#Totals],[GDP -2019]]</f>
        <v>7.1241137602223096E-4</v>
      </c>
      <c r="E90">
        <f>ROUND($B$3*Table5[[#This Row],[Normed]],0)</f>
        <v>0</v>
      </c>
    </row>
    <row r="91" spans="1:5">
      <c r="A91" t="s">
        <v>276</v>
      </c>
      <c r="B91" t="s">
        <v>275</v>
      </c>
      <c r="C91">
        <v>2925.53</v>
      </c>
      <c r="D91">
        <f>Table5[[#This Row],[GDP -2019]]/Table5[[#Totals],[GDP -2019]]</f>
        <v>8.4230087128315157E-4</v>
      </c>
      <c r="E91">
        <f>ROUND($B$3*Table5[[#This Row],[Normed]],0)</f>
        <v>0</v>
      </c>
    </row>
    <row r="92" spans="1:5">
      <c r="A92" t="s">
        <v>274</v>
      </c>
      <c r="B92" t="s">
        <v>277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Row],[Normed]],0)</f>
        <v>0</v>
      </c>
    </row>
    <row r="93" spans="1:5">
      <c r="A93" t="s">
        <v>278</v>
      </c>
      <c r="B93" t="s">
        <v>19318</v>
      </c>
      <c r="C93">
        <v>5248.37</v>
      </c>
      <c r="D93">
        <f>Table5[[#This Row],[GDP -2019]]/Table5[[#Totals],[GDP -2019]]</f>
        <v>1.5110788895743178E-3</v>
      </c>
      <c r="E93">
        <f>ROUND($B$3*Table5[[#This Row],[Normed]],0)</f>
        <v>0</v>
      </c>
    </row>
    <row r="94" spans="1:5">
      <c r="A94" t="s">
        <v>103</v>
      </c>
      <c r="B94" t="s">
        <v>19319</v>
      </c>
      <c r="C94">
        <v>3144.34</v>
      </c>
      <c r="D94">
        <f>Table5[[#This Row],[GDP -2019]]/Table5[[#Totals],[GDP -2019]]</f>
        <v>9.0529932067367786E-4</v>
      </c>
      <c r="E94">
        <f>ROUND($B$3*Table5[[#This Row],[Normed]],0)</f>
        <v>0</v>
      </c>
    </row>
    <row r="95" spans="1:5">
      <c r="A95" t="s">
        <v>281</v>
      </c>
      <c r="B95" t="s">
        <v>282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Row],[Normed]],0)</f>
        <v>0</v>
      </c>
    </row>
    <row r="96" spans="1:5">
      <c r="A96" t="s">
        <v>283</v>
      </c>
      <c r="B96" t="s">
        <v>284</v>
      </c>
      <c r="C96">
        <v>5562.31</v>
      </c>
      <c r="D96">
        <f>Table5[[#This Row],[GDP -2019]]/Table5[[#Totals],[GDP -2019]]</f>
        <v>1.6014665921549214E-3</v>
      </c>
      <c r="E96">
        <f>ROUND($B$3*Table5[[#This Row],[Normed]],0)</f>
        <v>0</v>
      </c>
    </row>
    <row r="97" spans="1:5">
      <c r="A97" t="s">
        <v>285</v>
      </c>
      <c r="B97" t="s">
        <v>286</v>
      </c>
      <c r="C97">
        <v>2946.57</v>
      </c>
      <c r="D97">
        <f>Table5[[#This Row],[GDP -2019]]/Table5[[#Totals],[GDP -2019]]</f>
        <v>8.4835858059797574E-4</v>
      </c>
      <c r="E97">
        <f>ROUND($B$3*Table5[[#This Row],[Normed]],0)</f>
        <v>0</v>
      </c>
    </row>
    <row r="98" spans="1:5">
      <c r="A98" t="s">
        <v>287</v>
      </c>
      <c r="B98" t="s">
        <v>288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Row],[Normed]],0)</f>
        <v>0</v>
      </c>
    </row>
    <row r="99" spans="1:5">
      <c r="A99" t="s">
        <v>289</v>
      </c>
      <c r="B99" t="s">
        <v>290</v>
      </c>
      <c r="C99">
        <v>4856.24</v>
      </c>
      <c r="D99">
        <f>Table5[[#This Row],[GDP -2019]]/Table5[[#Totals],[GDP -2019]]</f>
        <v>1.398179195961105E-3</v>
      </c>
      <c r="E99">
        <f>ROUND($B$3*Table5[[#This Row],[Normed]],0)</f>
        <v>0</v>
      </c>
    </row>
    <row r="100" spans="1:5">
      <c r="A100" t="s">
        <v>291</v>
      </c>
      <c r="B100" t="s">
        <v>292</v>
      </c>
      <c r="C100">
        <v>4110.88</v>
      </c>
      <c r="D100">
        <f>Table5[[#This Row],[GDP -2019]]/Table5[[#Totals],[GDP -2019]]</f>
        <v>1.1835796610325246E-3</v>
      </c>
      <c r="E100">
        <f>ROUND($B$3*Table5[[#This Row],[Normed]],0)</f>
        <v>0</v>
      </c>
    </row>
    <row r="101" spans="1:5">
      <c r="A101" t="s">
        <v>293</v>
      </c>
      <c r="B101" t="s">
        <v>294</v>
      </c>
      <c r="C101">
        <v>2005.63</v>
      </c>
      <c r="D101">
        <f>Table5[[#This Row],[GDP -2019]]/Table5[[#Totals],[GDP -2019]]</f>
        <v>5.7744883712408602E-4</v>
      </c>
      <c r="E101">
        <f>ROUND($B$3*Table5[[#This Row],[Normed]],0)</f>
        <v>0</v>
      </c>
    </row>
    <row r="102" spans="1:5">
      <c r="A102" t="s">
        <v>295</v>
      </c>
      <c r="B102" t="s">
        <v>296</v>
      </c>
      <c r="C102">
        <v>4017.72</v>
      </c>
      <c r="D102">
        <f>Table5[[#This Row],[GDP -2019]]/Table5[[#Totals],[GDP -2019]]</f>
        <v>1.1567575983058604E-3</v>
      </c>
      <c r="E102">
        <f>ROUND($B$3*Table5[[#This Row],[Normed]],0)</f>
        <v>0</v>
      </c>
    </row>
    <row r="103" spans="1:5">
      <c r="A103" t="s">
        <v>297</v>
      </c>
      <c r="B103" t="s">
        <v>298</v>
      </c>
      <c r="C103">
        <v>2367.66</v>
      </c>
      <c r="D103">
        <f>Table5[[#This Row],[GDP -2019]]/Table5[[#Totals],[GDP -2019]]</f>
        <v>6.8168232111865768E-4</v>
      </c>
      <c r="E103">
        <f>ROUND($B$3*Table5[[#This Row],[Normed]],0)</f>
        <v>0</v>
      </c>
    </row>
    <row r="104" spans="1:5">
      <c r="A104" t="s">
        <v>299</v>
      </c>
      <c r="B104" t="s">
        <v>300</v>
      </c>
      <c r="C104">
        <v>2445.33</v>
      </c>
      <c r="D104">
        <f>Table5[[#This Row],[GDP -2019]]/Table5[[#Totals],[GDP -2019]]</f>
        <v>7.0404459690204127E-4</v>
      </c>
      <c r="E104">
        <f>ROUND($B$3*Table5[[#This Row],[Normed]],0)</f>
        <v>0</v>
      </c>
    </row>
    <row r="105" spans="1:5">
      <c r="A105" t="s">
        <v>301</v>
      </c>
      <c r="B105" t="s">
        <v>302</v>
      </c>
      <c r="C105">
        <v>3924.85</v>
      </c>
      <c r="D105">
        <f>Table5[[#This Row],[GDP -2019]]/Table5[[#Totals],[GDP -2019]]</f>
        <v>1.1300190306220335E-3</v>
      </c>
      <c r="E105">
        <f>ROUND($B$3*Table5[[#This Row],[Normed]],0)</f>
        <v>0</v>
      </c>
    </row>
    <row r="106" spans="1:5">
      <c r="A106" t="s">
        <v>303</v>
      </c>
      <c r="B106" t="s">
        <v>304</v>
      </c>
      <c r="C106">
        <v>3401.34</v>
      </c>
      <c r="D106">
        <f>Table5[[#This Row],[GDP -2019]]/Table5[[#Totals],[GDP -2019]]</f>
        <v>9.7929320346406808E-4</v>
      </c>
      <c r="E106">
        <f>ROUND($B$3*Table5[[#This Row],[Normed]],0)</f>
        <v>0</v>
      </c>
    </row>
    <row r="107" spans="1:5">
      <c r="A107" t="s">
        <v>307</v>
      </c>
      <c r="B107" t="s">
        <v>306</v>
      </c>
      <c r="C107">
        <v>2259.87</v>
      </c>
      <c r="D107">
        <f>Table5[[#This Row],[GDP -2019]]/Table5[[#Totals],[GDP -2019]]</f>
        <v>6.5064807743781656E-4</v>
      </c>
      <c r="E107">
        <f>ROUND($B$3*Table5[[#This Row],[Normed]],0)</f>
        <v>0</v>
      </c>
    </row>
    <row r="108" spans="1:5">
      <c r="A108" t="s">
        <v>305</v>
      </c>
      <c r="B108" t="s">
        <v>308</v>
      </c>
      <c r="C108">
        <v>2582.13</v>
      </c>
      <c r="D108">
        <f>Table5[[#This Row],[GDP -2019]]/Table5[[#Totals],[GDP -2019]]</f>
        <v>7.4343122400603108E-4</v>
      </c>
      <c r="E108">
        <f>ROUND($B$3*Table5[[#This Row],[Normed]],0)</f>
        <v>0</v>
      </c>
    </row>
    <row r="109" spans="1:5">
      <c r="A109" t="s">
        <v>309</v>
      </c>
      <c r="B109" t="s">
        <v>310</v>
      </c>
      <c r="C109">
        <v>2377.46</v>
      </c>
      <c r="D109">
        <f>Table5[[#This Row],[GDP -2019]]/Table5[[#Totals],[GDP -2019]]</f>
        <v>6.8450387773868039E-4</v>
      </c>
      <c r="E109">
        <f>ROUND($B$3*Table5[[#This Row],[Normed]],0)</f>
        <v>0</v>
      </c>
    </row>
    <row r="110" spans="1:5">
      <c r="A110" t="s">
        <v>311</v>
      </c>
      <c r="B110" t="s">
        <v>19320</v>
      </c>
      <c r="C110">
        <v>2715.42</v>
      </c>
      <c r="D110">
        <f>Table5[[#This Row],[GDP -2019]]/Table5[[#Totals],[GDP -2019]]</f>
        <v>7.8180727317774738E-4</v>
      </c>
      <c r="E110">
        <f>ROUND($B$3*Table5[[#This Row],[Normed]],0)</f>
        <v>0</v>
      </c>
    </row>
    <row r="111" spans="1:5">
      <c r="A111" t="s">
        <v>313</v>
      </c>
      <c r="B111" t="s">
        <v>314</v>
      </c>
      <c r="C111">
        <v>2492.61</v>
      </c>
      <c r="D111">
        <f>Table5[[#This Row],[GDP -2019]]/Table5[[#Totals],[GDP -2019]]</f>
        <v>7.1765716802394655E-4</v>
      </c>
      <c r="E111">
        <f>ROUND($B$3*Table5[[#This Row],[Normed]],0)</f>
        <v>0</v>
      </c>
    </row>
    <row r="112" spans="1:5">
      <c r="A112" t="s">
        <v>315</v>
      </c>
      <c r="B112" t="s">
        <v>316</v>
      </c>
      <c r="C112">
        <v>11367.72</v>
      </c>
      <c r="D112">
        <f>Table5[[#This Row],[GDP -2019]]/Table5[[#Totals],[GDP -2019]]</f>
        <v>3.2729250633228534E-3</v>
      </c>
      <c r="E112">
        <f>ROUND($B$3*Table5[[#This Row],[Normed]],0)</f>
        <v>0</v>
      </c>
    </row>
    <row r="113" spans="1:5">
      <c r="A113" t="s">
        <v>317</v>
      </c>
      <c r="B113" t="s">
        <v>318</v>
      </c>
      <c r="C113">
        <v>4916.59</v>
      </c>
      <c r="D113">
        <f>Table5[[#This Row],[GDP -2019]]/Table5[[#Totals],[GDP -2019]]</f>
        <v>1.4155548022895101E-3</v>
      </c>
      <c r="E113">
        <f>ROUND($B$3*Table5[[#This Row],[Normed]],0)</f>
        <v>0</v>
      </c>
    </row>
    <row r="114" spans="1:5">
      <c r="A114" t="s">
        <v>319</v>
      </c>
      <c r="B114" t="s">
        <v>320</v>
      </c>
      <c r="C114">
        <v>32812.1</v>
      </c>
      <c r="D114">
        <f>Table5[[#This Row],[GDP -2019]]/Table5[[#Totals],[GDP -2019]]</f>
        <v>9.4470610175352489E-3</v>
      </c>
      <c r="E114">
        <f>ROUND($B$3*Table5[[#This Row],[Normed]],0)</f>
        <v>0</v>
      </c>
    </row>
    <row r="115" spans="1:5">
      <c r="A115" t="s">
        <v>321</v>
      </c>
      <c r="B115" t="s">
        <v>322</v>
      </c>
      <c r="C115">
        <v>1562.85</v>
      </c>
      <c r="D115">
        <f>Table5[[#This Row],[GDP -2019]]/Table5[[#Totals],[GDP -2019]]</f>
        <v>4.4996630240840918E-4</v>
      </c>
      <c r="E115">
        <f>ROUND($B$3*Table5[[#This Row],[Normed]],0)</f>
        <v>0</v>
      </c>
    </row>
    <row r="116" spans="1:5">
      <c r="A116" t="s">
        <v>323</v>
      </c>
      <c r="B116" t="s">
        <v>324</v>
      </c>
      <c r="C116">
        <v>5911.78</v>
      </c>
      <c r="D116">
        <f>Table5[[#This Row],[GDP -2019]]/Table5[[#Totals],[GDP -2019]]</f>
        <v>1.7020838770528109E-3</v>
      </c>
      <c r="E116">
        <f>ROUND($B$3*Table5[[#This Row],[Normed]],0)</f>
        <v>0</v>
      </c>
    </row>
    <row r="117" spans="1:5">
      <c r="A117" t="s">
        <v>325</v>
      </c>
      <c r="B117" t="s">
        <v>326</v>
      </c>
      <c r="C117">
        <v>5353.79</v>
      </c>
      <c r="D117">
        <f>Table5[[#This Row],[GDP -2019]]/Table5[[#Totals],[GDP -2019]]</f>
        <v>1.5414307772154186E-3</v>
      </c>
      <c r="E117">
        <f>ROUND($B$3*Table5[[#This Row],[Normed]],0)</f>
        <v>0</v>
      </c>
    </row>
    <row r="118" spans="1:5">
      <c r="A118" t="s">
        <v>327</v>
      </c>
      <c r="B118" t="s">
        <v>328</v>
      </c>
      <c r="C118">
        <v>2807.77</v>
      </c>
      <c r="D118">
        <f>Table5[[#This Row],[GDP -2019]]/Table5[[#Totals],[GDP -2019]]</f>
        <v>8.0839612561234872E-4</v>
      </c>
      <c r="E118">
        <f>ROUND($B$3*Table5[[#This Row],[Normed]],0)</f>
        <v>0</v>
      </c>
    </row>
    <row r="119" spans="1:5">
      <c r="A119" t="s">
        <v>329</v>
      </c>
      <c r="B119" t="s">
        <v>330</v>
      </c>
      <c r="C119">
        <v>5565.73</v>
      </c>
      <c r="D119">
        <f>Table5[[#This Row],[GDP -2019]]/Table5[[#Totals],[GDP -2019]]</f>
        <v>1.6024512578325209E-3</v>
      </c>
      <c r="E119">
        <f>ROUND($B$3*Table5[[#This Row],[Normed]],0)</f>
        <v>0</v>
      </c>
    </row>
    <row r="120" spans="1:5">
      <c r="A120" t="s">
        <v>331</v>
      </c>
      <c r="B120" t="s">
        <v>19321</v>
      </c>
      <c r="C120">
        <v>3173.97</v>
      </c>
      <c r="D120">
        <f>Table5[[#This Row],[GDP -2019]]/Table5[[#Totals],[GDP -2019]]</f>
        <v>9.1383021074013403E-4</v>
      </c>
      <c r="E120">
        <f>ROUND($B$3*Table5[[#This Row],[Normed]],0)</f>
        <v>0</v>
      </c>
    </row>
    <row r="121" spans="1:5">
      <c r="A121" t="s">
        <v>333</v>
      </c>
      <c r="B121" t="s">
        <v>334</v>
      </c>
      <c r="C121">
        <v>3942.75</v>
      </c>
      <c r="D121">
        <f>Table5[[#This Row],[GDP -2019]]/Table5[[#Totals],[GDP -2019]]</f>
        <v>1.135172690162687E-3</v>
      </c>
      <c r="E121">
        <f>ROUND($B$3*Table5[[#This Row],[Normed]],0)</f>
        <v>0</v>
      </c>
    </row>
    <row r="122" spans="1:5">
      <c r="A122" t="s">
        <v>335</v>
      </c>
      <c r="B122" t="s">
        <v>336</v>
      </c>
      <c r="C122">
        <v>3057.7</v>
      </c>
      <c r="D122">
        <f>Table5[[#This Row],[GDP -2019]]/Table5[[#Totals],[GDP -2019]]</f>
        <v>8.8035445684115092E-4</v>
      </c>
      <c r="E122">
        <f>ROUND($B$3*Table5[[#This Row],[Normed]],0)</f>
        <v>0</v>
      </c>
    </row>
    <row r="123" spans="1:5">
      <c r="A123" t="s">
        <v>337</v>
      </c>
      <c r="B123" t="s">
        <v>338</v>
      </c>
      <c r="C123">
        <v>5388.02</v>
      </c>
      <c r="D123">
        <f>Table5[[#This Row],[GDP -2019]]/Table5[[#Totals],[GDP -2019]]</f>
        <v>1.5512860714096408E-3</v>
      </c>
      <c r="E123">
        <f>ROUND($B$3*Table5[[#This Row],[Normed]],0)</f>
        <v>0</v>
      </c>
    </row>
    <row r="124" spans="1:5">
      <c r="A124" t="s">
        <v>339</v>
      </c>
      <c r="B124" t="s">
        <v>340</v>
      </c>
      <c r="C124">
        <v>5463.78</v>
      </c>
      <c r="D124">
        <f>Table5[[#This Row],[GDP -2019]]/Table5[[#Totals],[GDP -2019]]</f>
        <v>1.5730984315660607E-3</v>
      </c>
      <c r="E124">
        <f>ROUND($B$3*Table5[[#This Row],[Normed]],0)</f>
        <v>0</v>
      </c>
    </row>
    <row r="125" spans="1:5">
      <c r="A125" t="s">
        <v>341</v>
      </c>
      <c r="B125" t="s">
        <v>342</v>
      </c>
      <c r="C125">
        <v>8623.59</v>
      </c>
      <c r="D125">
        <f>Table5[[#This Row],[GDP -2019]]/Table5[[#Totals],[GDP -2019]]</f>
        <v>2.4828517809042032E-3</v>
      </c>
      <c r="E125">
        <f>ROUND($B$3*Table5[[#This Row],[Normed]],0)</f>
        <v>0</v>
      </c>
    </row>
    <row r="126" spans="1:5">
      <c r="A126" t="s">
        <v>343</v>
      </c>
      <c r="B126" t="s">
        <v>344</v>
      </c>
      <c r="C126">
        <v>6051.43</v>
      </c>
      <c r="D126">
        <f>Table5[[#This Row],[GDP -2019]]/Table5[[#Totals],[GDP -2019]]</f>
        <v>1.7422910588881337E-3</v>
      </c>
      <c r="E126">
        <f>ROUND($B$3*Table5[[#This Row],[Normed]],0)</f>
        <v>0</v>
      </c>
    </row>
    <row r="127" spans="1:5">
      <c r="A127" t="s">
        <v>345</v>
      </c>
      <c r="B127" t="s">
        <v>346</v>
      </c>
      <c r="C127">
        <v>3455.86</v>
      </c>
      <c r="D127">
        <f>Table5[[#This Row],[GDP -2019]]/Table5[[#Totals],[GDP -2019]]</f>
        <v>9.9499027151750017E-4</v>
      </c>
      <c r="E127">
        <f>ROUND($B$3*Table5[[#This Row],[Normed]],0)</f>
        <v>0</v>
      </c>
    </row>
    <row r="128" spans="1:5">
      <c r="A128" t="s">
        <v>347</v>
      </c>
      <c r="B128" t="s">
        <v>348</v>
      </c>
      <c r="C128">
        <v>3364.1</v>
      </c>
      <c r="D128">
        <f>Table5[[#This Row],[GDP -2019]]/Table5[[#Totals],[GDP -2019]]</f>
        <v>9.6857128830798187E-4</v>
      </c>
      <c r="E128">
        <f>ROUND($B$3*Table5[[#This Row],[Normed]],0)</f>
        <v>0</v>
      </c>
    </row>
    <row r="129" spans="1:5">
      <c r="A129" t="s">
        <v>349</v>
      </c>
      <c r="B129" t="s">
        <v>350</v>
      </c>
      <c r="C129">
        <v>2780.23</v>
      </c>
      <c r="D129">
        <f>Table5[[#This Row],[GDP -2019]]/Table5[[#Totals],[GDP -2019]]</f>
        <v>8.0046697568220333E-4</v>
      </c>
      <c r="E129">
        <f>ROUND($B$3*Table5[[#This Row],[Normed]],0)</f>
        <v>0</v>
      </c>
    </row>
    <row r="130" spans="1:5">
      <c r="A130" t="s">
        <v>351</v>
      </c>
      <c r="B130" t="s">
        <v>352</v>
      </c>
      <c r="C130">
        <v>3366.47</v>
      </c>
      <c r="D130">
        <f>Table5[[#This Row],[GDP -2019]]/Table5[[#Totals],[GDP -2019]]</f>
        <v>9.6925364434772199E-4</v>
      </c>
      <c r="E130">
        <f>ROUND($B$3*Table5[[#This Row],[Normed]],0)</f>
        <v>0</v>
      </c>
    </row>
    <row r="131" spans="1:5">
      <c r="A131" t="s">
        <v>353</v>
      </c>
      <c r="B131" t="s">
        <v>354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Row],[Normed]],0)</f>
        <v>0</v>
      </c>
    </row>
    <row r="132" spans="1:5">
      <c r="A132" t="s">
        <v>355</v>
      </c>
      <c r="B132" t="s">
        <v>356</v>
      </c>
      <c r="C132">
        <v>4791.59</v>
      </c>
      <c r="D132">
        <f>Table5[[#This Row],[GDP -2019]]/Table5[[#Totals],[GDP -2019]]</f>
        <v>1.3795655596871802E-3</v>
      </c>
      <c r="E132">
        <f>ROUND($B$3*Table5[[#This Row],[Normed]],0)</f>
        <v>0</v>
      </c>
    </row>
    <row r="133" spans="1:5">
      <c r="A133" t="s">
        <v>357</v>
      </c>
      <c r="B133" t="s">
        <v>358</v>
      </c>
      <c r="C133">
        <v>2636.73</v>
      </c>
      <c r="D133">
        <f>Table5[[#This Row],[GDP -2019]]/Table5[[#Totals],[GDP -2019]]</f>
        <v>7.5915132517472873E-4</v>
      </c>
      <c r="E133">
        <f>ROUND($B$3*Table5[[#This Row],[Normed]],0)</f>
        <v>0</v>
      </c>
    </row>
    <row r="134" spans="1:5">
      <c r="A134" t="s">
        <v>359</v>
      </c>
      <c r="B134" t="s">
        <v>360</v>
      </c>
      <c r="C134">
        <v>4784.82</v>
      </c>
      <c r="D134">
        <f>Table5[[#This Row],[GDP -2019]]/Table5[[#Totals],[GDP -2019]]</f>
        <v>1.3776163823078379E-3</v>
      </c>
      <c r="E134">
        <f>ROUND($B$3*Table5[[#This Row],[Normed]],0)</f>
        <v>0</v>
      </c>
    </row>
    <row r="135" spans="1:5">
      <c r="A135" t="s">
        <v>361</v>
      </c>
      <c r="B135" t="s">
        <v>362</v>
      </c>
      <c r="C135">
        <v>15086.78</v>
      </c>
      <c r="D135">
        <f>Table5[[#This Row],[GDP -2019]]/Table5[[#Totals],[GDP -2019]]</f>
        <v>4.3436942840638197E-3</v>
      </c>
      <c r="E135">
        <f>ROUND($B$3*Table5[[#This Row],[Normed]],0)</f>
        <v>0</v>
      </c>
    </row>
    <row r="136" spans="1:5">
      <c r="A136" t="s">
        <v>363</v>
      </c>
      <c r="B136" t="s">
        <v>364</v>
      </c>
      <c r="C136">
        <v>1676.62</v>
      </c>
      <c r="D136">
        <f>Table5[[#This Row],[GDP -2019]]/Table5[[#Totals],[GDP -2019]]</f>
        <v>4.8272227145534566E-4</v>
      </c>
      <c r="E136">
        <f>ROUND($B$3*Table5[[#This Row],[Normed]],0)</f>
        <v>0</v>
      </c>
    </row>
    <row r="137" spans="1:5">
      <c r="A137" t="s">
        <v>365</v>
      </c>
      <c r="B137" t="s">
        <v>366</v>
      </c>
      <c r="C137">
        <v>3799.37</v>
      </c>
      <c r="D137">
        <f>Table5[[#This Row],[GDP -2019]]/Table5[[#Totals],[GDP -2019]]</f>
        <v>1.0938915893281107E-3</v>
      </c>
      <c r="E137">
        <f>ROUND($B$3*Table5[[#This Row],[Normed]],0)</f>
        <v>0</v>
      </c>
    </row>
    <row r="138" spans="1:5">
      <c r="A138" t="s">
        <v>367</v>
      </c>
      <c r="B138" t="s">
        <v>368</v>
      </c>
      <c r="C138">
        <v>2744.58</v>
      </c>
      <c r="D138">
        <f>Table5[[#This Row],[GDP -2019]]/Table5[[#Totals],[GDP -2019]]</f>
        <v>7.9020284369201886E-4</v>
      </c>
      <c r="E138">
        <f>ROUND($B$3*Table5[[#This Row],[Normed]],0)</f>
        <v>0</v>
      </c>
    </row>
    <row r="139" spans="1:5">
      <c r="A139" t="s">
        <v>369</v>
      </c>
      <c r="B139" t="s">
        <v>370</v>
      </c>
      <c r="C139">
        <v>3834.13</v>
      </c>
      <c r="D139">
        <f>Table5[[#This Row],[GDP -2019]]/Table5[[#Totals],[GDP -2019]]</f>
        <v>1.1038994779109666E-3</v>
      </c>
      <c r="E139">
        <f>ROUND($B$3*Table5[[#This Row],[Normed]],0)</f>
        <v>0</v>
      </c>
    </row>
    <row r="140" spans="1:5">
      <c r="A140" t="s">
        <v>371</v>
      </c>
      <c r="B140" t="s">
        <v>372</v>
      </c>
      <c r="C140">
        <v>8005.34</v>
      </c>
      <c r="D140">
        <f>Table5[[#This Row],[GDP -2019]]/Table5[[#Totals],[GDP -2019]]</f>
        <v>2.3048489869930797E-3</v>
      </c>
      <c r="E140">
        <f>ROUND($B$3*Table5[[#This Row],[Normed]],0)</f>
        <v>0</v>
      </c>
    </row>
    <row r="141" spans="1:5">
      <c r="A141" t="s">
        <v>373</v>
      </c>
      <c r="B141" t="s">
        <v>19322</v>
      </c>
      <c r="C141">
        <v>3453.7</v>
      </c>
      <c r="D141">
        <f>Table5[[#This Row],[GDP -2019]]/Table5[[#Totals],[GDP -2019]]</f>
        <v>9.9436837740533184E-4</v>
      </c>
      <c r="E141">
        <f>ROUND($B$3*Table5[[#This Row],[Normed]],0)</f>
        <v>0</v>
      </c>
    </row>
    <row r="142" spans="1:5">
      <c r="A142" t="s">
        <v>375</v>
      </c>
      <c r="B142" t="s">
        <v>376</v>
      </c>
      <c r="C142">
        <v>6070.88</v>
      </c>
      <c r="D142">
        <f>Table5[[#This Row],[GDP -2019]]/Table5[[#Totals],[GDP -2019]]</f>
        <v>1.7478909850370563E-3</v>
      </c>
      <c r="E142">
        <f>ROUND($B$3*Table5[[#This Row],[Normed]],0)</f>
        <v>0</v>
      </c>
    </row>
    <row r="143" spans="1:5">
      <c r="A143" t="s">
        <v>377</v>
      </c>
      <c r="B143" t="s">
        <v>378</v>
      </c>
      <c r="C143">
        <v>6914.88</v>
      </c>
      <c r="D143">
        <f>Table5[[#This Row],[GDP -2019]]/Table5[[#Totals],[GDP -2019]]</f>
        <v>1.9908903510879872E-3</v>
      </c>
      <c r="E143">
        <f>ROUND($B$3*Table5[[#This Row],[Normed]],0)</f>
        <v>0</v>
      </c>
    </row>
    <row r="144" spans="1:5">
      <c r="A144" t="s">
        <v>99</v>
      </c>
      <c r="B144" t="s">
        <v>379</v>
      </c>
      <c r="C144">
        <v>3212.81</v>
      </c>
      <c r="D144">
        <f>Table5[[#This Row],[GDP -2019]]/Table5[[#Totals],[GDP -2019]]</f>
        <v>9.2501278820152999E-4</v>
      </c>
      <c r="E144">
        <f>ROUND($B$3*Table5[[#This Row],[Normed]],0)</f>
        <v>0</v>
      </c>
    </row>
    <row r="145" spans="1:5">
      <c r="A145" t="s">
        <v>380</v>
      </c>
      <c r="B145" t="s">
        <v>381</v>
      </c>
      <c r="C145">
        <v>5320.72</v>
      </c>
      <c r="D145">
        <f>Table5[[#This Row],[GDP -2019]]/Table5[[#Totals],[GDP -2019]]</f>
        <v>1.5319094631925465E-3</v>
      </c>
      <c r="E145">
        <f>ROUND($B$3*Table5[[#This Row],[Normed]],0)</f>
        <v>0</v>
      </c>
    </row>
    <row r="146" spans="1:5">
      <c r="A146" t="s">
        <v>382</v>
      </c>
      <c r="B146" t="s">
        <v>383</v>
      </c>
      <c r="C146">
        <v>5670.57</v>
      </c>
      <c r="D146">
        <f>Table5[[#This Row],[GDP -2019]]/Table5[[#Totals],[GDP -2019]]</f>
        <v>1.6326361553879469E-3</v>
      </c>
      <c r="E146">
        <f>ROUND($B$3*Table5[[#This Row],[Normed]],0)</f>
        <v>0</v>
      </c>
    </row>
    <row r="147" spans="1:5">
      <c r="A147" t="s">
        <v>384</v>
      </c>
      <c r="B147" t="s">
        <v>385</v>
      </c>
      <c r="C147">
        <v>6836.97</v>
      </c>
      <c r="D147">
        <f>Table5[[#This Row],[GDP -2019]]/Table5[[#Totals],[GDP -2019]]</f>
        <v>1.968458975958807E-3</v>
      </c>
      <c r="E147">
        <f>ROUND($B$3*Table5[[#This Row],[Normed]],0)</f>
        <v>0</v>
      </c>
    </row>
    <row r="148" spans="1:5">
      <c r="A148" t="s">
        <v>386</v>
      </c>
      <c r="B148" t="s">
        <v>387</v>
      </c>
      <c r="C148">
        <v>5203.42</v>
      </c>
      <c r="D148">
        <f>Table5[[#This Row],[GDP -2019]]/Table5[[#Totals],[GDP -2019]]</f>
        <v>1.4981371579345201E-3</v>
      </c>
      <c r="E148">
        <f>ROUND($B$3*Table5[[#This Row],[Normed]],0)</f>
        <v>0</v>
      </c>
    </row>
    <row r="149" spans="1:5">
      <c r="A149" t="s">
        <v>389</v>
      </c>
      <c r="B149" t="s">
        <v>388</v>
      </c>
      <c r="C149">
        <v>157443.97</v>
      </c>
      <c r="D149">
        <f>Table5[[#This Row],[GDP -2019]]/Table5[[#Totals],[GDP -2019]]</f>
        <v>4.53303138608315E-2</v>
      </c>
      <c r="E149">
        <f>ROUND($B$3*Table5[[#This Row],[Normed]],0)</f>
        <v>0</v>
      </c>
    </row>
    <row r="150" spans="1:5">
      <c r="A150" t="s">
        <v>390</v>
      </c>
      <c r="B150" t="s">
        <v>391</v>
      </c>
      <c r="C150">
        <v>2407.89</v>
      </c>
      <c r="D150">
        <f>Table5[[#This Row],[GDP -2019]]/Table5[[#Totals],[GDP -2019]]</f>
        <v>6.9326509895779149E-4</v>
      </c>
      <c r="E150">
        <f>ROUND($B$3*Table5[[#This Row],[Normed]],0)</f>
        <v>0</v>
      </c>
    </row>
    <row r="151" spans="1:5">
      <c r="A151" t="s">
        <v>392</v>
      </c>
      <c r="B151" t="s">
        <v>393</v>
      </c>
      <c r="C151">
        <v>3652.05</v>
      </c>
      <c r="D151">
        <f>Table5[[#This Row],[GDP -2019]]/Table5[[#Totals],[GDP -2019]]</f>
        <v>1.0514761075667088E-3</v>
      </c>
      <c r="E151">
        <f>ROUND($B$3*Table5[[#This Row],[Normed]],0)</f>
        <v>0</v>
      </c>
    </row>
    <row r="152" spans="1:5">
      <c r="A152" t="s">
        <v>394</v>
      </c>
      <c r="B152" t="s">
        <v>395</v>
      </c>
      <c r="C152">
        <v>2254.98</v>
      </c>
      <c r="D152">
        <f>Table5[[#This Row],[GDP -2019]]/Table5[[#Totals],[GDP -2019]]</f>
        <v>6.4924017826721353E-4</v>
      </c>
      <c r="E152">
        <f>ROUND($B$3*Table5[[#This Row],[Normed]],0)</f>
        <v>0</v>
      </c>
    </row>
    <row r="153" spans="1:5">
      <c r="A153" t="s">
        <v>396</v>
      </c>
      <c r="B153" t="s">
        <v>397</v>
      </c>
      <c r="C153">
        <v>8037.31</v>
      </c>
      <c r="D153">
        <f>Table5[[#This Row],[GDP -2019]]/Table5[[#Totals],[GDP -2019]]</f>
        <v>2.3140535956810517E-3</v>
      </c>
      <c r="E153">
        <f>ROUND($B$3*Table5[[#This Row],[Normed]],0)</f>
        <v>0</v>
      </c>
    </row>
    <row r="154" spans="1:5">
      <c r="A154" t="s">
        <v>398</v>
      </c>
      <c r="B154" t="s">
        <v>399</v>
      </c>
      <c r="C154">
        <v>4251.83</v>
      </c>
      <c r="D154">
        <f>Table5[[#This Row],[GDP -2019]]/Table5[[#Totals],[GDP -2019]]</f>
        <v>1.2241611309909118E-3</v>
      </c>
      <c r="E154">
        <f>ROUND($B$3*Table5[[#This Row],[Normed]],0)</f>
        <v>0</v>
      </c>
    </row>
    <row r="155" spans="1:5">
      <c r="A155" t="s">
        <v>400</v>
      </c>
      <c r="B155" t="s">
        <v>401</v>
      </c>
      <c r="C155">
        <v>5669.52</v>
      </c>
      <c r="D155">
        <f>Table5[[#This Row],[GDP -2019]]/Table5[[#Totals],[GDP -2019]]</f>
        <v>1.6323338457500875E-3</v>
      </c>
      <c r="E155">
        <f>ROUND($B$3*Table5[[#This Row],[Normed]],0)</f>
        <v>0</v>
      </c>
    </row>
    <row r="156" spans="1:5">
      <c r="A156" t="s">
        <v>402</v>
      </c>
      <c r="B156" t="s">
        <v>403</v>
      </c>
      <c r="C156">
        <v>2638.7</v>
      </c>
      <c r="D156">
        <f>Table5[[#This Row],[GDP -2019]]/Table5[[#Totals],[GDP -2019]]</f>
        <v>7.5971851563814139E-4</v>
      </c>
      <c r="E156">
        <f>ROUND($B$3*Table5[[#This Row],[Normed]],0)</f>
        <v>0</v>
      </c>
    </row>
    <row r="157" spans="1:5">
      <c r="A157" t="s">
        <v>404</v>
      </c>
      <c r="B157" t="s">
        <v>405</v>
      </c>
      <c r="C157">
        <v>3541.78</v>
      </c>
      <c r="D157">
        <f>Table5[[#This Row],[GDP -2019]]/Table5[[#Totals],[GDP -2019]]</f>
        <v>1.0197278373126376E-3</v>
      </c>
      <c r="E157">
        <f>ROUND($B$3*Table5[[#This Row],[Normed]],0)</f>
        <v>0</v>
      </c>
    </row>
    <row r="158" spans="1:5">
      <c r="A158" t="s">
        <v>96</v>
      </c>
      <c r="B158" t="s">
        <v>406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Row],[Normed]],0)</f>
        <v>0</v>
      </c>
    </row>
    <row r="159" spans="1:5">
      <c r="A159" t="s">
        <v>407</v>
      </c>
      <c r="B159" t="s">
        <v>408</v>
      </c>
      <c r="C159">
        <v>5751.23</v>
      </c>
      <c r="D159">
        <f>Table5[[#This Row],[GDP -2019]]/Table5[[#Totals],[GDP -2019]]</f>
        <v>1.6558592938543783E-3</v>
      </c>
      <c r="E159">
        <f>ROUND($B$3*Table5[[#This Row],[Normed]],0)</f>
        <v>0</v>
      </c>
    </row>
    <row r="160" spans="1:5">
      <c r="A160" t="s">
        <v>409</v>
      </c>
      <c r="B160" t="s">
        <v>410</v>
      </c>
      <c r="C160">
        <v>3145.79</v>
      </c>
      <c r="D160">
        <f>Table5[[#This Row],[GDP -2019]]/Table5[[#Totals],[GDP -2019]]</f>
        <v>9.0571679588786482E-4</v>
      </c>
      <c r="E160">
        <f>ROUND($B$3*Table5[[#This Row],[Normed]],0)</f>
        <v>0</v>
      </c>
    </row>
    <row r="161" spans="1:5">
      <c r="A161" t="s">
        <v>411</v>
      </c>
      <c r="B161" t="s">
        <v>412</v>
      </c>
      <c r="C161">
        <v>4953.25</v>
      </c>
      <c r="D161">
        <f>Table5[[#This Row],[GDP -2019]]/Table5[[#Totals],[GDP -2019]]</f>
        <v>1.4261097273599213E-3</v>
      </c>
      <c r="E161">
        <f>ROUND($B$3*Table5[[#This Row],[Normed]],0)</f>
        <v>0</v>
      </c>
    </row>
    <row r="162" spans="1:5">
      <c r="A162" t="s">
        <v>413</v>
      </c>
      <c r="B162" t="s">
        <v>414</v>
      </c>
      <c r="C162">
        <v>2840.77</v>
      </c>
      <c r="D162">
        <f>Table5[[#This Row],[GDP -2019]]/Table5[[#Totals],[GDP -2019]]</f>
        <v>8.1789728565936372E-4</v>
      </c>
      <c r="E162">
        <f>ROUND($B$3*Table5[[#This Row],[Normed]],0)</f>
        <v>0</v>
      </c>
    </row>
    <row r="163" spans="1:5">
      <c r="A163" t="s">
        <v>415</v>
      </c>
      <c r="B163" t="s">
        <v>416</v>
      </c>
      <c r="C163">
        <v>5890.49</v>
      </c>
      <c r="D163">
        <f>Table5[[#This Row],[GDP -2019]]/Table5[[#Totals],[GDP -2019]]</f>
        <v>1.695954189252782E-3</v>
      </c>
      <c r="E163">
        <f>ROUND($B$3*Table5[[#This Row],[Normed]],0)</f>
        <v>0</v>
      </c>
    </row>
    <row r="164" spans="1:5">
      <c r="A164" t="s">
        <v>417</v>
      </c>
      <c r="B164" t="s">
        <v>418</v>
      </c>
      <c r="C164">
        <v>2127.42</v>
      </c>
      <c r="D164">
        <f>Table5[[#This Row],[GDP -2019]]/Table5[[#Totals],[GDP -2019]]</f>
        <v>6.1251387597638797E-4</v>
      </c>
      <c r="E164">
        <f>ROUND($B$3*Table5[[#This Row],[Normed]],0)</f>
        <v>0</v>
      </c>
    </row>
    <row r="165" spans="1:5">
      <c r="A165" t="s">
        <v>419</v>
      </c>
      <c r="B165" t="s">
        <v>420</v>
      </c>
      <c r="C165">
        <v>4186.13</v>
      </c>
      <c r="D165">
        <f>Table5[[#This Row],[GDP -2019]]/Table5[[#Totals],[GDP -2019]]</f>
        <v>1.2052451850791273E-3</v>
      </c>
      <c r="E165">
        <f>ROUND($B$3*Table5[[#This Row],[Normed]],0)</f>
        <v>0</v>
      </c>
    </row>
    <row r="166" spans="1:5">
      <c r="A166" t="s">
        <v>421</v>
      </c>
      <c r="B166" t="s">
        <v>422</v>
      </c>
      <c r="C166">
        <v>6593.91</v>
      </c>
      <c r="D166">
        <f>Table5[[#This Row],[GDP -2019]]/Table5[[#Totals],[GDP -2019]]</f>
        <v>1.8984786135034287E-3</v>
      </c>
      <c r="E166">
        <f>ROUND($B$3*Table5[[#This Row],[Normed]],0)</f>
        <v>0</v>
      </c>
    </row>
    <row r="167" spans="1:5">
      <c r="A167" t="s">
        <v>423</v>
      </c>
      <c r="B167" t="s">
        <v>424</v>
      </c>
      <c r="C167">
        <v>3701.16</v>
      </c>
      <c r="D167">
        <f>Table5[[#This Row],[GDP -2019]]/Table5[[#Totals],[GDP -2019]]</f>
        <v>1.0656155612003121E-3</v>
      </c>
      <c r="E167">
        <f>ROUND($B$3*Table5[[#This Row],[Normed]],0)</f>
        <v>0</v>
      </c>
    </row>
    <row r="168" spans="1:5">
      <c r="A168" t="s">
        <v>426</v>
      </c>
      <c r="B168" t="s">
        <v>427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Row],[Normed]],0)</f>
        <v>0</v>
      </c>
    </row>
    <row r="169" spans="1:5">
      <c r="A169" t="s">
        <v>428</v>
      </c>
      <c r="B169" t="s">
        <v>429</v>
      </c>
      <c r="C169">
        <v>4070.53</v>
      </c>
      <c r="D169">
        <f>Table5[[#This Row],[GDP -2019]]/Table5[[#Totals],[GDP -2019]]</f>
        <v>1.1719623335204928E-3</v>
      </c>
      <c r="E169">
        <f>ROUND($B$3*Table5[[#This Row],[Normed]],0)</f>
        <v>0</v>
      </c>
    </row>
    <row r="170" spans="1:5">
      <c r="A170" t="s">
        <v>431</v>
      </c>
      <c r="B170" t="s">
        <v>430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Row],[Normed]],0)</f>
        <v>0</v>
      </c>
    </row>
    <row r="171" spans="1:5">
      <c r="A171" t="s">
        <v>432</v>
      </c>
      <c r="B171" t="s">
        <v>433</v>
      </c>
      <c r="C171">
        <v>13092.64</v>
      </c>
      <c r="D171">
        <f>Table5[[#This Row],[GDP -2019]]/Table5[[#Totals],[GDP -2019]]</f>
        <v>3.7695535781197393E-3</v>
      </c>
      <c r="E171">
        <f>ROUND($B$3*Table5[[#This Row],[Normed]],0)</f>
        <v>0</v>
      </c>
    </row>
    <row r="172" spans="1:5">
      <c r="A172" t="s">
        <v>434</v>
      </c>
      <c r="B172" t="s">
        <v>435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Row],[Normed]],0)</f>
        <v>0</v>
      </c>
    </row>
    <row r="173" spans="1:5">
      <c r="A173" t="s">
        <v>436</v>
      </c>
      <c r="B173" t="s">
        <v>437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Row],[Normed]],0)</f>
        <v>0</v>
      </c>
    </row>
    <row r="174" spans="1:5">
      <c r="A174" t="s">
        <v>438</v>
      </c>
      <c r="B174" t="s">
        <v>439</v>
      </c>
      <c r="C174">
        <v>18416.61</v>
      </c>
      <c r="D174">
        <f>Table5[[#This Row],[GDP -2019]]/Table5[[#Totals],[GDP -2019]]</f>
        <v>5.3023987616199466E-3</v>
      </c>
      <c r="E174">
        <f>ROUND($B$3*Table5[[#This Row],[Normed]],0)</f>
        <v>0</v>
      </c>
    </row>
    <row r="175" spans="1:5">
      <c r="A175" t="s">
        <v>440</v>
      </c>
      <c r="B175" t="s">
        <v>441</v>
      </c>
      <c r="C175">
        <v>8006.54</v>
      </c>
      <c r="D175">
        <f>Table5[[#This Row],[GDP -2019]]/Table5[[#Totals],[GDP -2019]]</f>
        <v>2.305194483722062E-3</v>
      </c>
      <c r="E175">
        <f>ROUND($B$3*Table5[[#This Row],[Normed]],0)</f>
        <v>0</v>
      </c>
    </row>
    <row r="176" spans="1:5">
      <c r="A176" t="s">
        <v>442</v>
      </c>
      <c r="B176" t="s">
        <v>443</v>
      </c>
      <c r="C176">
        <v>8809.77</v>
      </c>
      <c r="D176">
        <f>Table5[[#This Row],[GDP -2019]]/Table5[[#Totals],[GDP -2019]]</f>
        <v>2.536455598405817E-3</v>
      </c>
      <c r="E176">
        <f>ROUND($B$3*Table5[[#This Row],[Normed]],0)</f>
        <v>0</v>
      </c>
    </row>
    <row r="177" spans="1:5">
      <c r="A177" t="s">
        <v>444</v>
      </c>
      <c r="B177" t="s">
        <v>445</v>
      </c>
      <c r="C177">
        <v>12757.81</v>
      </c>
      <c r="D177">
        <f>Table5[[#This Row],[GDP -2019]]/Table5[[#Totals],[GDP -2019]]</f>
        <v>3.6731513533154346E-3</v>
      </c>
      <c r="E177">
        <f>ROUND($B$3*Table5[[#This Row],[Normed]],0)</f>
        <v>0</v>
      </c>
    </row>
    <row r="178" spans="1:5">
      <c r="A178" t="s">
        <v>446</v>
      </c>
      <c r="B178" t="s">
        <v>447</v>
      </c>
      <c r="C178">
        <v>11581.13</v>
      </c>
      <c r="D178">
        <f>Table5[[#This Row],[GDP -2019]]/Table5[[#Totals],[GDP -2019]]</f>
        <v>3.334368777432959E-3</v>
      </c>
      <c r="E178">
        <f>ROUND($B$3*Table5[[#This Row],[Normed]],0)</f>
        <v>0</v>
      </c>
    </row>
    <row r="179" spans="1:5">
      <c r="A179" t="s">
        <v>448</v>
      </c>
      <c r="B179" t="s">
        <v>449</v>
      </c>
      <c r="C179">
        <v>15576.01</v>
      </c>
      <c r="D179">
        <f>Table5[[#This Row],[GDP -2019]]/Table5[[#Totals],[GDP -2019]]</f>
        <v>4.484550421330522E-3</v>
      </c>
      <c r="E179">
        <f>ROUND($B$3*Table5[[#This Row],[Normed]],0)</f>
        <v>0</v>
      </c>
    </row>
    <row r="180" spans="1:5">
      <c r="A180" t="s">
        <v>450</v>
      </c>
      <c r="B180" t="s">
        <v>451</v>
      </c>
      <c r="C180">
        <v>13816.37</v>
      </c>
      <c r="D180">
        <f>Table5[[#This Row],[GDP -2019]]/Table5[[#Totals],[GDP -2019]]</f>
        <v>3.9779255345084126E-3</v>
      </c>
      <c r="E180">
        <f>ROUND($B$3*Table5[[#This Row],[Normed]],0)</f>
        <v>0</v>
      </c>
    </row>
    <row r="181" spans="1:5">
      <c r="A181" t="s">
        <v>452</v>
      </c>
      <c r="B181" t="s">
        <v>453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Row],[Normed]],0)</f>
        <v>0</v>
      </c>
    </row>
    <row r="182" spans="1:5">
      <c r="A182" t="s">
        <v>454</v>
      </c>
      <c r="B182" t="s">
        <v>455</v>
      </c>
      <c r="C182">
        <v>14612.28</v>
      </c>
      <c r="D182">
        <f>Table5[[#This Row],[GDP -2019]]/Table5[[#Totals],[GDP -2019]]</f>
        <v>4.2070791191453757E-3</v>
      </c>
      <c r="E182">
        <f>ROUND($B$3*Table5[[#This Row],[Normed]],0)</f>
        <v>0</v>
      </c>
    </row>
    <row r="183" spans="1:5">
      <c r="A183" t="s">
        <v>456</v>
      </c>
      <c r="B183" t="s">
        <v>457</v>
      </c>
      <c r="C183">
        <v>4906.79</v>
      </c>
      <c r="D183">
        <f>Table5[[#This Row],[GDP -2019]]/Table5[[#Totals],[GDP -2019]]</f>
        <v>1.4127332456694874E-3</v>
      </c>
      <c r="E183">
        <f>ROUND($B$3*Table5[[#This Row],[Normed]],0)</f>
        <v>0</v>
      </c>
    </row>
    <row r="184" spans="1:5">
      <c r="A184" t="s">
        <v>458</v>
      </c>
      <c r="B184" t="s">
        <v>459</v>
      </c>
      <c r="C184">
        <v>9370.02</v>
      </c>
      <c r="D184">
        <f>Table5[[#This Row],[GDP -2019]]/Table5[[#Totals],[GDP -2019]]</f>
        <v>2.6977593837494594E-3</v>
      </c>
      <c r="E184">
        <f>ROUND($B$3*Table5[[#This Row],[Normed]],0)</f>
        <v>0</v>
      </c>
    </row>
    <row r="185" spans="1:5">
      <c r="A185" t="s">
        <v>461</v>
      </c>
      <c r="B185" t="s">
        <v>19323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Row],[Normed]],0)</f>
        <v>0</v>
      </c>
    </row>
    <row r="186" spans="1:5">
      <c r="A186" t="s">
        <v>462</v>
      </c>
      <c r="B186" t="s">
        <v>463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Row],[Normed]],0)</f>
        <v>0</v>
      </c>
    </row>
    <row r="187" spans="1:5">
      <c r="A187" t="s">
        <v>464</v>
      </c>
      <c r="B187" t="s">
        <v>465</v>
      </c>
      <c r="C187">
        <v>5491.42</v>
      </c>
      <c r="D187">
        <f>Table5[[#This Row],[GDP -2019]]/Table5[[#Totals],[GDP -2019]]</f>
        <v>1.581056372890288E-3</v>
      </c>
      <c r="E187">
        <f>ROUND($B$3*Table5[[#This Row],[Normed]],0)</f>
        <v>0</v>
      </c>
    </row>
    <row r="188" spans="1:5">
      <c r="A188" t="s">
        <v>466</v>
      </c>
      <c r="B188" t="s">
        <v>467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Row],[Normed]],0)</f>
        <v>0</v>
      </c>
    </row>
    <row r="189" spans="1:5">
      <c r="A189" t="s">
        <v>468</v>
      </c>
      <c r="B189" t="s">
        <v>469</v>
      </c>
      <c r="C189">
        <v>2979.68</v>
      </c>
      <c r="D189">
        <f>Table5[[#This Row],[GDP -2019]]/Table5[[#Totals],[GDP -2019]]</f>
        <v>8.5789141117848075E-4</v>
      </c>
      <c r="E189">
        <f>ROUND($B$3*Table5[[#This Row],[Normed]],0)</f>
        <v>0</v>
      </c>
    </row>
    <row r="190" spans="1:5">
      <c r="A190" t="s">
        <v>470</v>
      </c>
      <c r="B190" t="s">
        <v>471</v>
      </c>
      <c r="C190">
        <v>10723.92</v>
      </c>
      <c r="D190">
        <f>Table5[[#This Row],[GDP -2019]]/Table5[[#Totals],[GDP -2019]]</f>
        <v>3.0875660682238141E-3</v>
      </c>
      <c r="E190">
        <f>ROUND($B$3*Table5[[#This Row],[Normed]],0)</f>
        <v>0</v>
      </c>
    </row>
    <row r="191" spans="1:5">
      <c r="A191" t="s">
        <v>472</v>
      </c>
      <c r="B191" t="s">
        <v>473</v>
      </c>
      <c r="C191">
        <v>8604.24</v>
      </c>
      <c r="D191">
        <f>Table5[[#This Row],[GDP -2019]]/Table5[[#Totals],[GDP -2019]]</f>
        <v>2.4772806461493624E-3</v>
      </c>
      <c r="E191">
        <f>ROUND($B$3*Table5[[#This Row],[Normed]],0)</f>
        <v>0</v>
      </c>
    </row>
    <row r="192" spans="1:5">
      <c r="A192" t="s">
        <v>474</v>
      </c>
      <c r="B192" t="s">
        <v>475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Row],[Normed]],0)</f>
        <v>0</v>
      </c>
    </row>
    <row r="193" spans="1:5">
      <c r="A193" t="s">
        <v>476</v>
      </c>
      <c r="B193" t="s">
        <v>477</v>
      </c>
      <c r="C193">
        <v>7379.13</v>
      </c>
      <c r="D193">
        <f>Table5[[#This Row],[GDP -2019]]/Table5[[#Totals],[GDP -2019]]</f>
        <v>2.1245543981130402E-3</v>
      </c>
      <c r="E193">
        <f>ROUND($B$3*Table5[[#This Row],[Normed]],0)</f>
        <v>0</v>
      </c>
    </row>
    <row r="194" spans="1:5">
      <c r="A194" t="s">
        <v>478</v>
      </c>
      <c r="B194" t="s">
        <v>479</v>
      </c>
      <c r="C194">
        <v>6044.14</v>
      </c>
      <c r="D194">
        <f>Table5[[#This Row],[GDP -2019]]/Table5[[#Totals],[GDP -2019]]</f>
        <v>1.740192166259566E-3</v>
      </c>
      <c r="E194">
        <f>ROUND($B$3*Table5[[#This Row],[Normed]],0)</f>
        <v>0</v>
      </c>
    </row>
    <row r="195" spans="1:5">
      <c r="A195" t="s">
        <v>480</v>
      </c>
      <c r="B195" t="s">
        <v>481</v>
      </c>
      <c r="C195">
        <v>6126.62</v>
      </c>
      <c r="D195">
        <f>Table5[[#This Row],[GDP -2019]]/Table5[[#Totals],[GDP -2019]]</f>
        <v>1.7639393080982871E-3</v>
      </c>
      <c r="E195">
        <f>ROUND($B$3*Table5[[#This Row],[Normed]],0)</f>
        <v>0</v>
      </c>
    </row>
    <row r="196" spans="1:5">
      <c r="A196" t="s">
        <v>482</v>
      </c>
      <c r="B196" t="s">
        <v>483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Row],[Normed]],0)</f>
        <v>0</v>
      </c>
    </row>
    <row r="197" spans="1:5">
      <c r="A197" t="s">
        <v>484</v>
      </c>
      <c r="B197" t="s">
        <v>485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Row],[Normed]],0)</f>
        <v>0</v>
      </c>
    </row>
    <row r="198" spans="1:5">
      <c r="A198" t="s">
        <v>486</v>
      </c>
      <c r="B198" t="s">
        <v>487</v>
      </c>
      <c r="C198">
        <v>4029.86</v>
      </c>
      <c r="D198">
        <f>Table5[[#This Row],[GDP -2019]]/Table5[[#Totals],[GDP -2019]]</f>
        <v>1.1602528735473988E-3</v>
      </c>
      <c r="E198">
        <f>ROUND($B$3*Table5[[#This Row],[Normed]],0)</f>
        <v>0</v>
      </c>
    </row>
    <row r="199" spans="1:5">
      <c r="A199" t="s">
        <v>488</v>
      </c>
      <c r="B199" t="s">
        <v>489</v>
      </c>
      <c r="C199">
        <v>7537.02</v>
      </c>
      <c r="D199">
        <f>Table5[[#This Row],[GDP -2019]]/Table5[[#Totals],[GDP -2019]]</f>
        <v>2.1700131302288951E-3</v>
      </c>
      <c r="E199">
        <f>ROUND($B$3*Table5[[#This Row],[Normed]],0)</f>
        <v>0</v>
      </c>
    </row>
    <row r="200" spans="1:5">
      <c r="A200" t="s">
        <v>490</v>
      </c>
      <c r="B200" t="s">
        <v>19324</v>
      </c>
      <c r="C200">
        <v>5862.94</v>
      </c>
      <c r="D200">
        <f>Table5[[#This Row],[GDP -2019]]/Table5[[#Totals],[GDP -2019]]</f>
        <v>1.6880221601832284E-3</v>
      </c>
      <c r="E200">
        <f>ROUND($B$3*Table5[[#This Row],[Normed]],0)</f>
        <v>0</v>
      </c>
    </row>
    <row r="201" spans="1:5">
      <c r="A201" t="s">
        <v>492</v>
      </c>
      <c r="B201" t="s">
        <v>493</v>
      </c>
      <c r="C201">
        <v>5992.92</v>
      </c>
      <c r="D201">
        <f>Table5[[#This Row],[GDP -2019]]/Table5[[#Totals],[GDP -2019]]</f>
        <v>1.7254452142108352E-3</v>
      </c>
      <c r="E201">
        <f>ROUND($B$3*Table5[[#This Row],[Normed]],0)</f>
        <v>0</v>
      </c>
    </row>
    <row r="202" spans="1:5">
      <c r="A202" t="s">
        <v>494</v>
      </c>
      <c r="B202" t="s">
        <v>495</v>
      </c>
      <c r="C202">
        <v>4057.32</v>
      </c>
      <c r="D202">
        <f>Table5[[#This Row],[GDP -2019]]/Table5[[#Totals],[GDP -2019]]</f>
        <v>1.1681589903622786E-3</v>
      </c>
      <c r="E202">
        <f>ROUND($B$3*Table5[[#This Row],[Normed]],0)</f>
        <v>0</v>
      </c>
    </row>
    <row r="203" spans="1:5">
      <c r="A203" t="s">
        <v>98</v>
      </c>
      <c r="B203" t="s">
        <v>496</v>
      </c>
      <c r="C203">
        <v>6268.7</v>
      </c>
      <c r="D203">
        <f>Table5[[#This Row],[GDP -2019]]/Table5[[#Totals],[GDP -2019]]</f>
        <v>1.8048461208097992E-3</v>
      </c>
      <c r="E203">
        <f>ROUND($B$3*Table5[[#This Row],[Normed]],0)</f>
        <v>0</v>
      </c>
    </row>
    <row r="204" spans="1:5">
      <c r="A204" t="s">
        <v>497</v>
      </c>
      <c r="B204" t="s">
        <v>498</v>
      </c>
      <c r="C204">
        <v>5511.74</v>
      </c>
      <c r="D204">
        <f>Table5[[#This Row],[GDP -2019]]/Table5[[#Totals],[GDP -2019]]</f>
        <v>1.5869067841677226E-3</v>
      </c>
      <c r="E204">
        <f>ROUND($B$3*Table5[[#This Row],[Normed]],0)</f>
        <v>0</v>
      </c>
    </row>
    <row r="205" spans="1:5">
      <c r="A205" t="s">
        <v>500</v>
      </c>
      <c r="B205" t="s">
        <v>501</v>
      </c>
      <c r="C205">
        <v>20630.36</v>
      </c>
      <c r="D205">
        <f>Table5[[#This Row],[GDP -2019]]/Table5[[#Totals],[GDP -2019]]</f>
        <v>5.9397682481072073E-3</v>
      </c>
      <c r="E205">
        <f>ROUND($B$3*Table5[[#This Row],[Normed]],0)</f>
        <v>0</v>
      </c>
    </row>
    <row r="206" spans="1:5">
      <c r="A206" t="s">
        <v>502</v>
      </c>
      <c r="B206" t="s">
        <v>503</v>
      </c>
      <c r="C206">
        <v>5793.04</v>
      </c>
      <c r="D206">
        <f>Table5[[#This Row],[GDP -2019]]/Table5[[#Totals],[GDP -2019]]</f>
        <v>1.6678969757200058E-3</v>
      </c>
      <c r="E206">
        <f>ROUND($B$3*Table5[[#This Row],[Normed]],0)</f>
        <v>0</v>
      </c>
    </row>
    <row r="207" spans="1:5">
      <c r="A207" t="s">
        <v>504</v>
      </c>
      <c r="B207" t="s">
        <v>505</v>
      </c>
      <c r="C207">
        <v>24334.93</v>
      </c>
      <c r="D207">
        <f>Table5[[#This Row],[GDP -2019]]/Table5[[#Totals],[GDP -2019]]</f>
        <v>7.006365595845711E-3</v>
      </c>
      <c r="E207">
        <f>ROUND($B$3*Table5[[#This Row],[Normed]],0)</f>
        <v>0</v>
      </c>
    </row>
    <row r="208" spans="1:5">
      <c r="A208" t="s">
        <v>506</v>
      </c>
      <c r="B208" t="s">
        <v>507</v>
      </c>
      <c r="C208">
        <v>3772.87</v>
      </c>
      <c r="D208">
        <f>Table5[[#This Row],[GDP -2019]]/Table5[[#Totals],[GDP -2019]]</f>
        <v>1.0862618698964167E-3</v>
      </c>
      <c r="E208">
        <f>ROUND($B$3*Table5[[#This Row],[Normed]],0)</f>
        <v>0</v>
      </c>
    </row>
    <row r="209" spans="1:5">
      <c r="A209" t="s">
        <v>508</v>
      </c>
      <c r="B209" t="s">
        <v>509</v>
      </c>
      <c r="C209">
        <v>4057.72</v>
      </c>
      <c r="D209">
        <f>Table5[[#This Row],[GDP -2019]]/Table5[[#Totals],[GDP -2019]]</f>
        <v>1.1682741559386057E-3</v>
      </c>
      <c r="E209">
        <f>ROUND($B$3*Table5[[#This Row],[Normed]],0)</f>
        <v>0</v>
      </c>
    </row>
    <row r="210" spans="1:5">
      <c r="A210" t="s">
        <v>510</v>
      </c>
      <c r="B210" t="s">
        <v>511</v>
      </c>
      <c r="C210">
        <v>1906.88</v>
      </c>
      <c r="D210">
        <f>Table5[[#This Row],[GDP -2019]]/Table5[[#Totals],[GDP -2019]]</f>
        <v>5.4901733546824547E-4</v>
      </c>
      <c r="E210">
        <f>ROUND($B$3*Table5[[#This Row],[Normed]],0)</f>
        <v>0</v>
      </c>
    </row>
    <row r="211" spans="1:5">
      <c r="A211" t="s">
        <v>512</v>
      </c>
      <c r="B211" t="s">
        <v>513</v>
      </c>
      <c r="C211">
        <v>3819.24</v>
      </c>
      <c r="D211">
        <f>Table5[[#This Row],[GDP -2019]]/Table5[[#Totals],[GDP -2019]]</f>
        <v>1.099612439332177E-3</v>
      </c>
      <c r="E211">
        <f>ROUND($B$3*Table5[[#This Row],[Normed]],0)</f>
        <v>0</v>
      </c>
    </row>
    <row r="212" spans="1:5">
      <c r="A212" t="s">
        <v>514</v>
      </c>
      <c r="B212" t="s">
        <v>515</v>
      </c>
      <c r="C212">
        <v>3007.42</v>
      </c>
      <c r="D212">
        <f>Table5[[#This Row],[GDP -2019]]/Table5[[#Totals],[GDP -2019]]</f>
        <v>8.6587814389678993E-4</v>
      </c>
      <c r="E212">
        <f>ROUND($B$3*Table5[[#This Row],[Normed]],0)</f>
        <v>0</v>
      </c>
    </row>
    <row r="213" spans="1:5">
      <c r="A213" t="s">
        <v>516</v>
      </c>
      <c r="B213" t="s">
        <v>517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Row],[Normed]],0)</f>
        <v>0</v>
      </c>
    </row>
    <row r="214" spans="1:5">
      <c r="A214" t="s">
        <v>518</v>
      </c>
      <c r="B214" t="s">
        <v>519</v>
      </c>
      <c r="C214">
        <v>11919.45</v>
      </c>
      <c r="D214">
        <f>Table5[[#This Row],[GDP -2019]]/Table5[[#Totals],[GDP -2019]]</f>
        <v>3.431775821890721E-3</v>
      </c>
      <c r="E214">
        <f>ROUND($B$3*Table5[[#This Row],[Normed]],0)</f>
        <v>0</v>
      </c>
    </row>
    <row r="215" spans="1:5">
      <c r="A215" t="s">
        <v>521</v>
      </c>
      <c r="B215" t="s">
        <v>522</v>
      </c>
      <c r="C215">
        <v>6786.95</v>
      </c>
      <c r="D215">
        <f>Table5[[#This Row],[GDP -2019]]/Table5[[#Totals],[GDP -2019]]</f>
        <v>1.9540575206390587E-3</v>
      </c>
      <c r="E215">
        <f>ROUND($B$3*Table5[[#This Row],[Normed]],0)</f>
        <v>0</v>
      </c>
    </row>
    <row r="216" spans="1:5">
      <c r="A216" t="s">
        <v>523</v>
      </c>
      <c r="B216" t="s">
        <v>524</v>
      </c>
      <c r="C216">
        <v>5380.79</v>
      </c>
      <c r="D216">
        <f>Table5[[#This Row],[GDP -2019]]/Table5[[#Totals],[GDP -2019]]</f>
        <v>1.549204453617522E-3</v>
      </c>
      <c r="E216">
        <f>ROUND($B$3*Table5[[#This Row],[Normed]],0)</f>
        <v>0</v>
      </c>
    </row>
    <row r="217" spans="1:5">
      <c r="A217" t="s">
        <v>525</v>
      </c>
      <c r="B217" t="s">
        <v>526</v>
      </c>
      <c r="C217">
        <v>8210.08</v>
      </c>
      <c r="D217">
        <f>Table5[[#This Row],[GDP -2019]]/Table5[[#Totals],[GDP -2019]]</f>
        <v>2.3637964872362878E-3</v>
      </c>
      <c r="E217">
        <f>ROUND($B$3*Table5[[#This Row],[Normed]],0)</f>
        <v>0</v>
      </c>
    </row>
    <row r="218" spans="1:5">
      <c r="A218" t="s">
        <v>527</v>
      </c>
      <c r="B218" t="s">
        <v>528</v>
      </c>
      <c r="C218">
        <v>2263.79</v>
      </c>
      <c r="D218">
        <f>Table5[[#This Row],[GDP -2019]]/Table5[[#Totals],[GDP -2019]]</f>
        <v>6.5177670008582564E-4</v>
      </c>
      <c r="E218">
        <f>ROUND($B$3*Table5[[#This Row],[Normed]],0)</f>
        <v>0</v>
      </c>
    </row>
    <row r="219" spans="1:5">
      <c r="A219" t="s">
        <v>529</v>
      </c>
      <c r="B219" t="s">
        <v>19325</v>
      </c>
      <c r="C219">
        <v>3881.75</v>
      </c>
      <c r="D219">
        <f>Table5[[#This Row],[GDP -2019]]/Table5[[#Totals],[GDP -2019]]</f>
        <v>1.1176099397727502E-3</v>
      </c>
      <c r="E219">
        <f>ROUND($B$3*Table5[[#This Row],[Normed]],0)</f>
        <v>0</v>
      </c>
    </row>
    <row r="220" spans="1:5">
      <c r="A220" t="s">
        <v>531</v>
      </c>
      <c r="B220" t="s">
        <v>532</v>
      </c>
      <c r="C220">
        <v>4183.93</v>
      </c>
      <c r="D220">
        <f>Table5[[#This Row],[GDP -2019]]/Table5[[#Totals],[GDP -2019]]</f>
        <v>1.2046117744093263E-3</v>
      </c>
      <c r="E220">
        <f>ROUND($B$3*Table5[[#This Row],[Normed]],0)</f>
        <v>0</v>
      </c>
    </row>
    <row r="221" spans="1:5">
      <c r="A221" t="s">
        <v>533</v>
      </c>
      <c r="B221" t="s">
        <v>534</v>
      </c>
      <c r="C221">
        <v>55137.94</v>
      </c>
      <c r="D221">
        <f>Table5[[#This Row],[GDP -2019]]/Table5[[#Totals],[GDP -2019]]</f>
        <v>1.5874981594021641E-2</v>
      </c>
      <c r="E221">
        <f>ROUND($B$3*Table5[[#This Row],[Normed]],0)</f>
        <v>0</v>
      </c>
    </row>
    <row r="222" spans="1:5">
      <c r="A222" t="s">
        <v>536</v>
      </c>
      <c r="B222" t="s">
        <v>537</v>
      </c>
      <c r="C222">
        <v>5498.95</v>
      </c>
      <c r="D222">
        <f>Table5[[#This Row],[GDP -2019]]/Table5[[#Totals],[GDP -2019]]</f>
        <v>1.5832243648646522E-3</v>
      </c>
      <c r="E222">
        <f>ROUND($B$3*Table5[[#This Row],[Normed]],0)</f>
        <v>0</v>
      </c>
    </row>
    <row r="223" spans="1:5">
      <c r="A223" t="s">
        <v>538</v>
      </c>
      <c r="B223" t="s">
        <v>539</v>
      </c>
      <c r="C223">
        <v>4896.01</v>
      </c>
      <c r="D223">
        <f>Table5[[#This Row],[GDP -2019]]/Table5[[#Totals],[GDP -2019]]</f>
        <v>1.4096295333874624E-3</v>
      </c>
      <c r="E223">
        <f>ROUND($B$3*Table5[[#This Row],[Normed]],0)</f>
        <v>0</v>
      </c>
    </row>
    <row r="224" spans="1:5">
      <c r="A224" t="s">
        <v>540</v>
      </c>
      <c r="B224" t="s">
        <v>541</v>
      </c>
      <c r="C224">
        <v>6431.58</v>
      </c>
      <c r="D224">
        <f>Table5[[#This Row],[GDP -2019]]/Table5[[#Totals],[GDP -2019]]</f>
        <v>1.8517415434903392E-3</v>
      </c>
      <c r="E224">
        <f>ROUND($B$3*Table5[[#This Row],[Normed]],0)</f>
        <v>0</v>
      </c>
    </row>
    <row r="225" spans="1:5">
      <c r="A225" t="s">
        <v>542</v>
      </c>
      <c r="B225" t="s">
        <v>543</v>
      </c>
      <c r="C225">
        <v>1264.82</v>
      </c>
      <c r="D225">
        <f>Table5[[#This Row],[GDP -2019]]/Table5[[#Totals],[GDP -2019]]</f>
        <v>3.6415931062623038E-4</v>
      </c>
      <c r="E225">
        <f>ROUND($B$3*Table5[[#This Row],[Normed]],0)</f>
        <v>0</v>
      </c>
    </row>
    <row r="226" spans="1:5">
      <c r="A226" t="s">
        <v>544</v>
      </c>
      <c r="B226" t="s">
        <v>19326</v>
      </c>
      <c r="C226">
        <v>5448.1</v>
      </c>
      <c r="D226">
        <f>Table5[[#This Row],[GDP -2019]]/Table5[[#Totals],[GDP -2019]]</f>
        <v>1.5685839409740247E-3</v>
      </c>
      <c r="E226">
        <f>ROUND($B$3*Table5[[#This Row],[Normed]],0)</f>
        <v>0</v>
      </c>
    </row>
    <row r="227" spans="1:5">
      <c r="A227" t="s">
        <v>545</v>
      </c>
      <c r="B227" t="s">
        <v>546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Row],[Normed]],0)</f>
        <v>0</v>
      </c>
    </row>
    <row r="228" spans="1:5">
      <c r="A228" t="s">
        <v>547</v>
      </c>
      <c r="B228" t="s">
        <v>548</v>
      </c>
      <c r="C228">
        <v>5438.03</v>
      </c>
      <c r="D228">
        <f>Table5[[#This Row],[GDP -2019]]/Table5[[#Totals],[GDP -2019]]</f>
        <v>1.5656846475899807E-3</v>
      </c>
      <c r="E228">
        <f>ROUND($B$3*Table5[[#This Row],[Normed]],0)</f>
        <v>0</v>
      </c>
    </row>
    <row r="229" spans="1:5">
      <c r="A229" t="s">
        <v>549</v>
      </c>
      <c r="B229" t="s">
        <v>550</v>
      </c>
      <c r="C229">
        <v>4978.79</v>
      </c>
      <c r="D229">
        <f>Table5[[#This Row],[GDP -2019]]/Table5[[#Totals],[GDP -2019]]</f>
        <v>1.4334630494084292E-3</v>
      </c>
      <c r="E229">
        <f>ROUND($B$3*Table5[[#This Row],[Normed]],0)</f>
        <v>0</v>
      </c>
    </row>
    <row r="230" spans="1:5">
      <c r="A230" t="s">
        <v>551</v>
      </c>
      <c r="B230" t="s">
        <v>7</v>
      </c>
      <c r="C230">
        <v>6616.21</v>
      </c>
      <c r="D230">
        <f>Table5[[#This Row],[GDP -2019]]/Table5[[#Totals],[GDP -2019]]</f>
        <v>1.9048990943836843E-3</v>
      </c>
      <c r="E230">
        <f>ROUND($B$3*Table5[[#This Row],[Normed]],0)</f>
        <v>0</v>
      </c>
    </row>
    <row r="231" spans="1:5">
      <c r="A231" t="s">
        <v>552</v>
      </c>
      <c r="B231" t="s">
        <v>553</v>
      </c>
      <c r="C231">
        <v>2657.4</v>
      </c>
      <c r="D231">
        <f>Table5[[#This Row],[GDP -2019]]/Table5[[#Totals],[GDP -2019]]</f>
        <v>7.6510250633145E-4</v>
      </c>
      <c r="E231">
        <f>ROUND($B$3*Table5[[#This Row],[Normed]],0)</f>
        <v>0</v>
      </c>
    </row>
    <row r="232" spans="1:5">
      <c r="A232" t="s">
        <v>554</v>
      </c>
      <c r="B232" t="s">
        <v>555</v>
      </c>
      <c r="C232">
        <v>4511.97</v>
      </c>
      <c r="D232">
        <f>Table5[[#This Row],[GDP -2019]]/Table5[[#Totals],[GDP -2019]]</f>
        <v>1.2990590635554725E-3</v>
      </c>
      <c r="E232">
        <f>ROUND($B$3*Table5[[#This Row],[Normed]],0)</f>
        <v>0</v>
      </c>
    </row>
    <row r="233" spans="1:5">
      <c r="A233" t="s">
        <v>556</v>
      </c>
      <c r="B233" t="s">
        <v>557</v>
      </c>
      <c r="C233">
        <v>1843.3</v>
      </c>
      <c r="D233">
        <f>Table5[[#This Row],[GDP -2019]]/Table5[[#Totals],[GDP -2019]]</f>
        <v>5.3071176711099637E-4</v>
      </c>
      <c r="E233">
        <f>ROUND($B$3*Table5[[#This Row],[Normed]],0)</f>
        <v>0</v>
      </c>
    </row>
    <row r="234" spans="1:5">
      <c r="A234" t="s">
        <v>558</v>
      </c>
      <c r="B234" t="s">
        <v>559</v>
      </c>
      <c r="C234">
        <v>3781.54</v>
      </c>
      <c r="D234">
        <f>Table5[[#This Row],[GDP -2019]]/Table5[[#Totals],[GDP -2019]]</f>
        <v>1.0887580837633142E-3</v>
      </c>
      <c r="E234">
        <f>ROUND($B$3*Table5[[#This Row],[Normed]],0)</f>
        <v>0</v>
      </c>
    </row>
    <row r="235" spans="1:5">
      <c r="A235" t="s">
        <v>560</v>
      </c>
      <c r="B235" t="s">
        <v>19327</v>
      </c>
      <c r="C235">
        <v>8265.16</v>
      </c>
      <c r="D235">
        <f>Table5[[#This Row],[GDP -2019]]/Table5[[#Totals],[GDP -2019]]</f>
        <v>2.3796547870965782E-3</v>
      </c>
      <c r="E235">
        <f>ROUND($B$3*Table5[[#This Row],[Normed]],0)</f>
        <v>0</v>
      </c>
    </row>
    <row r="236" spans="1:5">
      <c r="A236" t="s">
        <v>562</v>
      </c>
      <c r="B236" t="s">
        <v>563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Row],[Normed]],0)</f>
        <v>0</v>
      </c>
    </row>
    <row r="237" spans="1:5">
      <c r="A237" t="s">
        <v>564</v>
      </c>
      <c r="B237" t="s">
        <v>565</v>
      </c>
      <c r="C237">
        <v>3255.13</v>
      </c>
      <c r="D237">
        <f>Table5[[#This Row],[GDP -2019]]/Table5[[#Totals],[GDP -2019]]</f>
        <v>9.371973061769748E-4</v>
      </c>
      <c r="E237">
        <f>ROUND($B$3*Table5[[#This Row],[Normed]],0)</f>
        <v>0</v>
      </c>
    </row>
    <row r="238" spans="1:5">
      <c r="A238" t="s">
        <v>566</v>
      </c>
      <c r="B238" t="s">
        <v>567</v>
      </c>
      <c r="C238">
        <v>4005.19</v>
      </c>
      <c r="D238">
        <f>Table5[[#This Row],[GDP -2019]]/Table5[[#Totals],[GDP -2019]]</f>
        <v>1.1531500366274029E-3</v>
      </c>
      <c r="E238">
        <f>ROUND($B$3*Table5[[#This Row],[Normed]],0)</f>
        <v>0</v>
      </c>
    </row>
    <row r="239" spans="1:5">
      <c r="A239" t="s">
        <v>91</v>
      </c>
      <c r="B239" t="s">
        <v>568</v>
      </c>
      <c r="C239">
        <v>5165.41</v>
      </c>
      <c r="D239">
        <f>Table5[[#This Row],[GDP -2019]]/Table5[[#Totals],[GDP -2019]]</f>
        <v>1.4871935490440036E-3</v>
      </c>
      <c r="E239">
        <f>ROUND($B$3*Table5[[#This Row],[Normed]],0)</f>
        <v>0</v>
      </c>
    </row>
    <row r="240" spans="1:5">
      <c r="A240" t="s">
        <v>569</v>
      </c>
      <c r="B240" t="s">
        <v>570</v>
      </c>
      <c r="C240">
        <v>5989.31</v>
      </c>
      <c r="D240">
        <f>Table5[[#This Row],[GDP -2019]]/Table5[[#Totals],[GDP -2019]]</f>
        <v>1.7244058448844799E-3</v>
      </c>
      <c r="E240">
        <f>ROUND($B$3*Table5[[#This Row],[Normed]],0)</f>
        <v>0</v>
      </c>
    </row>
    <row r="241" spans="1:5">
      <c r="A241" t="s">
        <v>571</v>
      </c>
      <c r="B241" t="s">
        <v>572</v>
      </c>
      <c r="C241">
        <v>14263.63</v>
      </c>
      <c r="D241">
        <f>Table5[[#This Row],[GDP -2019]]/Table5[[#Totals],[GDP -2019]]</f>
        <v>4.1066979236789565E-3</v>
      </c>
      <c r="E241">
        <f>ROUND($B$3*Table5[[#This Row],[Normed]],0)</f>
        <v>0</v>
      </c>
    </row>
    <row r="242" spans="1:5">
      <c r="A242" t="s">
        <v>573</v>
      </c>
      <c r="B242" t="s">
        <v>574</v>
      </c>
      <c r="C242">
        <v>2746.21</v>
      </c>
      <c r="D242">
        <f>Table5[[#This Row],[GDP -2019]]/Table5[[#Totals],[GDP -2019]]</f>
        <v>7.9067214341555327E-4</v>
      </c>
      <c r="E242">
        <f>ROUND($B$3*Table5[[#This Row],[Normed]],0)</f>
        <v>0</v>
      </c>
    </row>
    <row r="243" spans="1:5">
      <c r="A243" t="s">
        <v>575</v>
      </c>
      <c r="B243" t="s">
        <v>576</v>
      </c>
      <c r="C243">
        <v>4581.37</v>
      </c>
      <c r="D243">
        <f>Table5[[#This Row],[GDP -2019]]/Table5[[#Totals],[GDP -2019]]</f>
        <v>1.319040291048286E-3</v>
      </c>
      <c r="E243">
        <f>ROUND($B$3*Table5[[#This Row],[Normed]],0)</f>
        <v>0</v>
      </c>
    </row>
    <row r="244" spans="1:5">
      <c r="A244" t="s">
        <v>93</v>
      </c>
      <c r="B244" t="s">
        <v>577</v>
      </c>
      <c r="C244">
        <v>4570.93</v>
      </c>
      <c r="D244">
        <f>Table5[[#This Row],[GDP -2019]]/Table5[[#Totals],[GDP -2019]]</f>
        <v>1.3160344695061395E-3</v>
      </c>
      <c r="E244">
        <f>ROUND($B$3*Table5[[#This Row],[Normed]],0)</f>
        <v>0</v>
      </c>
    </row>
    <row r="245" spans="1:5">
      <c r="A245" t="s">
        <v>578</v>
      </c>
      <c r="B245" t="s">
        <v>579</v>
      </c>
      <c r="C245">
        <v>3345.45</v>
      </c>
      <c r="D245">
        <f>Table5[[#This Row],[GDP -2019]]/Table5[[#Totals],[GDP -2019]]</f>
        <v>9.6320169331171415E-4</v>
      </c>
      <c r="E245">
        <f>ROUND($B$3*Table5[[#This Row],[Normed]],0)</f>
        <v>0</v>
      </c>
    </row>
    <row r="246" spans="1:5">
      <c r="A246" t="s">
        <v>580</v>
      </c>
      <c r="B246" t="s">
        <v>581</v>
      </c>
      <c r="C246">
        <v>11331.6</v>
      </c>
      <c r="D246">
        <f>Table5[[#This Row],[GDP -2019]]/Table5[[#Totals],[GDP -2019]]</f>
        <v>3.2625256117804844E-3</v>
      </c>
      <c r="E246">
        <f>ROUND($B$3*Table5[[#This Row],[Normed]],0)</f>
        <v>0</v>
      </c>
    </row>
    <row r="247" spans="1:5">
      <c r="A247" t="s">
        <v>582</v>
      </c>
      <c r="B247" t="s">
        <v>583</v>
      </c>
      <c r="C247">
        <v>6530.5</v>
      </c>
      <c r="D247">
        <f>Table5[[#This Row],[GDP -2019]]/Table5[[#Totals],[GDP -2019]]</f>
        <v>1.8802219905161188E-3</v>
      </c>
      <c r="E247">
        <f>ROUND($B$3*Table5[[#This Row],[Normed]],0)</f>
        <v>0</v>
      </c>
    </row>
    <row r="248" spans="1:5">
      <c r="A248" t="s">
        <v>584</v>
      </c>
      <c r="B248" t="s">
        <v>585</v>
      </c>
      <c r="C248">
        <v>2965.58</v>
      </c>
      <c r="D248">
        <f>Table5[[#This Row],[GDP -2019]]/Table5[[#Totals],[GDP -2019]]</f>
        <v>8.5383182461293804E-4</v>
      </c>
      <c r="E248">
        <f>ROUND($B$3*Table5[[#This Row],[Normed]],0)</f>
        <v>0</v>
      </c>
    </row>
    <row r="249" spans="1:5">
      <c r="A249" t="s">
        <v>586</v>
      </c>
      <c r="B249" t="s">
        <v>587</v>
      </c>
      <c r="C249">
        <v>1606.24</v>
      </c>
      <c r="D249">
        <f>Table5[[#This Row],[GDP -2019]]/Table5[[#Totals],[GDP -2019]]</f>
        <v>4.6245888830052993E-4</v>
      </c>
      <c r="E249">
        <f>ROUND($B$3*Table5[[#This Row],[Normed]],0)</f>
        <v>0</v>
      </c>
    </row>
    <row r="250" spans="1:5">
      <c r="A250" t="s">
        <v>589</v>
      </c>
      <c r="B250" t="s">
        <v>590</v>
      </c>
      <c r="C250">
        <v>52030.03</v>
      </c>
      <c r="D250">
        <f>Table5[[#This Row],[GDP -2019]]/Table5[[#Totals],[GDP -2019]]</f>
        <v>1.4980170978211986E-2</v>
      </c>
      <c r="E250">
        <f>ROUND($B$3*Table5[[#This Row],[Normed]],0)</f>
        <v>0</v>
      </c>
    </row>
    <row r="251" spans="1:5">
      <c r="A251" t="s">
        <v>591</v>
      </c>
      <c r="B251" t="s">
        <v>592</v>
      </c>
      <c r="C251">
        <v>17788.88</v>
      </c>
      <c r="D251">
        <f>Table5[[#This Row],[GDP -2019]]/Table5[[#Totals],[GDP -2019]]</f>
        <v>5.1216665435498627E-3</v>
      </c>
      <c r="E251">
        <f>ROUND($B$3*Table5[[#This Row],[Normed]],0)</f>
        <v>0</v>
      </c>
    </row>
    <row r="252" spans="1:5">
      <c r="A252" t="s">
        <v>593</v>
      </c>
      <c r="B252" t="s">
        <v>594</v>
      </c>
      <c r="C252">
        <v>26298.11</v>
      </c>
      <c r="D252">
        <f>Table5[[#This Row],[GDP -2019]]/Table5[[#Totals],[GDP -2019]]</f>
        <v>7.5715924861820463E-3</v>
      </c>
      <c r="E252">
        <f>ROUND($B$3*Table5[[#This Row],[Normed]],0)</f>
        <v>0</v>
      </c>
    </row>
    <row r="253" spans="1:5">
      <c r="A253" t="s">
        <v>595</v>
      </c>
      <c r="B253" t="s">
        <v>596</v>
      </c>
      <c r="C253">
        <v>9411.27</v>
      </c>
      <c r="D253">
        <f>Table5[[#This Row],[GDP -2019]]/Table5[[#Totals],[GDP -2019]]</f>
        <v>2.7096358338082284E-3</v>
      </c>
      <c r="E253">
        <f>ROUND($B$3*Table5[[#This Row],[Normed]],0)</f>
        <v>0</v>
      </c>
    </row>
    <row r="254" spans="1:5">
      <c r="A254" t="s">
        <v>597</v>
      </c>
      <c r="B254" t="s">
        <v>598</v>
      </c>
      <c r="C254">
        <v>9071.93</v>
      </c>
      <c r="D254">
        <f>Table5[[#This Row],[GDP -2019]]/Table5[[#Totals],[GDP -2019]]</f>
        <v>2.6119351171308316E-3</v>
      </c>
      <c r="E254">
        <f>ROUND($B$3*Table5[[#This Row],[Normed]],0)</f>
        <v>0</v>
      </c>
    </row>
    <row r="255" spans="1:5">
      <c r="A255" t="s">
        <v>599</v>
      </c>
      <c r="B255" t="s">
        <v>600</v>
      </c>
      <c r="C255">
        <v>6187.2</v>
      </c>
      <c r="D255">
        <f>Table5[[#This Row],[GDP -2019]]/Table5[[#Totals],[GDP -2019]]</f>
        <v>1.7813811346330801E-3</v>
      </c>
      <c r="E255">
        <f>ROUND($B$3*Table5[[#This Row],[Normed]],0)</f>
        <v>0</v>
      </c>
    </row>
    <row r="256" spans="1:5">
      <c r="A256" t="s">
        <v>601</v>
      </c>
      <c r="B256" t="s">
        <v>602</v>
      </c>
      <c r="C256">
        <v>5740.23</v>
      </c>
      <c r="D256">
        <f>Table5[[#This Row],[GDP -2019]]/Table5[[#Totals],[GDP -2019]]</f>
        <v>1.6526922405053733E-3</v>
      </c>
      <c r="E256">
        <f>ROUND($B$3*Table5[[#This Row],[Normed]],0)</f>
        <v>0</v>
      </c>
    </row>
    <row r="257" spans="1:5">
      <c r="A257" t="s">
        <v>603</v>
      </c>
      <c r="B257" t="s">
        <v>604</v>
      </c>
      <c r="C257">
        <v>4240.04</v>
      </c>
      <c r="D257">
        <f>Table5[[#This Row],[GDP -2019]]/Table5[[#Totals],[GDP -2019]]</f>
        <v>1.2207666256286601E-3</v>
      </c>
      <c r="E257">
        <f>ROUND($B$3*Table5[[#This Row],[Normed]],0)</f>
        <v>0</v>
      </c>
    </row>
    <row r="258" spans="1:5">
      <c r="A258" t="s">
        <v>605</v>
      </c>
      <c r="B258" t="s">
        <v>606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Row],[Normed]],0)</f>
        <v>0</v>
      </c>
    </row>
    <row r="259" spans="1:5">
      <c r="A259" t="s">
        <v>607</v>
      </c>
      <c r="B259" t="s">
        <v>608</v>
      </c>
      <c r="C259">
        <v>13431.31</v>
      </c>
      <c r="D259">
        <f>Table5[[#This Row],[GDP -2019]]/Table5[[#Totals],[GDP -2019]]</f>
        <v>3.8670613924567878E-3</v>
      </c>
      <c r="E259">
        <f>ROUND($B$3*Table5[[#This Row],[Normed]],0)</f>
        <v>0</v>
      </c>
    </row>
    <row r="260" spans="1:5">
      <c r="A260" t="s">
        <v>609</v>
      </c>
      <c r="B260" t="s">
        <v>610</v>
      </c>
      <c r="C260">
        <v>9992.93</v>
      </c>
      <c r="D260">
        <f>Table5[[#This Row],[GDP -2019]]/Table5[[#Totals],[GDP -2019]]</f>
        <v>2.8771038566247974E-3</v>
      </c>
      <c r="E260">
        <f>ROUND($B$3*Table5[[#This Row],[Normed]],0)</f>
        <v>0</v>
      </c>
    </row>
    <row r="261" spans="1:5">
      <c r="A261" t="s">
        <v>611</v>
      </c>
      <c r="B261" t="s">
        <v>612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Row],[Normed]],0)</f>
        <v>0</v>
      </c>
    </row>
    <row r="262" spans="1:5">
      <c r="A262" t="s">
        <v>613</v>
      </c>
      <c r="B262" t="s">
        <v>614</v>
      </c>
      <c r="C262">
        <v>18153.03</v>
      </c>
      <c r="D262">
        <f>Table5[[#This Row],[GDP -2019]]/Table5[[#Totals],[GDP -2019]]</f>
        <v>5.2265104050989693E-3</v>
      </c>
      <c r="E262">
        <f>ROUND($B$3*Table5[[#This Row],[Normed]],0)</f>
        <v>0</v>
      </c>
    </row>
    <row r="263" spans="1:5">
      <c r="A263" t="s">
        <v>615</v>
      </c>
      <c r="B263" t="s">
        <v>616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Row],[Normed]],0)</f>
        <v>0</v>
      </c>
    </row>
    <row r="264" spans="1:5">
      <c r="A264" t="s">
        <v>617</v>
      </c>
      <c r="B264" t="s">
        <v>618</v>
      </c>
      <c r="C264">
        <v>13823.88</v>
      </c>
      <c r="D264">
        <f>Table5[[#This Row],[GDP -2019]]/Table5[[#Totals],[GDP -2019]]</f>
        <v>3.9800877682039607E-3</v>
      </c>
      <c r="E264">
        <f>ROUND($B$3*Table5[[#This Row],[Normed]],0)</f>
        <v>0</v>
      </c>
    </row>
    <row r="265" spans="1:5">
      <c r="A265" t="s">
        <v>620</v>
      </c>
      <c r="B265" t="s">
        <v>621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Row],[Normed]],0)</f>
        <v>0</v>
      </c>
    </row>
    <row r="266" spans="1:5">
      <c r="A266" t="s">
        <v>622</v>
      </c>
      <c r="B266" t="s">
        <v>623</v>
      </c>
      <c r="C266">
        <v>66089.48</v>
      </c>
      <c r="D266">
        <f>Table5[[#This Row],[GDP -2019]]/Table5[[#Totals],[GDP -2019]]</f>
        <v>1.9028082633454593E-2</v>
      </c>
      <c r="E266">
        <f>ROUND($B$3*Table5[[#This Row],[Normed]],0)</f>
        <v>0</v>
      </c>
    </row>
    <row r="267" spans="1:5">
      <c r="A267" t="s">
        <v>624</v>
      </c>
      <c r="B267" t="s">
        <v>625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Row],[Normed]],0)</f>
        <v>0</v>
      </c>
    </row>
    <row r="268" spans="1:5">
      <c r="A268" t="s">
        <v>626</v>
      </c>
      <c r="B268" t="s">
        <v>627</v>
      </c>
      <c r="C268">
        <v>8121.86</v>
      </c>
      <c r="D268">
        <f>Table5[[#This Row],[GDP -2019]]/Table5[[#Totals],[GDP -2019]]</f>
        <v>2.3383967193772674E-3</v>
      </c>
      <c r="E268">
        <f>ROUND($B$3*Table5[[#This Row],[Normed]],0)</f>
        <v>0</v>
      </c>
    </row>
    <row r="269" spans="1:5">
      <c r="A269" t="s">
        <v>628</v>
      </c>
      <c r="B269" t="s">
        <v>629</v>
      </c>
      <c r="C269">
        <v>17238.93</v>
      </c>
      <c r="D269">
        <f>Table5[[#This Row],[GDP -2019]]/Table5[[#Totals],[GDP -2019]]</f>
        <v>4.9633282717966524E-3</v>
      </c>
      <c r="E269">
        <f>ROUND($B$3*Table5[[#This Row],[Normed]],0)</f>
        <v>0</v>
      </c>
    </row>
    <row r="270" spans="1:5">
      <c r="A270" t="s">
        <v>630</v>
      </c>
      <c r="B270" t="s">
        <v>631</v>
      </c>
      <c r="C270">
        <v>5466.11</v>
      </c>
      <c r="D270">
        <f>Table5[[#This Row],[GDP -2019]]/Table5[[#Totals],[GDP -2019]]</f>
        <v>1.5737692710481681E-3</v>
      </c>
      <c r="E270">
        <f>ROUND($B$3*Table5[[#This Row],[Normed]],0)</f>
        <v>0</v>
      </c>
    </row>
    <row r="271" spans="1:5">
      <c r="A271" t="s">
        <v>632</v>
      </c>
      <c r="B271" t="s">
        <v>633</v>
      </c>
      <c r="C271">
        <v>6821.69</v>
      </c>
      <c r="D271">
        <f>Table5[[#This Row],[GDP -2019]]/Table5[[#Totals],[GDP -2019]]</f>
        <v>1.9640596509430982E-3</v>
      </c>
      <c r="E271">
        <f>ROUND($B$3*Table5[[#This Row],[Normed]],0)</f>
        <v>0</v>
      </c>
    </row>
    <row r="272" spans="1:5">
      <c r="A272" t="s">
        <v>634</v>
      </c>
      <c r="B272" t="s">
        <v>635</v>
      </c>
      <c r="C272">
        <v>10074.42</v>
      </c>
      <c r="D272">
        <f>Table5[[#This Row],[GDP -2019]]/Table5[[#Totals],[GDP -2019]]</f>
        <v>2.9005659636621084E-3</v>
      </c>
      <c r="E272">
        <f>ROUND($B$3*Table5[[#This Row],[Normed]],0)</f>
        <v>0</v>
      </c>
    </row>
    <row r="273" spans="1:5">
      <c r="A273" t="s">
        <v>636</v>
      </c>
      <c r="B273" t="s">
        <v>637</v>
      </c>
      <c r="C273">
        <v>8332.19</v>
      </c>
      <c r="D273">
        <f>Table5[[#This Row],[GDP -2019]]/Table5[[#Totals],[GDP -2019]]</f>
        <v>2.398953658549652E-3</v>
      </c>
      <c r="E273">
        <f>ROUND($B$3*Table5[[#This Row],[Normed]],0)</f>
        <v>0</v>
      </c>
    </row>
    <row r="274" spans="1:5">
      <c r="A274" t="s">
        <v>638</v>
      </c>
      <c r="B274" t="s">
        <v>639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Row],[Normed]],0)</f>
        <v>0</v>
      </c>
    </row>
    <row r="275" spans="1:5">
      <c r="A275" t="s">
        <v>95</v>
      </c>
      <c r="B275" t="s">
        <v>640</v>
      </c>
      <c r="C275">
        <v>21813.87</v>
      </c>
      <c r="D275">
        <f>Table5[[#This Row],[GDP -2019]]/Table5[[#Totals],[GDP -2019]]</f>
        <v>6.2805172762054736E-3</v>
      </c>
      <c r="E275">
        <f>ROUND($B$3*Table5[[#This Row],[Normed]],0)</f>
        <v>0</v>
      </c>
    </row>
    <row r="276" spans="1:5">
      <c r="A276" t="s">
        <v>642</v>
      </c>
      <c r="B276" t="s">
        <v>643</v>
      </c>
      <c r="C276">
        <v>2835.43</v>
      </c>
      <c r="D276">
        <f>Table5[[#This Row],[GDP -2019]]/Table5[[#Totals],[GDP -2019]]</f>
        <v>8.1635982521539212E-4</v>
      </c>
      <c r="E276">
        <f>ROUND($B$3*Table5[[#This Row],[Normed]],0)</f>
        <v>0</v>
      </c>
    </row>
    <row r="277" spans="1:5">
      <c r="A277" t="s">
        <v>644</v>
      </c>
      <c r="B277" t="s">
        <v>645</v>
      </c>
      <c r="C277">
        <v>8346.66</v>
      </c>
      <c r="D277">
        <f>Table5[[#This Row],[GDP -2019]]/Table5[[#Totals],[GDP -2019]]</f>
        <v>2.4031197732732974E-3</v>
      </c>
      <c r="E277">
        <f>ROUND($B$3*Table5[[#This Row],[Normed]],0)</f>
        <v>0</v>
      </c>
    </row>
    <row r="278" spans="1:5">
      <c r="A278" t="s">
        <v>646</v>
      </c>
      <c r="B278" t="s">
        <v>647</v>
      </c>
      <c r="C278">
        <v>18121.61</v>
      </c>
      <c r="D278">
        <f>Table5[[#This Row],[GDP -2019]]/Table5[[#Totals],[GDP -2019]]</f>
        <v>5.2174641490784482E-3</v>
      </c>
      <c r="E278">
        <f>ROUND($B$3*Table5[[#This Row],[Normed]],0)</f>
        <v>0</v>
      </c>
    </row>
    <row r="279" spans="1:5">
      <c r="A279" t="s">
        <v>94</v>
      </c>
      <c r="B279" t="s">
        <v>648</v>
      </c>
      <c r="C279">
        <v>14496.67</v>
      </c>
      <c r="D279">
        <f>Table5[[#This Row],[GDP -2019]]/Table5[[#Totals],[GDP -2019]]</f>
        <v>4.1737933884473328E-3</v>
      </c>
      <c r="E279">
        <f>ROUND($B$3*Table5[[#This Row],[Normed]],0)</f>
        <v>0</v>
      </c>
    </row>
    <row r="280" spans="1:5">
      <c r="A280" t="s">
        <v>649</v>
      </c>
      <c r="B280" t="s">
        <v>650</v>
      </c>
      <c r="C280">
        <v>6571.8</v>
      </c>
      <c r="D280">
        <f>Table5[[#This Row],[GDP -2019]]/Table5[[#Totals],[GDP -2019]]</f>
        <v>1.8921128362719287E-3</v>
      </c>
      <c r="E280">
        <f>ROUND($B$3*Table5[[#This Row],[Normed]],0)</f>
        <v>0</v>
      </c>
    </row>
    <row r="281" spans="1:5">
      <c r="A281" t="s">
        <v>651</v>
      </c>
      <c r="B281" t="s">
        <v>652</v>
      </c>
      <c r="C281">
        <v>16635.27</v>
      </c>
      <c r="D281">
        <f>Table5[[#This Row],[GDP -2019]]/Table5[[#Totals],[GDP -2019]]</f>
        <v>4.789526142282073E-3</v>
      </c>
      <c r="E281">
        <f>ROUND($B$3*Table5[[#This Row],[Normed]],0)</f>
        <v>0</v>
      </c>
    </row>
    <row r="282" spans="1:5">
      <c r="A282" t="s">
        <v>653</v>
      </c>
      <c r="B282" t="s">
        <v>654</v>
      </c>
      <c r="C282">
        <v>15095.59</v>
      </c>
      <c r="D282">
        <f>Table5[[#This Row],[GDP -2019]]/Table5[[#Totals],[GDP -2019]]</f>
        <v>4.3462308058824315E-3</v>
      </c>
      <c r="E282">
        <f>ROUND($B$3*Table5[[#This Row],[Normed]],0)</f>
        <v>0</v>
      </c>
    </row>
    <row r="283" spans="1:5">
      <c r="A283" t="s">
        <v>655</v>
      </c>
      <c r="B283" t="s">
        <v>656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Row],[Normed]],0)</f>
        <v>0</v>
      </c>
    </row>
    <row r="284" spans="1:5">
      <c r="A284" t="s">
        <v>657</v>
      </c>
      <c r="B284" t="s">
        <v>658</v>
      </c>
      <c r="C284">
        <v>14194.34</v>
      </c>
      <c r="D284">
        <f>Table5[[#This Row],[GDP -2019]]/Table5[[#Totals],[GDP -2019]]</f>
        <v>4.0867483667196332E-3</v>
      </c>
      <c r="E284">
        <f>ROUND($B$3*Table5[[#This Row],[Normed]],0)</f>
        <v>0</v>
      </c>
    </row>
    <row r="285" spans="1:5">
      <c r="A285" t="s">
        <v>659</v>
      </c>
      <c r="B285" t="s">
        <v>660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Row],[Normed]],0)</f>
        <v>0</v>
      </c>
    </row>
    <row r="286" spans="1:5">
      <c r="A286" t="s">
        <v>661</v>
      </c>
      <c r="B286" t="s">
        <v>662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Row],[Normed]],0)</f>
        <v>0</v>
      </c>
    </row>
    <row r="287" spans="1:5">
      <c r="A287" t="s">
        <v>663</v>
      </c>
      <c r="B287" t="s">
        <v>664</v>
      </c>
      <c r="C287">
        <v>4080.31</v>
      </c>
      <c r="D287">
        <f>Table5[[#This Row],[GDP -2019]]/Table5[[#Totals],[GDP -2019]]</f>
        <v>1.1747781318616989E-3</v>
      </c>
      <c r="E287">
        <f>ROUND($B$3*Table5[[#This Row],[Normed]],0)</f>
        <v>0</v>
      </c>
    </row>
    <row r="288" spans="1:5">
      <c r="A288" t="s">
        <v>665</v>
      </c>
      <c r="B288" t="s">
        <v>666</v>
      </c>
      <c r="C288">
        <v>10945.67</v>
      </c>
      <c r="D288">
        <f>Table5[[#This Row],[GDP -2019]]/Table5[[#Totals],[GDP -2019]]</f>
        <v>3.1514109846003473E-3</v>
      </c>
      <c r="E288">
        <f>ROUND($B$3*Table5[[#This Row],[Normed]],0)</f>
        <v>0</v>
      </c>
    </row>
    <row r="289" spans="1:5">
      <c r="A289" t="s">
        <v>667</v>
      </c>
      <c r="B289" t="s">
        <v>668</v>
      </c>
      <c r="C289">
        <v>13373.42</v>
      </c>
      <c r="D289">
        <f>Table5[[#This Row],[GDP -2019]]/Table5[[#Totals],[GDP -2019]]</f>
        <v>3.8503940544227966E-3</v>
      </c>
      <c r="E289">
        <f>ROUND($B$3*Table5[[#This Row],[Normed]],0)</f>
        <v>0</v>
      </c>
    </row>
    <row r="290" spans="1:5">
      <c r="A290" t="s">
        <v>669</v>
      </c>
      <c r="B290" t="s">
        <v>670</v>
      </c>
      <c r="C290">
        <v>11361.34</v>
      </c>
      <c r="D290">
        <f>Table5[[#This Row],[GDP -2019]]/Table5[[#Totals],[GDP -2019]]</f>
        <v>3.2710881723804308E-3</v>
      </c>
      <c r="E290">
        <f>ROUND($B$3*Table5[[#This Row],[Normed]],0)</f>
        <v>0</v>
      </c>
    </row>
    <row r="291" spans="1:5">
      <c r="A291" t="s">
        <v>671</v>
      </c>
      <c r="B291" t="s">
        <v>672</v>
      </c>
      <c r="C291">
        <v>12757.93</v>
      </c>
      <c r="D291">
        <f>Table5[[#This Row],[GDP -2019]]/Table5[[#Totals],[GDP -2019]]</f>
        <v>3.6731859029883332E-3</v>
      </c>
      <c r="E291">
        <f>ROUND($B$3*Table5[[#This Row],[Normed]],0)</f>
        <v>0</v>
      </c>
    </row>
    <row r="292" spans="1:5">
      <c r="A292" t="s">
        <v>673</v>
      </c>
      <c r="B292" t="s">
        <v>674</v>
      </c>
      <c r="C292">
        <v>23929.46</v>
      </c>
      <c r="D292">
        <f>Table5[[#This Row],[GDP -2019]]/Table5[[#Totals],[GDP -2019]]</f>
        <v>6.8896251302619773E-3</v>
      </c>
      <c r="E292">
        <f>ROUND($B$3*Table5[[#This Row],[Normed]],0)</f>
        <v>0</v>
      </c>
    </row>
    <row r="293" spans="1:5">
      <c r="A293" t="s">
        <v>675</v>
      </c>
      <c r="B293" t="s">
        <v>676</v>
      </c>
      <c r="C293">
        <v>6543.26</v>
      </c>
      <c r="D293">
        <f>Table5[[#This Row],[GDP -2019]]/Table5[[#Totals],[GDP -2019]]</f>
        <v>1.8838957724009648E-3</v>
      </c>
      <c r="E293">
        <f>ROUND($B$3*Table5[[#This Row],[Normed]],0)</f>
        <v>0</v>
      </c>
    </row>
    <row r="294" spans="1:5">
      <c r="A294" t="s">
        <v>677</v>
      </c>
      <c r="B294" t="s">
        <v>678</v>
      </c>
      <c r="C294">
        <v>5462.2</v>
      </c>
      <c r="D294">
        <f>Table5[[#This Row],[GDP -2019]]/Table5[[#Totals],[GDP -2019]]</f>
        <v>1.5726435275395672E-3</v>
      </c>
      <c r="E294">
        <f>ROUND($B$3*Table5[[#This Row],[Normed]],0)</f>
        <v>0</v>
      </c>
    </row>
    <row r="295" spans="1:5">
      <c r="A295" t="s">
        <v>679</v>
      </c>
      <c r="B295" t="s">
        <v>680</v>
      </c>
      <c r="C295">
        <v>4131.72</v>
      </c>
      <c r="D295">
        <f>Table5[[#This Row],[GDP -2019]]/Table5[[#Totals],[GDP -2019]]</f>
        <v>1.1895797875591853E-3</v>
      </c>
      <c r="E295">
        <f>ROUND($B$3*Table5[[#This Row],[Normed]],0)</f>
        <v>0</v>
      </c>
    </row>
    <row r="296" spans="1:5">
      <c r="A296" t="s">
        <v>681</v>
      </c>
      <c r="B296" t="s">
        <v>682</v>
      </c>
      <c r="C296">
        <v>10103.56</v>
      </c>
      <c r="D296">
        <f>Table5[[#This Row],[GDP -2019]]/Table5[[#Totals],[GDP -2019]]</f>
        <v>2.9089557758975632E-3</v>
      </c>
      <c r="E296">
        <f>ROUND($B$3*Table5[[#This Row],[Normed]],0)</f>
        <v>0</v>
      </c>
    </row>
    <row r="297" spans="1:5">
      <c r="A297" t="s">
        <v>683</v>
      </c>
      <c r="B297" t="s">
        <v>684</v>
      </c>
      <c r="C297">
        <v>10007.75</v>
      </c>
      <c r="D297">
        <f>Table5[[#This Row],[GDP -2019]]/Table5[[#Totals],[GDP -2019]]</f>
        <v>2.8813707412277297E-3</v>
      </c>
      <c r="E297">
        <f>ROUND($B$3*Table5[[#This Row],[Normed]],0)</f>
        <v>0</v>
      </c>
    </row>
    <row r="298" spans="1:5">
      <c r="A298" t="s">
        <v>685</v>
      </c>
      <c r="B298" t="s">
        <v>686</v>
      </c>
      <c r="C298">
        <v>15272.44</v>
      </c>
      <c r="D298">
        <f>Table5[[#This Row],[GDP -2019]]/Table5[[#Totals],[GDP -2019]]</f>
        <v>4.3971483863162082E-3</v>
      </c>
      <c r="E298">
        <f>ROUND($B$3*Table5[[#This Row],[Normed]],0)</f>
        <v>0</v>
      </c>
    </row>
    <row r="299" spans="1:5">
      <c r="A299" t="s">
        <v>687</v>
      </c>
      <c r="B299" t="s">
        <v>688</v>
      </c>
      <c r="C299">
        <v>5554.95</v>
      </c>
      <c r="D299">
        <f>Table5[[#This Row],[GDP -2019]]/Table5[[#Totals],[GDP -2019]]</f>
        <v>1.5993475455504959E-3</v>
      </c>
      <c r="E299">
        <f>ROUND($B$3*Table5[[#This Row],[Normed]],0)</f>
        <v>0</v>
      </c>
    </row>
    <row r="300" spans="1:5">
      <c r="A300" t="s">
        <v>689</v>
      </c>
      <c r="B300" t="s">
        <v>690</v>
      </c>
      <c r="C300">
        <v>11426.7</v>
      </c>
      <c r="D300">
        <f>Table5[[#This Row],[GDP -2019]]/Table5[[#Totals],[GDP -2019]]</f>
        <v>3.2899062275523372E-3</v>
      </c>
      <c r="E300">
        <f>ROUND($B$3*Table5[[#This Row],[Normed]],0)</f>
        <v>0</v>
      </c>
    </row>
    <row r="301" spans="1:5">
      <c r="A301" t="s">
        <v>691</v>
      </c>
      <c r="B301" t="s">
        <v>692</v>
      </c>
      <c r="C301">
        <v>11236.88</v>
      </c>
      <c r="D301">
        <f>Table5[[#This Row],[GDP -2019]]/Table5[[#Totals],[GDP -2019]]</f>
        <v>3.2352544033061427E-3</v>
      </c>
      <c r="E301">
        <f>ROUND($B$3*Table5[[#This Row],[Normed]],0)</f>
        <v>0</v>
      </c>
    </row>
    <row r="302" spans="1:5">
      <c r="A302" t="s">
        <v>693</v>
      </c>
      <c r="B302" t="s">
        <v>694</v>
      </c>
      <c r="C302">
        <v>12367.39</v>
      </c>
      <c r="D302">
        <f>Table5[[#This Row],[GDP -2019]]/Table5[[#Totals],[GDP -2019]]</f>
        <v>3.5607439925410215E-3</v>
      </c>
      <c r="E302">
        <f>ROUND($B$3*Table5[[#This Row],[Normed]],0)</f>
        <v>0</v>
      </c>
    </row>
    <row r="303" spans="1:5">
      <c r="A303" t="s">
        <v>695</v>
      </c>
      <c r="B303" t="s">
        <v>696</v>
      </c>
      <c r="C303">
        <v>8129.96</v>
      </c>
      <c r="D303">
        <f>Table5[[#This Row],[GDP -2019]]/Table5[[#Totals],[GDP -2019]]</f>
        <v>2.3407288222978984E-3</v>
      </c>
      <c r="E303">
        <f>ROUND($B$3*Table5[[#This Row],[Normed]],0)</f>
        <v>0</v>
      </c>
    </row>
    <row r="304" spans="1:5">
      <c r="A304" t="s">
        <v>697</v>
      </c>
      <c r="B304" t="s">
        <v>698</v>
      </c>
      <c r="C304">
        <v>3506.09</v>
      </c>
      <c r="D304">
        <f>Table5[[#This Row],[GDP -2019]]/Table5[[#Totals],[GDP -2019]]</f>
        <v>1.0094521887648203E-3</v>
      </c>
      <c r="E304">
        <f>ROUND($B$3*Table5[[#This Row],[Normed]],0)</f>
        <v>0</v>
      </c>
    </row>
    <row r="305" spans="1:5">
      <c r="A305" t="s">
        <v>699</v>
      </c>
      <c r="B305" t="s">
        <v>700</v>
      </c>
      <c r="C305">
        <v>3582.62</v>
      </c>
      <c r="D305">
        <f>Table5[[#This Row],[GDP -2019]]/Table5[[#Totals],[GDP -2019]]</f>
        <v>1.0314862426556708E-3</v>
      </c>
      <c r="E305">
        <f>ROUND($B$3*Table5[[#This Row],[Normed]],0)</f>
        <v>0</v>
      </c>
    </row>
    <row r="306" spans="1:5">
      <c r="A306" t="s">
        <v>701</v>
      </c>
      <c r="B306" t="s">
        <v>702</v>
      </c>
      <c r="C306">
        <v>4797.25</v>
      </c>
      <c r="D306">
        <f>Table5[[#This Row],[GDP -2019]]/Table5[[#Totals],[GDP -2019]]</f>
        <v>1.3811951525922136E-3</v>
      </c>
      <c r="E306">
        <f>ROUND($B$3*Table5[[#This Row],[Normed]],0)</f>
        <v>0</v>
      </c>
    </row>
    <row r="307" spans="1:5">
      <c r="A307" t="s">
        <v>703</v>
      </c>
      <c r="B307" t="s">
        <v>704</v>
      </c>
      <c r="C307">
        <v>2443.65</v>
      </c>
      <c r="D307">
        <f>Table5[[#This Row],[GDP -2019]]/Table5[[#Totals],[GDP -2019]]</f>
        <v>7.0356090148146607E-4</v>
      </c>
      <c r="E307">
        <f>ROUND($B$3*Table5[[#This Row],[Normed]],0)</f>
        <v>0</v>
      </c>
    </row>
    <row r="308" spans="1:5">
      <c r="A308" t="s">
        <v>705</v>
      </c>
      <c r="B308" t="s">
        <v>706</v>
      </c>
      <c r="C308">
        <v>6865.18</v>
      </c>
      <c r="D308">
        <f>Table5[[#This Row],[GDP -2019]]/Table5[[#Totals],[GDP -2019]]</f>
        <v>1.9765810282293011E-3</v>
      </c>
      <c r="E308">
        <f>ROUND($B$3*Table5[[#This Row],[Normed]],0)</f>
        <v>0</v>
      </c>
    </row>
    <row r="309" spans="1:5">
      <c r="A309" t="s">
        <v>707</v>
      </c>
      <c r="B309" t="s">
        <v>708</v>
      </c>
      <c r="C309">
        <v>6212.66</v>
      </c>
      <c r="D309">
        <f>Table5[[#This Row],[GDP -2019]]/Table5[[#Totals],[GDP -2019]]</f>
        <v>1.7887114235663228E-3</v>
      </c>
      <c r="E309">
        <f>ROUND($B$3*Table5[[#This Row],[Normed]],0)</f>
        <v>0</v>
      </c>
    </row>
    <row r="310" spans="1:5">
      <c r="A310" t="s">
        <v>709</v>
      </c>
      <c r="B310" t="s">
        <v>710</v>
      </c>
      <c r="C310">
        <v>3408.26</v>
      </c>
      <c r="D310">
        <f>Table5[[#This Row],[GDP -2019]]/Table5[[#Totals],[GDP -2019]]</f>
        <v>9.812855679345331E-4</v>
      </c>
      <c r="E310">
        <f>ROUND($B$3*Table5[[#This Row],[Normed]],0)</f>
        <v>0</v>
      </c>
    </row>
    <row r="311" spans="1:5">
      <c r="A311" t="s">
        <v>711</v>
      </c>
      <c r="B311" t="s">
        <v>712</v>
      </c>
      <c r="C311">
        <v>7085.23</v>
      </c>
      <c r="D311">
        <f>Table5[[#This Row],[GDP -2019]]/Table5[[#Totals],[GDP -2019]]</f>
        <v>2.0399364909064422E-3</v>
      </c>
      <c r="E311">
        <f>ROUND($B$3*Table5[[#This Row],[Normed]],0)</f>
        <v>0</v>
      </c>
    </row>
    <row r="312" spans="1:5">
      <c r="A312" t="s">
        <v>713</v>
      </c>
      <c r="B312" t="s">
        <v>714</v>
      </c>
      <c r="C312">
        <v>2002.13</v>
      </c>
      <c r="D312">
        <f>Table5[[#This Row],[GDP -2019]]/Table5[[#Totals],[GDP -2019]]</f>
        <v>5.7644113833122074E-4</v>
      </c>
      <c r="E312">
        <f>ROUND($B$3*Table5[[#This Row],[Normed]],0)</f>
        <v>0</v>
      </c>
    </row>
    <row r="313" spans="1:5">
      <c r="A313" t="s">
        <v>715</v>
      </c>
      <c r="B313" t="s">
        <v>716</v>
      </c>
      <c r="C313">
        <v>3778.24</v>
      </c>
      <c r="D313">
        <f>Table5[[#This Row],[GDP -2019]]/Table5[[#Totals],[GDP -2019]]</f>
        <v>1.0878079677586127E-3</v>
      </c>
      <c r="E313">
        <f>ROUND($B$3*Table5[[#This Row],[Normed]],0)</f>
        <v>0</v>
      </c>
    </row>
    <row r="314" spans="1:5">
      <c r="A314" t="s">
        <v>717</v>
      </c>
      <c r="B314" t="s">
        <v>718</v>
      </c>
      <c r="C314">
        <v>4936.47</v>
      </c>
      <c r="D314">
        <f>Table5[[#This Row],[GDP -2019]]/Table5[[#Totals],[GDP -2019]]</f>
        <v>1.4212785314329846E-3</v>
      </c>
      <c r="E314">
        <f>ROUND($B$3*Table5[[#This Row],[Normed]],0)</f>
        <v>0</v>
      </c>
    </row>
    <row r="315" spans="1:5">
      <c r="A315" t="s">
        <v>719</v>
      </c>
      <c r="B315" t="s">
        <v>720</v>
      </c>
      <c r="C315">
        <v>3648.22</v>
      </c>
      <c r="D315">
        <f>Table5[[#This Row],[GDP -2019]]/Table5[[#Totals],[GDP -2019]]</f>
        <v>1.0503733971733735E-3</v>
      </c>
      <c r="E315">
        <f>ROUND($B$3*Table5[[#This Row],[Normed]],0)</f>
        <v>0</v>
      </c>
    </row>
    <row r="316" spans="1:5">
      <c r="A316" t="s">
        <v>721</v>
      </c>
      <c r="B316" t="s">
        <v>722</v>
      </c>
      <c r="C316">
        <v>2962.6</v>
      </c>
      <c r="D316">
        <f>Table5[[#This Row],[GDP -2019]]/Table5[[#Totals],[GDP -2019]]</f>
        <v>8.5297384106929844E-4</v>
      </c>
      <c r="E316">
        <f>ROUND($B$3*Table5[[#This Row],[Normed]],0)</f>
        <v>0</v>
      </c>
    </row>
    <row r="317" spans="1:5">
      <c r="A317" t="s">
        <v>723</v>
      </c>
      <c r="B317" t="s">
        <v>724</v>
      </c>
      <c r="C317">
        <v>2043.93</v>
      </c>
      <c r="D317">
        <f>Table5[[#This Row],[GDP -2019]]/Table5[[#Totals],[GDP -2019]]</f>
        <v>5.8847594105743985E-4</v>
      </c>
      <c r="E317">
        <f>ROUND($B$3*Table5[[#This Row],[Normed]],0)</f>
        <v>0</v>
      </c>
    </row>
    <row r="318" spans="1:5">
      <c r="A318" t="s">
        <v>725</v>
      </c>
      <c r="B318" t="s">
        <v>726</v>
      </c>
      <c r="C318">
        <v>3105.59</v>
      </c>
      <c r="D318">
        <f>Table5[[#This Row],[GDP -2019]]/Table5[[#Totals],[GDP -2019]]</f>
        <v>8.9414265546695567E-4</v>
      </c>
      <c r="E318">
        <f>ROUND($B$3*Table5[[#This Row],[Normed]],0)</f>
        <v>0</v>
      </c>
    </row>
    <row r="319" spans="1:5">
      <c r="A319" t="s">
        <v>727</v>
      </c>
      <c r="B319" t="s">
        <v>728</v>
      </c>
      <c r="C319">
        <v>1794.31</v>
      </c>
      <c r="D319">
        <f>Table5[[#This Row],[GDP -2019]]/Table5[[#Totals],[GDP -2019]]</f>
        <v>5.1660686315029123E-4</v>
      </c>
      <c r="E319">
        <f>ROUND($B$3*Table5[[#This Row],[Normed]],0)</f>
        <v>0</v>
      </c>
    </row>
    <row r="320" spans="1:5">
      <c r="A320" t="s">
        <v>729</v>
      </c>
      <c r="B320" t="s">
        <v>730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Row],[Normed]],0)</f>
        <v>0</v>
      </c>
    </row>
    <row r="321" spans="1:5">
      <c r="A321" t="s">
        <v>731</v>
      </c>
      <c r="B321" t="s">
        <v>732</v>
      </c>
      <c r="C321">
        <v>2024.14</v>
      </c>
      <c r="D321">
        <f>Table5[[#This Row],[GDP -2019]]/Table5[[#Totals],[GDP -2019]]</f>
        <v>5.8277812416863896E-4</v>
      </c>
      <c r="E321">
        <f>ROUND($B$3*Table5[[#This Row],[Normed]],0)</f>
        <v>0</v>
      </c>
    </row>
    <row r="322" spans="1:5">
      <c r="A322" t="s">
        <v>733</v>
      </c>
      <c r="B322" t="s">
        <v>734</v>
      </c>
      <c r="C322">
        <v>13775.83</v>
      </c>
      <c r="D322">
        <f>Table5[[#This Row],[GDP -2019]]/Table5[[#Totals],[GDP -2019]]</f>
        <v>3.9662535033476252E-3</v>
      </c>
      <c r="E322">
        <f>ROUND($B$3*Table5[[#This Row],[Normed]],0)</f>
        <v>0</v>
      </c>
    </row>
    <row r="323" spans="1:5">
      <c r="A323" t="s">
        <v>735</v>
      </c>
      <c r="B323" t="s">
        <v>736</v>
      </c>
      <c r="C323">
        <v>12477.87</v>
      </c>
      <c r="D323">
        <f>Table5[[#This Row],[GDP -2019]]/Table5[[#Totals],[GDP -2019]]</f>
        <v>3.5925527247226653E-3</v>
      </c>
      <c r="E323">
        <f>ROUND($B$3*Table5[[#This Row],[Normed]],0)</f>
        <v>0</v>
      </c>
    </row>
    <row r="324" spans="1:5">
      <c r="A324" t="s">
        <v>737</v>
      </c>
      <c r="B324" t="s">
        <v>738</v>
      </c>
      <c r="C324">
        <v>1711.4</v>
      </c>
      <c r="D324">
        <f>Table5[[#This Row],[GDP -2019]]/Table5[[#Totals],[GDP -2019]]</f>
        <v>4.9273591831701803E-4</v>
      </c>
      <c r="E324">
        <f>ROUND($B$3*Table5[[#This Row],[Normed]],0)</f>
        <v>0</v>
      </c>
    </row>
    <row r="325" spans="1:5">
      <c r="A325" t="s">
        <v>739</v>
      </c>
      <c r="B325" t="s">
        <v>740</v>
      </c>
      <c r="C325">
        <v>1564.66</v>
      </c>
      <c r="D325">
        <f>Table5[[#This Row],[GDP -2019]]/Table5[[#Totals],[GDP -2019]]</f>
        <v>4.5048742664129099E-4</v>
      </c>
      <c r="E325">
        <f>ROUND($B$3*Table5[[#This Row],[Normed]],0)</f>
        <v>0</v>
      </c>
    </row>
    <row r="326" spans="1:5">
      <c r="A326" t="s">
        <v>741</v>
      </c>
      <c r="B326" t="s">
        <v>742</v>
      </c>
      <c r="C326">
        <v>2775</v>
      </c>
      <c r="D326">
        <f>Table5[[#This Row],[GDP -2019]]/Table5[[#Totals],[GDP -2019]]</f>
        <v>7.9896118577172195E-4</v>
      </c>
      <c r="E326">
        <f>ROUND($B$3*Table5[[#This Row],[Normed]],0)</f>
        <v>0</v>
      </c>
    </row>
    <row r="327" spans="1:5">
      <c r="A327" t="s">
        <v>743</v>
      </c>
      <c r="B327" t="s">
        <v>744</v>
      </c>
      <c r="C327">
        <v>3386.06</v>
      </c>
      <c r="D327">
        <f>Table5[[#This Row],[GDP -2019]]/Table5[[#Totals],[GDP -2019]]</f>
        <v>9.7489387844835909E-4</v>
      </c>
      <c r="E327">
        <f>ROUND($B$3*Table5[[#This Row],[Normed]],0)</f>
        <v>0</v>
      </c>
    </row>
    <row r="328" spans="1:5">
      <c r="A328" t="s">
        <v>745</v>
      </c>
      <c r="B328" t="s">
        <v>746</v>
      </c>
      <c r="C328">
        <v>1681.97</v>
      </c>
      <c r="D328">
        <f>Table5[[#This Row],[GDP -2019]]/Table5[[#Totals],[GDP -2019]]</f>
        <v>4.8426261103872543E-4</v>
      </c>
      <c r="E328">
        <f>ROUND($B$3*Table5[[#This Row],[Normed]],0)</f>
        <v>0</v>
      </c>
    </row>
    <row r="329" spans="1:5">
      <c r="A329" t="s">
        <v>747</v>
      </c>
      <c r="B329" t="s">
        <v>748</v>
      </c>
      <c r="C329">
        <v>3287.1</v>
      </c>
      <c r="D329">
        <f>Table5[[#This Row],[GDP -2019]]/Table5[[#Totals],[GDP -2019]]</f>
        <v>9.4640191486494664E-4</v>
      </c>
      <c r="E329">
        <f>ROUND($B$3*Table5[[#This Row],[Normed]],0)</f>
        <v>0</v>
      </c>
    </row>
    <row r="330" spans="1:5">
      <c r="A330" t="s">
        <v>749</v>
      </c>
      <c r="B330" t="s">
        <v>750</v>
      </c>
      <c r="C330">
        <v>2991.16</v>
      </c>
      <c r="D330">
        <f>Table5[[#This Row],[GDP -2019]]/Table5[[#Totals],[GDP -2019]]</f>
        <v>8.6119666321907878E-4</v>
      </c>
      <c r="E330">
        <f>ROUND($B$3*Table5[[#This Row],[Normed]],0)</f>
        <v>0</v>
      </c>
    </row>
    <row r="331" spans="1:5">
      <c r="A331" t="s">
        <v>751</v>
      </c>
      <c r="B331" t="s">
        <v>752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Row],[Normed]],0)</f>
        <v>0</v>
      </c>
    </row>
    <row r="332" spans="1:5">
      <c r="A332" t="s">
        <v>753</v>
      </c>
      <c r="B332" t="s">
        <v>754</v>
      </c>
      <c r="C332">
        <v>4499.96</v>
      </c>
      <c r="D332">
        <f>Table5[[#This Row],[GDP -2019]]/Table5[[#Totals],[GDP -2019]]</f>
        <v>1.2956012171262406E-3</v>
      </c>
      <c r="E332">
        <f>ROUND($B$3*Table5[[#This Row],[Normed]],0)</f>
        <v>0</v>
      </c>
    </row>
    <row r="333" spans="1:5">
      <c r="A333" t="s">
        <v>755</v>
      </c>
      <c r="B333" t="s">
        <v>756</v>
      </c>
      <c r="C333">
        <v>2276.48</v>
      </c>
      <c r="D333">
        <f>Table5[[#This Row],[GDP -2019]]/Table5[[#Totals],[GDP -2019]]</f>
        <v>6.5543032799481417E-4</v>
      </c>
      <c r="E333">
        <f>ROUND($B$3*Table5[[#This Row],[Normed]],0)</f>
        <v>0</v>
      </c>
    </row>
    <row r="334" spans="1:5">
      <c r="A334" t="s">
        <v>757</v>
      </c>
      <c r="B334" t="s">
        <v>758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Row],[Normed]],0)</f>
        <v>0</v>
      </c>
    </row>
    <row r="335" spans="1:5">
      <c r="A335" t="s">
        <v>759</v>
      </c>
      <c r="B335" t="s">
        <v>760</v>
      </c>
      <c r="C335">
        <v>3106.45</v>
      </c>
      <c r="D335">
        <f>Table5[[#This Row],[GDP -2019]]/Table5[[#Totals],[GDP -2019]]</f>
        <v>8.9439026145605961E-4</v>
      </c>
      <c r="E335">
        <f>ROUND($B$3*Table5[[#This Row],[Normed]],0)</f>
        <v>0</v>
      </c>
    </row>
    <row r="336" spans="1:5">
      <c r="A336" t="s">
        <v>761</v>
      </c>
      <c r="B336" t="s">
        <v>762</v>
      </c>
      <c r="C336">
        <v>3139.91</v>
      </c>
      <c r="D336">
        <f>Table5[[#This Row],[GDP -2019]]/Table5[[#Totals],[GDP -2019]]</f>
        <v>9.0402386191585119E-4</v>
      </c>
      <c r="E336">
        <f>ROUND($B$3*Table5[[#This Row],[Normed]],0)</f>
        <v>0</v>
      </c>
    </row>
    <row r="337" spans="1:5">
      <c r="A337" t="s">
        <v>763</v>
      </c>
      <c r="B337" t="s">
        <v>764</v>
      </c>
      <c r="C337">
        <v>7947.45</v>
      </c>
      <c r="D337">
        <f>Table5[[#This Row],[GDP -2019]]/Table5[[#Totals],[GDP -2019]]</f>
        <v>2.2881816489590885E-3</v>
      </c>
      <c r="E337">
        <f>ROUND($B$3*Table5[[#This Row],[Normed]],0)</f>
        <v>0</v>
      </c>
    </row>
    <row r="338" spans="1:5">
      <c r="A338" t="s">
        <v>765</v>
      </c>
      <c r="B338" t="s">
        <v>766</v>
      </c>
      <c r="C338">
        <v>1577.91</v>
      </c>
      <c r="D338">
        <f>Table5[[#This Row],[GDP -2019]]/Table5[[#Totals],[GDP -2019]]</f>
        <v>4.5430228635713794E-4</v>
      </c>
      <c r="E338">
        <f>ROUND($B$3*Table5[[#This Row],[Normed]],0)</f>
        <v>0</v>
      </c>
    </row>
    <row r="339" spans="1:5">
      <c r="A339" t="s">
        <v>767</v>
      </c>
      <c r="B339" t="s">
        <v>768</v>
      </c>
      <c r="C339">
        <v>14730.47</v>
      </c>
      <c r="D339">
        <f>Table5[[#This Row],[GDP -2019]]/Table5[[#Totals],[GDP -2019]]</f>
        <v>4.2411076678107304E-3</v>
      </c>
      <c r="E339">
        <f>ROUND($B$3*Table5[[#This Row],[Normed]],0)</f>
        <v>0</v>
      </c>
    </row>
    <row r="340" spans="1:5">
      <c r="A340" t="s">
        <v>102</v>
      </c>
      <c r="B340" t="s">
        <v>769</v>
      </c>
      <c r="C340">
        <v>2861.03</v>
      </c>
      <c r="D340">
        <f>Table5[[#This Row],[GDP -2019]]/Table5[[#Totals],[GDP -2019]]</f>
        <v>8.2373042210034941E-4</v>
      </c>
      <c r="E340">
        <f>ROUND($B$3*Table5[[#This Row],[Normed]],0)</f>
        <v>0</v>
      </c>
    </row>
    <row r="341" spans="1:5">
      <c r="A341" t="s">
        <v>770</v>
      </c>
      <c r="B341" t="s">
        <v>771</v>
      </c>
      <c r="C341">
        <v>3402.41</v>
      </c>
      <c r="D341">
        <f>Table5[[#This Row],[GDP -2019]]/Table5[[#Totals],[GDP -2019]]</f>
        <v>9.7960127138074391E-4</v>
      </c>
      <c r="E341">
        <f>ROUND($B$3*Table5[[#This Row],[Normed]],0)</f>
        <v>0</v>
      </c>
    </row>
    <row r="342" spans="1:5">
      <c r="A342" t="s">
        <v>772</v>
      </c>
      <c r="B342" t="s">
        <v>773</v>
      </c>
      <c r="C342">
        <v>6427.45</v>
      </c>
      <c r="D342">
        <f>Table5[[#This Row],[GDP -2019]]/Table5[[#Totals],[GDP -2019]]</f>
        <v>1.8505524589147581E-3</v>
      </c>
      <c r="E342">
        <f>ROUND($B$3*Table5[[#This Row],[Normed]],0)</f>
        <v>0</v>
      </c>
    </row>
    <row r="343" spans="1:5">
      <c r="A343" t="s">
        <v>100</v>
      </c>
      <c r="B343" t="s">
        <v>774</v>
      </c>
      <c r="C343">
        <v>5708.54</v>
      </c>
      <c r="D343">
        <f>Table5[[#This Row],[GDP -2019]]/Table5[[#Totals],[GDP -2019]]</f>
        <v>1.6435682477208308E-3</v>
      </c>
      <c r="E343">
        <f>ROUND($B$3*Table5[[#This Row],[Normed]],0)</f>
        <v>0</v>
      </c>
    </row>
    <row r="344" spans="1:5">
      <c r="A344" t="s">
        <v>775</v>
      </c>
      <c r="B344" t="s">
        <v>776</v>
      </c>
      <c r="C344">
        <v>2715.91</v>
      </c>
      <c r="D344">
        <f>Table5[[#This Row],[GDP -2019]]/Table5[[#Totals],[GDP -2019]]</f>
        <v>7.8194835100874852E-4</v>
      </c>
      <c r="E344">
        <f>ROUND($B$3*Table5[[#This Row],[Normed]],0)</f>
        <v>0</v>
      </c>
    </row>
    <row r="345" spans="1:5">
      <c r="A345" t="s">
        <v>778</v>
      </c>
      <c r="B345" t="s">
        <v>779</v>
      </c>
      <c r="C345">
        <v>23643.79</v>
      </c>
      <c r="D345">
        <f>Table5[[#This Row],[GDP -2019]]/Table5[[#Totals],[GDP -2019]]</f>
        <v>6.8073767547883173E-3</v>
      </c>
      <c r="E345">
        <f>ROUND($B$3*Table5[[#This Row],[Normed]],0)</f>
        <v>0</v>
      </c>
    </row>
    <row r="346" spans="1:5">
      <c r="A346" t="s">
        <v>780</v>
      </c>
      <c r="B346" t="s">
        <v>781</v>
      </c>
      <c r="C346">
        <v>8311.68</v>
      </c>
      <c r="D346">
        <f>Table5[[#This Row],[GDP -2019]]/Table5[[#Totals],[GDP -2019]]</f>
        <v>2.3930485436234614E-3</v>
      </c>
      <c r="E346">
        <f>ROUND($B$3*Table5[[#This Row],[Normed]],0)</f>
        <v>0</v>
      </c>
    </row>
    <row r="347" spans="1:5">
      <c r="A347" t="s">
        <v>782</v>
      </c>
      <c r="B347" t="s">
        <v>783</v>
      </c>
      <c r="C347">
        <v>7329.44</v>
      </c>
      <c r="D347">
        <f>Table5[[#This Row],[GDP -2019]]/Table5[[#Totals],[GDP -2019]]</f>
        <v>2.1102479543937619E-3</v>
      </c>
      <c r="E347">
        <f>ROUND($B$3*Table5[[#This Row],[Normed]],0)</f>
        <v>0</v>
      </c>
    </row>
    <row r="348" spans="1:5">
      <c r="A348" t="s">
        <v>784</v>
      </c>
      <c r="B348" t="s">
        <v>785</v>
      </c>
      <c r="C348">
        <v>6938.43</v>
      </c>
      <c r="D348">
        <f>Table5[[#This Row],[GDP -2019]]/Table5[[#Totals],[GDP -2019]]</f>
        <v>1.9976707243942664E-3</v>
      </c>
      <c r="E348">
        <f>ROUND($B$3*Table5[[#This Row],[Normed]],0)</f>
        <v>0</v>
      </c>
    </row>
    <row r="349" spans="1:5">
      <c r="A349" t="s">
        <v>786</v>
      </c>
      <c r="B349" t="s">
        <v>787</v>
      </c>
      <c r="C349">
        <v>5942.04</v>
      </c>
      <c r="D349">
        <f>Table5[[#This Row],[GDP -2019]]/Table5[[#Totals],[GDP -2019]]</f>
        <v>1.7107961529019828E-3</v>
      </c>
      <c r="E349">
        <f>ROUND($B$3*Table5[[#This Row],[Normed]],0)</f>
        <v>0</v>
      </c>
    </row>
    <row r="350" spans="1:5">
      <c r="A350" t="s">
        <v>789</v>
      </c>
      <c r="B350" t="s">
        <v>790</v>
      </c>
      <c r="C350">
        <v>9294.34</v>
      </c>
      <c r="D350">
        <f>Table5[[#This Row],[GDP -2019]]/Table5[[#Totals],[GDP -2019]]</f>
        <v>2.6759700567083049E-3</v>
      </c>
      <c r="E350">
        <f>ROUND($B$3*Table5[[#This Row],[Normed]],0)</f>
        <v>0</v>
      </c>
    </row>
    <row r="351" spans="1:5">
      <c r="A351" t="s">
        <v>90</v>
      </c>
      <c r="B351" t="s">
        <v>791</v>
      </c>
      <c r="C351">
        <v>8214.42</v>
      </c>
      <c r="D351">
        <f>Table5[[#This Row],[GDP -2019]]/Table5[[#Totals],[GDP -2019]]</f>
        <v>2.3650460337394405E-3</v>
      </c>
      <c r="E351">
        <f>ROUND($B$3*Table5[[#This Row],[Normed]],0)</f>
        <v>0</v>
      </c>
    </row>
    <row r="352" spans="1:5">
      <c r="A352" t="s">
        <v>792</v>
      </c>
      <c r="B352" t="s">
        <v>793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Row],[Normed]],0)</f>
        <v>0</v>
      </c>
    </row>
    <row r="353" spans="1:5">
      <c r="A353" t="s">
        <v>794</v>
      </c>
      <c r="B353" t="s">
        <v>795</v>
      </c>
      <c r="C353">
        <v>6005.6</v>
      </c>
      <c r="D353">
        <f>Table5[[#This Row],[GDP -2019]]/Table5[[#Totals],[GDP -2019]]</f>
        <v>1.7290959629804156E-3</v>
      </c>
      <c r="E353">
        <f>ROUND($B$3*Table5[[#This Row],[Normed]],0)</f>
        <v>0</v>
      </c>
    </row>
    <row r="354" spans="1:5">
      <c r="A354" t="s">
        <v>796</v>
      </c>
      <c r="B354" t="s">
        <v>797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Row],[Normed]],0)</f>
        <v>0</v>
      </c>
    </row>
    <row r="355" spans="1:5">
      <c r="A355" t="s">
        <v>799</v>
      </c>
      <c r="B355" t="s">
        <v>800</v>
      </c>
      <c r="C355">
        <v>22955.55</v>
      </c>
      <c r="D355">
        <f>Table5[[#This Row],[GDP -2019]]/Table5[[#Totals],[GDP -2019]]</f>
        <v>6.6092228641592976E-3</v>
      </c>
      <c r="E355">
        <f>ROUND($B$3*Table5[[#This Row],[Normed]],0)</f>
        <v>0</v>
      </c>
    </row>
    <row r="356" spans="1:5">
      <c r="A356" t="s">
        <v>801</v>
      </c>
      <c r="B356" t="s">
        <v>798</v>
      </c>
      <c r="C356">
        <v>7252.15</v>
      </c>
      <c r="D356">
        <f>Table5[[#This Row],[GDP -2019]]/Table5[[#Totals],[GDP -2019]]</f>
        <v>2.0879950859078894E-3</v>
      </c>
      <c r="E356">
        <f>ROUND($B$3*Table5[[#This Row],[Normed]],0)</f>
        <v>0</v>
      </c>
    </row>
    <row r="357" spans="1:5">
      <c r="A357" t="s">
        <v>802</v>
      </c>
      <c r="B357" t="s">
        <v>803</v>
      </c>
      <c r="C357">
        <v>5690.47</v>
      </c>
      <c r="D357">
        <f>Table5[[#This Row],[GDP -2019]]/Table5[[#Totals],[GDP -2019]]</f>
        <v>1.6383656428102381E-3</v>
      </c>
      <c r="E357">
        <f>ROUND($B$3*Table5[[#This Row],[Normed]],0)</f>
        <v>0</v>
      </c>
    </row>
    <row r="358" spans="1:5">
      <c r="A358" t="s">
        <v>804</v>
      </c>
      <c r="B358" t="s">
        <v>805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Row],[Normed]],0)</f>
        <v>0</v>
      </c>
    </row>
    <row r="359" spans="1:5">
      <c r="A359" t="s">
        <v>806</v>
      </c>
      <c r="B359" t="s">
        <v>807</v>
      </c>
      <c r="C359">
        <v>7741.57</v>
      </c>
      <c r="D359">
        <f>Table5[[#This Row],[GDP -2019]]/Table5[[#Totals],[GDP -2019]]</f>
        <v>2.2289059268233474E-3</v>
      </c>
      <c r="E359">
        <f>ROUND($B$3*Table5[[#This Row],[Normed]],0)</f>
        <v>0</v>
      </c>
    </row>
    <row r="360" spans="1:5">
      <c r="A360" t="s">
        <v>808</v>
      </c>
      <c r="B360" t="s">
        <v>809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Row],[Normed]],0)</f>
        <v>0</v>
      </c>
    </row>
    <row r="361" spans="1:5">
      <c r="A361" t="s">
        <v>810</v>
      </c>
      <c r="B361" t="s">
        <v>811</v>
      </c>
      <c r="C361">
        <v>2086.75</v>
      </c>
      <c r="D361">
        <f>Table5[[#This Row],[GDP -2019]]/Table5[[#Totals],[GDP -2019]]</f>
        <v>6.0080441600329391E-4</v>
      </c>
      <c r="E361">
        <f>ROUND($B$3*Table5[[#This Row],[Normed]],0)</f>
        <v>0</v>
      </c>
    </row>
    <row r="362" spans="1:5">
      <c r="A362" t="s">
        <v>812</v>
      </c>
      <c r="B362" t="s">
        <v>813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Row],[Normed]],0)</f>
        <v>0</v>
      </c>
    </row>
    <row r="363" spans="1:5">
      <c r="A363" t="s">
        <v>814</v>
      </c>
      <c r="B363" t="s">
        <v>815</v>
      </c>
      <c r="C363">
        <v>2414.69</v>
      </c>
      <c r="D363">
        <f>Table5[[#This Row],[GDP -2019]]/Table5[[#Totals],[GDP -2019]]</f>
        <v>6.9522291375535828E-4</v>
      </c>
      <c r="E363">
        <f>ROUND($B$3*Table5[[#This Row],[Normed]],0)</f>
        <v>0</v>
      </c>
    </row>
    <row r="364" spans="1:5">
      <c r="A364" t="s">
        <v>816</v>
      </c>
      <c r="B364" t="s">
        <v>817</v>
      </c>
      <c r="C364">
        <v>5135</v>
      </c>
      <c r="D364">
        <f>Table5[[#This Row],[GDP -2019]]/Table5[[#Totals],[GDP -2019]]</f>
        <v>1.4784380861037089E-3</v>
      </c>
      <c r="E364">
        <f>ROUND($B$3*Table5[[#This Row],[Normed]],0)</f>
        <v>0</v>
      </c>
    </row>
    <row r="365" spans="1:5">
      <c r="A365" t="s">
        <v>818</v>
      </c>
      <c r="B365" t="s">
        <v>19328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Row],[Normed]],0)</f>
        <v>0</v>
      </c>
    </row>
    <row r="366" spans="1:5">
      <c r="A366" t="s">
        <v>820</v>
      </c>
      <c r="B366" t="s">
        <v>821</v>
      </c>
      <c r="C366">
        <v>5391.77</v>
      </c>
      <c r="D366">
        <f>Table5[[#This Row],[GDP -2019]]/Table5[[#Totals],[GDP -2019]]</f>
        <v>1.5523657486877108E-3</v>
      </c>
      <c r="E366">
        <f>ROUND($B$3*Table5[[#This Row],[Normed]],0)</f>
        <v>0</v>
      </c>
    </row>
    <row r="367" spans="1:5">
      <c r="A367" t="s">
        <v>822</v>
      </c>
      <c r="B367" t="s">
        <v>823</v>
      </c>
      <c r="C367">
        <v>2991.38</v>
      </c>
      <c r="D367">
        <f>Table5[[#This Row],[GDP -2019]]/Table5[[#Totals],[GDP -2019]]</f>
        <v>8.612600042860589E-4</v>
      </c>
      <c r="E367">
        <f>ROUND($B$3*Table5[[#This Row],[Normed]],0)</f>
        <v>0</v>
      </c>
    </row>
    <row r="368" spans="1:5">
      <c r="A368" t="s">
        <v>824</v>
      </c>
      <c r="B368" t="s">
        <v>825</v>
      </c>
      <c r="C368">
        <v>6659.85</v>
      </c>
      <c r="D368">
        <f>Table5[[#This Row],[GDP -2019]]/Table5[[#Totals],[GDP -2019]]</f>
        <v>1.9174636587610098E-3</v>
      </c>
      <c r="E368">
        <f>ROUND($B$3*Table5[[#This Row],[Normed]],0)</f>
        <v>0</v>
      </c>
    </row>
    <row r="369" spans="1:5">
      <c r="A369" t="s">
        <v>826</v>
      </c>
      <c r="B369" t="s">
        <v>827</v>
      </c>
      <c r="C369">
        <v>5070.62</v>
      </c>
      <c r="D369">
        <f>Table5[[#This Row],[GDP -2019]]/Table5[[#Totals],[GDP -2019]]</f>
        <v>1.4599021865938048E-3</v>
      </c>
      <c r="E369">
        <f>ROUND($B$3*Table5[[#This Row],[Normed]],0)</f>
        <v>0</v>
      </c>
    </row>
    <row r="370" spans="1:5">
      <c r="A370" t="s">
        <v>828</v>
      </c>
      <c r="B370" t="s">
        <v>829</v>
      </c>
      <c r="C370">
        <v>3067.54</v>
      </c>
      <c r="D370">
        <f>Table5[[#This Row],[GDP -2019]]/Table5[[#Totals],[GDP -2019]]</f>
        <v>8.8318753001880642E-4</v>
      </c>
      <c r="E370">
        <f>ROUND($B$3*Table5[[#This Row],[Normed]],0)</f>
        <v>0</v>
      </c>
    </row>
    <row r="371" spans="1:5">
      <c r="A371" t="s">
        <v>830</v>
      </c>
      <c r="B371" t="s">
        <v>831</v>
      </c>
      <c r="C371">
        <v>3257.43</v>
      </c>
      <c r="D371">
        <f>Table5[[#This Row],[GDP -2019]]/Table5[[#Totals],[GDP -2019]]</f>
        <v>9.3785950824085758E-4</v>
      </c>
      <c r="E371">
        <f>ROUND($B$3*Table5[[#This Row],[Normed]],0)</f>
        <v>0</v>
      </c>
    </row>
    <row r="372" spans="1:5">
      <c r="A372" t="s">
        <v>832</v>
      </c>
      <c r="B372" t="s">
        <v>833</v>
      </c>
      <c r="C372">
        <v>3970.27</v>
      </c>
      <c r="D372">
        <f>Table5[[#This Row],[GDP -2019]]/Table5[[#Totals],[GDP -2019]]</f>
        <v>1.143096081814016E-3</v>
      </c>
      <c r="E372">
        <f>ROUND($B$3*Table5[[#This Row],[Normed]],0)</f>
        <v>0</v>
      </c>
    </row>
    <row r="373" spans="1:5">
      <c r="A373" t="s">
        <v>834</v>
      </c>
      <c r="B373" t="s">
        <v>835</v>
      </c>
      <c r="C373">
        <v>12140.53</v>
      </c>
      <c r="D373">
        <f>Table5[[#This Row],[GDP -2019]]/Table5[[#Totals],[GDP -2019]]</f>
        <v>3.4954278359269056E-3</v>
      </c>
      <c r="E373">
        <f>ROUND($B$3*Table5[[#This Row],[Normed]],0)</f>
        <v>0</v>
      </c>
    </row>
    <row r="374" spans="1:5">
      <c r="A374" t="s">
        <v>836</v>
      </c>
      <c r="B374" t="s">
        <v>837</v>
      </c>
      <c r="C374">
        <v>9824.26</v>
      </c>
      <c r="D374">
        <f>Table5[[#This Row],[GDP -2019]]/Table5[[#Totals],[GDP -2019]]</f>
        <v>2.8285414122269179E-3</v>
      </c>
      <c r="E374">
        <f>ROUND($B$3*Table5[[#This Row],[Normed]],0)</f>
        <v>0</v>
      </c>
    </row>
    <row r="375" spans="1:5">
      <c r="A375" t="s">
        <v>838</v>
      </c>
      <c r="B375" t="s">
        <v>839</v>
      </c>
      <c r="C375">
        <v>3520.31</v>
      </c>
      <c r="D375">
        <f>Table5[[#This Row],[GDP -2019]]/Table5[[#Totals],[GDP -2019]]</f>
        <v>1.0135463250032614E-3</v>
      </c>
      <c r="E375">
        <f>ROUND($B$3*Table5[[#This Row],[Normed]],0)</f>
        <v>0</v>
      </c>
    </row>
    <row r="376" spans="1:5">
      <c r="A376" t="s">
        <v>840</v>
      </c>
      <c r="B376" t="s">
        <v>841</v>
      </c>
      <c r="C376">
        <v>4645.49</v>
      </c>
      <c r="D376">
        <f>Table5[[#This Row],[GDP -2019]]/Table5[[#Totals],[GDP -2019]]</f>
        <v>1.337501332933577E-3</v>
      </c>
      <c r="E376">
        <f>ROUND($B$3*Table5[[#This Row],[Normed]],0)</f>
        <v>0</v>
      </c>
    </row>
    <row r="377" spans="1:5">
      <c r="A377" t="s">
        <v>842</v>
      </c>
      <c r="B377" t="s">
        <v>843</v>
      </c>
      <c r="C377">
        <v>4818.25</v>
      </c>
      <c r="D377">
        <f>Table5[[#This Row],[GDP -2019]]/Table5[[#Totals],[GDP -2019]]</f>
        <v>1.3872413453494051E-3</v>
      </c>
      <c r="E377">
        <f>ROUND($B$3*Table5[[#This Row],[Normed]],0)</f>
        <v>0</v>
      </c>
    </row>
    <row r="378" spans="1:5">
      <c r="A378" t="s">
        <v>844</v>
      </c>
      <c r="B378" t="s">
        <v>845</v>
      </c>
      <c r="C378">
        <v>6124.87</v>
      </c>
      <c r="D378">
        <f>Table5[[#This Row],[GDP -2019]]/Table5[[#Totals],[GDP -2019]]</f>
        <v>1.7634354587018545E-3</v>
      </c>
      <c r="E378">
        <f>ROUND($B$3*Table5[[#This Row],[Normed]],0)</f>
        <v>0</v>
      </c>
    </row>
    <row r="379" spans="1:5">
      <c r="A379" t="s">
        <v>846</v>
      </c>
      <c r="B379" t="s">
        <v>847</v>
      </c>
      <c r="C379">
        <v>5626.71</v>
      </c>
      <c r="D379">
        <f>Table5[[#This Row],[GDP -2019]]/Table5[[#Totals],[GDP -2019]]</f>
        <v>1.6200082499436416E-3</v>
      </c>
      <c r="E379">
        <f>ROUND($B$3*Table5[[#This Row],[Normed]],0)</f>
        <v>0</v>
      </c>
    </row>
    <row r="380" spans="1:5">
      <c r="A380" t="s">
        <v>848</v>
      </c>
      <c r="B380" t="s">
        <v>849</v>
      </c>
      <c r="C380">
        <v>9638</v>
      </c>
      <c r="D380">
        <f>Table5[[#This Row],[GDP -2019]]/Table5[[#Totals],[GDP -2019]]</f>
        <v>2.7749145616100383E-3</v>
      </c>
      <c r="E380">
        <f>ROUND($B$3*Table5[[#This Row],[Normed]],0)</f>
        <v>0</v>
      </c>
    </row>
    <row r="381" spans="1:5">
      <c r="A381" t="s">
        <v>850</v>
      </c>
      <c r="B381" t="s">
        <v>851</v>
      </c>
      <c r="C381">
        <v>2786.99</v>
      </c>
      <c r="D381">
        <f>Table5[[#This Row],[GDP -2019]]/Table5[[#Totals],[GDP -2019]]</f>
        <v>8.0241327392213734E-4</v>
      </c>
      <c r="E381">
        <f>ROUND($B$3*Table5[[#This Row],[Normed]],0)</f>
        <v>0</v>
      </c>
    </row>
    <row r="382" spans="1:5">
      <c r="A382" t="s">
        <v>852</v>
      </c>
      <c r="B382" t="s">
        <v>853</v>
      </c>
      <c r="C382">
        <v>8589.17</v>
      </c>
      <c r="D382">
        <f>Table5[[#This Row],[GDP -2019]]/Table5[[#Totals],[GDP -2019]]</f>
        <v>2.4729417830612254E-3</v>
      </c>
      <c r="E382">
        <f>ROUND($B$3*Table5[[#This Row],[Normed]],0)</f>
        <v>0</v>
      </c>
    </row>
    <row r="383" spans="1:5">
      <c r="A383" t="s">
        <v>92</v>
      </c>
      <c r="B383" t="s">
        <v>854</v>
      </c>
      <c r="C383">
        <v>5552.59</v>
      </c>
      <c r="D383">
        <f>Table5[[#This Row],[GDP -2019]]/Table5[[#Totals],[GDP -2019]]</f>
        <v>1.598668068650164E-3</v>
      </c>
      <c r="E383">
        <f>ROUND($B$3*Table5[[#This Row],[Normed]],0)</f>
        <v>0</v>
      </c>
    </row>
    <row r="384" spans="1:5">
      <c r="A384" t="s">
        <v>855</v>
      </c>
      <c r="B384" t="s">
        <v>856</v>
      </c>
      <c r="C384">
        <v>9129.1</v>
      </c>
      <c r="D384">
        <f>Table5[[#This Row],[GDP -2019]]/Table5[[#Totals],[GDP -2019]]</f>
        <v>2.628395157127433E-3</v>
      </c>
      <c r="E384">
        <f>ROUND($B$3*Table5[[#This Row],[Normed]],0)</f>
        <v>0</v>
      </c>
    </row>
    <row r="385" spans="1:5">
      <c r="A385" t="s">
        <v>857</v>
      </c>
      <c r="B385" t="s">
        <v>858</v>
      </c>
      <c r="C385">
        <v>4666.51</v>
      </c>
      <c r="D385">
        <f>Table5[[#This Row],[GDP -2019]]/Table5[[#Totals],[GDP -2019]]</f>
        <v>1.343553283969585E-3</v>
      </c>
      <c r="E385">
        <f>ROUND($B$3*Table5[[#This Row],[Normed]],0)</f>
        <v>0</v>
      </c>
    </row>
    <row r="386" spans="1:5">
      <c r="A386" t="s">
        <v>859</v>
      </c>
      <c r="B386" t="s">
        <v>860</v>
      </c>
      <c r="C386">
        <v>8572.02</v>
      </c>
      <c r="D386">
        <f>Table5[[#This Row],[GDP -2019]]/Table5[[#Totals],[GDP -2019]]</f>
        <v>2.4680040589761861E-3</v>
      </c>
      <c r="E386">
        <f>ROUND($B$3*Table5[[#This Row],[Normed]],0)</f>
        <v>0</v>
      </c>
    </row>
    <row r="387" spans="1:5">
      <c r="A387" t="s">
        <v>861</v>
      </c>
      <c r="B387" t="s">
        <v>862</v>
      </c>
      <c r="C387">
        <v>8908.14</v>
      </c>
      <c r="D387">
        <f>Table5[[#This Row],[GDP -2019]]/Table5[[#Totals],[GDP -2019]]</f>
        <v>2.5647776927641463E-3</v>
      </c>
      <c r="E387">
        <f>ROUND($B$3*Table5[[#This Row],[Normed]],0)</f>
        <v>0</v>
      </c>
    </row>
    <row r="388" spans="1:5">
      <c r="A388" t="s">
        <v>863</v>
      </c>
      <c r="B388" t="s">
        <v>864</v>
      </c>
      <c r="C388">
        <v>2788.93</v>
      </c>
      <c r="D388">
        <f>Table5[[#This Row],[GDP -2019]]/Table5[[#Totals],[GDP -2019]]</f>
        <v>8.0297182696732544E-4</v>
      </c>
      <c r="E388">
        <f>ROUND($B$3*Table5[[#This Row],[Normed]],0)</f>
        <v>0</v>
      </c>
    </row>
    <row r="389" spans="1:5">
      <c r="A389" t="s">
        <v>865</v>
      </c>
      <c r="B389" t="s">
        <v>866</v>
      </c>
      <c r="C389">
        <v>5117.5</v>
      </c>
      <c r="D389">
        <f>Table5[[#This Row],[GDP -2019]]/Table5[[#Totals],[GDP -2019]]</f>
        <v>1.4733995921393827E-3</v>
      </c>
      <c r="E389">
        <f>ROUND($B$3*Table5[[#This Row],[Normed]],0)</f>
        <v>0</v>
      </c>
    </row>
    <row r="390" spans="1:5">
      <c r="A390" t="s">
        <v>867</v>
      </c>
      <c r="B390" t="s">
        <v>868</v>
      </c>
      <c r="C390">
        <v>1238.72</v>
      </c>
      <c r="D390">
        <f>Table5[[#This Row],[GDP -2019]]/Table5[[#Totals],[GDP -2019]]</f>
        <v>3.5664475677086389E-4</v>
      </c>
      <c r="E390">
        <f>ROUND($B$3*Table5[[#This Row],[Normed]],0)</f>
        <v>0</v>
      </c>
    </row>
    <row r="391" spans="1:5">
      <c r="A391" t="s">
        <v>869</v>
      </c>
      <c r="B391" t="s">
        <v>870</v>
      </c>
      <c r="C391">
        <v>2038.54</v>
      </c>
      <c r="D391">
        <f>Table5[[#This Row],[GDP -2019]]/Table5[[#Totals],[GDP -2019]]</f>
        <v>5.8692408491642736E-4</v>
      </c>
      <c r="E391">
        <f>ROUND($B$3*Table5[[#This Row],[Normed]],0)</f>
        <v>0</v>
      </c>
    </row>
    <row r="392" spans="1:5">
      <c r="A392" t="s">
        <v>871</v>
      </c>
      <c r="B392" t="s">
        <v>872</v>
      </c>
      <c r="C392">
        <v>2669.64</v>
      </c>
      <c r="D392">
        <f>Table5[[#This Row],[GDP -2019]]/Table5[[#Totals],[GDP -2019]]</f>
        <v>7.6862657296707007E-4</v>
      </c>
      <c r="E392">
        <f>ROUND($B$3*Table5[[#This Row],[Normed]],0)</f>
        <v>0</v>
      </c>
    </row>
    <row r="393" spans="1:5">
      <c r="A393" t="s">
        <v>873</v>
      </c>
      <c r="B393" t="s">
        <v>874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Row],[Normed]],0)</f>
        <v>0</v>
      </c>
    </row>
    <row r="394" spans="1:5">
      <c r="A394" t="s">
        <v>875</v>
      </c>
      <c r="B394" t="s">
        <v>876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Row],[Normed]],0)</f>
        <v>0</v>
      </c>
    </row>
    <row r="395" spans="1:5">
      <c r="A395" t="s">
        <v>877</v>
      </c>
      <c r="B395" t="s">
        <v>878</v>
      </c>
      <c r="C395">
        <v>1715.52</v>
      </c>
      <c r="D395">
        <f>Table5[[#This Row],[GDP -2019]]/Table5[[#Totals],[GDP -2019]]</f>
        <v>4.9392212375319079E-4</v>
      </c>
      <c r="E395">
        <f>ROUND($B$3*Table5[[#This Row],[Normed]],0)</f>
        <v>0</v>
      </c>
    </row>
    <row r="396" spans="1:5">
      <c r="A396" t="s">
        <v>879</v>
      </c>
      <c r="B396" t="s">
        <v>880</v>
      </c>
      <c r="C396">
        <v>3489.16</v>
      </c>
      <c r="D396">
        <f>Table5[[#This Row],[GDP -2019]]/Table5[[#Totals],[GDP -2019]]</f>
        <v>1.0045778057467607E-3</v>
      </c>
      <c r="E396">
        <f>ROUND($B$3*Table5[[#This Row],[Normed]],0)</f>
        <v>0</v>
      </c>
    </row>
    <row r="397" spans="1:5">
      <c r="A397" t="s">
        <v>881</v>
      </c>
      <c r="B397" t="s">
        <v>882</v>
      </c>
      <c r="C397">
        <v>3964.76</v>
      </c>
      <c r="D397">
        <f>Table5[[#This Row],[GDP -2019]]/Table5[[#Totals],[GDP -2019]]</f>
        <v>1.1415096760001053E-3</v>
      </c>
      <c r="E397">
        <f>ROUND($B$3*Table5[[#This Row],[Normed]],0)</f>
        <v>0</v>
      </c>
    </row>
    <row r="398" spans="1:5">
      <c r="A398" t="s">
        <v>883</v>
      </c>
      <c r="B398" t="s">
        <v>884</v>
      </c>
      <c r="C398">
        <v>1852.12</v>
      </c>
      <c r="D398">
        <f>Table5[[#This Row],[GDP -2019]]/Table5[[#Totals],[GDP -2019]]</f>
        <v>5.3325116806901671E-4</v>
      </c>
      <c r="E398">
        <f>ROUND($B$3*Table5[[#This Row],[Normed]],0)</f>
        <v>0</v>
      </c>
    </row>
    <row r="399" spans="1:5">
      <c r="A399" t="s">
        <v>885</v>
      </c>
      <c r="B399" t="s">
        <v>886</v>
      </c>
      <c r="C399">
        <v>1472.1</v>
      </c>
      <c r="D399">
        <f>Table5[[#This Row],[GDP -2019]]/Table5[[#Totals],[GDP -2019]]</f>
        <v>4.2383811227911776E-4</v>
      </c>
      <c r="E399">
        <f>ROUND($B$3*Table5[[#This Row],[Normed]],0)</f>
        <v>0</v>
      </c>
    </row>
    <row r="400" spans="1:5">
      <c r="A400" t="s">
        <v>887</v>
      </c>
      <c r="B400" t="s">
        <v>888</v>
      </c>
      <c r="C400">
        <v>3297.88</v>
      </c>
      <c r="D400">
        <f>Table5[[#This Row],[GDP -2019]]/Table5[[#Totals],[GDP -2019]]</f>
        <v>9.4950562714697163E-4</v>
      </c>
      <c r="E400">
        <f>ROUND($B$3*Table5[[#This Row],[Normed]],0)</f>
        <v>0</v>
      </c>
    </row>
    <row r="401" spans="1:5">
      <c r="A401" t="s">
        <v>889</v>
      </c>
      <c r="B401" t="s">
        <v>890</v>
      </c>
      <c r="C401">
        <v>1995.48</v>
      </c>
      <c r="D401">
        <f>Table5[[#This Row],[GDP -2019]]/Table5[[#Totals],[GDP -2019]]</f>
        <v>5.7452651062477684E-4</v>
      </c>
      <c r="E401">
        <f>ROUND($B$3*Table5[[#This Row],[Normed]],0)</f>
        <v>0</v>
      </c>
    </row>
    <row r="402" spans="1:5">
      <c r="A402" t="s">
        <v>891</v>
      </c>
      <c r="B402" t="s">
        <v>892</v>
      </c>
      <c r="C402">
        <v>1612.86</v>
      </c>
      <c r="D402">
        <f>Table5[[#This Row],[GDP -2019]]/Table5[[#Totals],[GDP -2019]]</f>
        <v>4.6436487858874932E-4</v>
      </c>
      <c r="E402">
        <f>ROUND($B$3*Table5[[#This Row],[Normed]],0)</f>
        <v>0</v>
      </c>
    </row>
    <row r="403" spans="1:5">
      <c r="A403" t="s">
        <v>893</v>
      </c>
      <c r="B403" t="s">
        <v>894</v>
      </c>
      <c r="C403">
        <v>2890.37</v>
      </c>
      <c r="D403">
        <f>Table5[[#This Row],[GDP -2019]]/Table5[[#Totals],[GDP -2019]]</f>
        <v>8.3217781712396823E-4</v>
      </c>
      <c r="E403">
        <f>ROUND($B$3*Table5[[#This Row],[Normed]],0)</f>
        <v>0</v>
      </c>
    </row>
    <row r="404" spans="1:5">
      <c r="A404" t="s">
        <v>895</v>
      </c>
      <c r="B404" t="s">
        <v>896</v>
      </c>
      <c r="C404">
        <v>2005.01</v>
      </c>
      <c r="D404">
        <f>Table5[[#This Row],[GDP -2019]]/Table5[[#Totals],[GDP -2019]]</f>
        <v>5.7727033048077844E-4</v>
      </c>
      <c r="E404">
        <f>ROUND($B$3*Table5[[#This Row],[Normed]],0)</f>
        <v>0</v>
      </c>
    </row>
    <row r="405" spans="1:5">
      <c r="A405" t="s">
        <v>897</v>
      </c>
      <c r="B405" t="s">
        <v>898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Row],[Normed]],0)</f>
        <v>0</v>
      </c>
    </row>
    <row r="406" spans="1:5">
      <c r="A406" t="s">
        <v>899</v>
      </c>
      <c r="B406" t="s">
        <v>900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Row],[Normed]],0)</f>
        <v>0</v>
      </c>
    </row>
    <row r="407" spans="1:5">
      <c r="A407" t="s">
        <v>901</v>
      </c>
      <c r="B407" t="s">
        <v>902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Row],[Normed]],0)</f>
        <v>0</v>
      </c>
    </row>
    <row r="408" spans="1:5">
      <c r="A408" t="s">
        <v>903</v>
      </c>
      <c r="B408" t="s">
        <v>904</v>
      </c>
      <c r="C408">
        <v>1661.29</v>
      </c>
      <c r="D408">
        <f>Table5[[#This Row],[GDP -2019]]/Table5[[#Totals],[GDP -2019]]</f>
        <v>4.7830855074259599E-4</v>
      </c>
      <c r="E408">
        <f>ROUND($B$3*Table5[[#This Row],[Normed]],0)</f>
        <v>0</v>
      </c>
    </row>
    <row r="409" spans="1:5">
      <c r="A409" t="s">
        <v>905</v>
      </c>
      <c r="B409" t="s">
        <v>906</v>
      </c>
      <c r="C409">
        <v>3410.22</v>
      </c>
      <c r="D409">
        <f>Table5[[#This Row],[GDP -2019]]/Table5[[#Totals],[GDP -2019]]</f>
        <v>9.8184987925853742E-4</v>
      </c>
      <c r="E409">
        <f>ROUND($B$3*Table5[[#This Row],[Normed]],0)</f>
        <v>0</v>
      </c>
    </row>
    <row r="410" spans="1:5">
      <c r="A410" s="84"/>
      <c r="C410" s="84">
        <f>SUM(Table5[GDP -2019])</f>
        <v>3473260.0900000031</v>
      </c>
      <c r="D410" s="84">
        <f>SUM(Table5[Normed])</f>
        <v>0.999999999999999</v>
      </c>
      <c r="E410">
        <f>SUM(Table5[Peak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2" sqref="B2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DFB3-3988-432C-B64A-67F2366AB304}">
  <dimension ref="A3:K156"/>
  <sheetViews>
    <sheetView zoomScale="85" zoomScaleNormal="85" workbookViewId="0">
      <selection activeCell="O23" sqref="O23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</cols>
  <sheetData>
    <row r="3" spans="1:11">
      <c r="A3" s="1" t="s">
        <v>19156</v>
      </c>
      <c r="B3" s="25">
        <f>Overview!D17</f>
        <v>0</v>
      </c>
      <c r="C3" t="s">
        <v>19157</v>
      </c>
    </row>
    <row r="4" spans="1:11">
      <c r="A4" s="1" t="s">
        <v>19190</v>
      </c>
      <c r="B4" s="12">
        <f>MAX(When2Heat!AB5:AB8766)</f>
        <v>3.1561295986133028E-4</v>
      </c>
      <c r="C4" s="155" t="s">
        <v>19181</v>
      </c>
      <c r="G4" s="10" t="s">
        <v>1225</v>
      </c>
      <c r="H4" s="11" t="s">
        <v>1226</v>
      </c>
    </row>
    <row r="5" spans="1:11">
      <c r="A5" s="1"/>
      <c r="G5" s="9" t="s">
        <v>1225</v>
      </c>
      <c r="H5" s="11" t="s">
        <v>1227</v>
      </c>
    </row>
    <row r="6" spans="1:11">
      <c r="A6" s="1" t="s">
        <v>19159</v>
      </c>
      <c r="B6" s="23">
        <f>SUM(Table11[Gross electrical power])</f>
        <v>47173.970000000016</v>
      </c>
      <c r="C6" t="s">
        <v>19153</v>
      </c>
      <c r="G6" s="12" t="s">
        <v>1225</v>
      </c>
      <c r="H6" s="11" t="s">
        <v>1228</v>
      </c>
    </row>
    <row r="7" spans="1:11">
      <c r="A7" s="1" t="s">
        <v>20735</v>
      </c>
      <c r="B7" s="82">
        <f>B4*B3*1000000</f>
        <v>0</v>
      </c>
      <c r="C7" t="s">
        <v>19192</v>
      </c>
      <c r="G7" s="13" t="s">
        <v>1225</v>
      </c>
      <c r="H7" s="11" t="s">
        <v>1229</v>
      </c>
    </row>
    <row r="8" spans="1:11">
      <c r="A8" s="1" t="s">
        <v>20175</v>
      </c>
      <c r="B8" s="82">
        <f>SUM(Table11[Peak Load '[MWh/h']])</f>
        <v>0</v>
      </c>
      <c r="C8" t="s">
        <v>19192</v>
      </c>
    </row>
    <row r="11" spans="1:11">
      <c r="A11" s="1"/>
    </row>
    <row r="13" spans="1:11">
      <c r="A13" t="s">
        <v>19338</v>
      </c>
      <c r="B13" t="s">
        <v>19275</v>
      </c>
      <c r="C13" t="s">
        <v>20801</v>
      </c>
      <c r="D13" t="s">
        <v>20802</v>
      </c>
      <c r="E13" t="s">
        <v>20803</v>
      </c>
      <c r="F13" t="s">
        <v>20804</v>
      </c>
      <c r="G13" t="s">
        <v>20805</v>
      </c>
      <c r="H13" t="s">
        <v>20806</v>
      </c>
      <c r="I13" t="s">
        <v>20807</v>
      </c>
      <c r="J13" t="s">
        <v>20808</v>
      </c>
      <c r="K13" t="s">
        <v>19166</v>
      </c>
    </row>
    <row r="14" spans="1:11">
      <c r="A14" t="s">
        <v>20754</v>
      </c>
      <c r="B14" t="s">
        <v>1233</v>
      </c>
      <c r="C14" t="s">
        <v>1234</v>
      </c>
      <c r="D14" t="s">
        <v>1235</v>
      </c>
      <c r="E14" t="s">
        <v>1236</v>
      </c>
      <c r="F14">
        <v>305</v>
      </c>
      <c r="H14" t="s">
        <v>1585</v>
      </c>
      <c r="I14" t="s">
        <v>1574</v>
      </c>
      <c r="J14">
        <f>Table11[[#This Row],[Gross electrical power]]/$B$6</f>
        <v>6.4654299818310799E-3</v>
      </c>
      <c r="K14">
        <f>ROUND(Table11[[#This Row],[Normed]]*$B$7,0)</f>
        <v>0</v>
      </c>
    </row>
    <row r="15" spans="1:11">
      <c r="A15" t="s">
        <v>20755</v>
      </c>
      <c r="B15" t="s">
        <v>1244</v>
      </c>
      <c r="C15" t="s">
        <v>29</v>
      </c>
      <c r="D15">
        <v>10179</v>
      </c>
      <c r="E15" t="s">
        <v>388</v>
      </c>
      <c r="F15">
        <v>178</v>
      </c>
      <c r="H15" t="s">
        <v>1575</v>
      </c>
      <c r="I15" t="s">
        <v>1574</v>
      </c>
      <c r="J15">
        <f>Table11[[#This Row],[Gross electrical power]]/$B$6</f>
        <v>3.773267333658794E-3</v>
      </c>
      <c r="K15">
        <f>ROUND(Table11[[#This Row],[Normed]]*$B$7,0)</f>
        <v>0</v>
      </c>
    </row>
    <row r="16" spans="1:11">
      <c r="A16" t="s">
        <v>20756</v>
      </c>
      <c r="B16" t="s">
        <v>1244</v>
      </c>
      <c r="C16" t="s">
        <v>29</v>
      </c>
      <c r="D16">
        <v>10179</v>
      </c>
      <c r="E16" t="s">
        <v>388</v>
      </c>
      <c r="F16">
        <v>112</v>
      </c>
      <c r="H16" t="s">
        <v>1575</v>
      </c>
      <c r="I16" t="s">
        <v>1574</v>
      </c>
      <c r="J16">
        <f>Table11[[#This Row],[Gross electrical power]]/$B$6</f>
        <v>2.3741906818527244E-3</v>
      </c>
      <c r="K16">
        <f>ROUND(Table11[[#This Row],[Normed]]*$B$7,0)</f>
        <v>0</v>
      </c>
    </row>
    <row r="17" spans="1:11">
      <c r="A17" t="s">
        <v>20757</v>
      </c>
      <c r="B17" t="s">
        <v>1279</v>
      </c>
      <c r="C17" t="s">
        <v>1276</v>
      </c>
      <c r="D17" t="s">
        <v>20758</v>
      </c>
      <c r="E17" t="s">
        <v>425</v>
      </c>
      <c r="F17">
        <v>160</v>
      </c>
      <c r="H17" t="s">
        <v>1572</v>
      </c>
      <c r="I17" t="s">
        <v>1580</v>
      </c>
      <c r="J17">
        <f>Table11[[#This Row],[Gross electrical power]]/$B$6</f>
        <v>3.3917009740753205E-3</v>
      </c>
      <c r="K17">
        <f>ROUND(Table11[[#This Row],[Normed]]*$B$7,0)</f>
        <v>0</v>
      </c>
    </row>
    <row r="18" spans="1:11">
      <c r="A18" t="s">
        <v>20759</v>
      </c>
      <c r="B18" t="s">
        <v>1279</v>
      </c>
      <c r="C18" t="s">
        <v>1276</v>
      </c>
      <c r="D18" t="s">
        <v>20758</v>
      </c>
      <c r="E18" t="s">
        <v>425</v>
      </c>
      <c r="F18">
        <v>460</v>
      </c>
      <c r="H18" t="s">
        <v>1575</v>
      </c>
      <c r="I18" t="s">
        <v>1574</v>
      </c>
      <c r="J18">
        <f>Table11[[#This Row],[Gross electrical power]]/$B$6</f>
        <v>9.7511403004665459E-3</v>
      </c>
      <c r="K18">
        <f>ROUND(Table11[[#This Row],[Normed]]*$B$7,0)</f>
        <v>0</v>
      </c>
    </row>
    <row r="19" spans="1:11">
      <c r="A19" t="s">
        <v>20554</v>
      </c>
      <c r="B19" t="s">
        <v>20760</v>
      </c>
      <c r="C19" t="s">
        <v>1330</v>
      </c>
      <c r="D19" t="s">
        <v>20761</v>
      </c>
      <c r="E19" t="s">
        <v>20554</v>
      </c>
      <c r="F19">
        <v>100</v>
      </c>
      <c r="H19" t="s">
        <v>1585</v>
      </c>
      <c r="I19" t="s">
        <v>1574</v>
      </c>
      <c r="J19">
        <f>Table11[[#This Row],[Gross electrical power]]/$B$6</f>
        <v>2.1198131087970754E-3</v>
      </c>
      <c r="K19">
        <f>ROUND(Table11[[#This Row],[Normed]]*$B$7,0)</f>
        <v>0</v>
      </c>
    </row>
    <row r="20" spans="1:11">
      <c r="A20" t="s">
        <v>20762</v>
      </c>
      <c r="B20" t="s">
        <v>1310</v>
      </c>
      <c r="C20" t="s">
        <v>1241</v>
      </c>
      <c r="D20" t="s">
        <v>20763</v>
      </c>
      <c r="E20" t="s">
        <v>20764</v>
      </c>
      <c r="F20">
        <v>427</v>
      </c>
      <c r="H20" t="s">
        <v>20765</v>
      </c>
      <c r="I20" t="s">
        <v>1574</v>
      </c>
      <c r="J20">
        <f>Table11[[#This Row],[Gross electrical power]]/$B$6</f>
        <v>9.0516019745635109E-3</v>
      </c>
      <c r="K20">
        <f>ROUND(Table11[[#This Row],[Normed]]*$B$7,0)</f>
        <v>0</v>
      </c>
    </row>
    <row r="21" spans="1:11">
      <c r="A21" t="s">
        <v>20766</v>
      </c>
      <c r="B21" t="s">
        <v>1310</v>
      </c>
      <c r="C21" t="s">
        <v>1241</v>
      </c>
      <c r="D21" t="s">
        <v>20763</v>
      </c>
      <c r="E21" t="s">
        <v>20764</v>
      </c>
      <c r="F21">
        <v>427</v>
      </c>
      <c r="H21" t="s">
        <v>20765</v>
      </c>
      <c r="I21" t="s">
        <v>1574</v>
      </c>
      <c r="J21">
        <f>Table11[[#This Row],[Gross electrical power]]/$B$6</f>
        <v>9.0516019745635109E-3</v>
      </c>
      <c r="K21">
        <f>ROUND(Table11[[#This Row],[Normed]]*$B$7,0)</f>
        <v>0</v>
      </c>
    </row>
    <row r="22" spans="1:11">
      <c r="A22" t="s">
        <v>20767</v>
      </c>
      <c r="B22" t="s">
        <v>1310</v>
      </c>
      <c r="C22" t="s">
        <v>1241</v>
      </c>
      <c r="D22" t="s">
        <v>20768</v>
      </c>
      <c r="E22" t="s">
        <v>20764</v>
      </c>
      <c r="F22">
        <v>427</v>
      </c>
      <c r="H22" t="s">
        <v>20765</v>
      </c>
      <c r="I22" t="s">
        <v>1574</v>
      </c>
      <c r="J22">
        <f>Table11[[#This Row],[Gross electrical power]]/$B$6</f>
        <v>9.0516019745635109E-3</v>
      </c>
      <c r="K22">
        <f>ROUND(Table11[[#This Row],[Normed]]*$B$7,0)</f>
        <v>0</v>
      </c>
    </row>
    <row r="23" spans="1:11">
      <c r="A23" t="s">
        <v>20769</v>
      </c>
      <c r="B23" t="s">
        <v>1310</v>
      </c>
      <c r="C23" t="s">
        <v>1241</v>
      </c>
      <c r="D23" t="s">
        <v>20763</v>
      </c>
      <c r="E23" t="s">
        <v>20764</v>
      </c>
      <c r="F23">
        <v>112</v>
      </c>
      <c r="H23" t="s">
        <v>1585</v>
      </c>
      <c r="I23" t="s">
        <v>1574</v>
      </c>
      <c r="J23">
        <f>Table11[[#This Row],[Gross electrical power]]/$B$6</f>
        <v>2.3741906818527244E-3</v>
      </c>
      <c r="K23">
        <f>ROUND(Table11[[#This Row],[Normed]]*$B$7,0)</f>
        <v>0</v>
      </c>
    </row>
    <row r="24" spans="1:11">
      <c r="A24" t="s">
        <v>20770</v>
      </c>
      <c r="B24" t="s">
        <v>1257</v>
      </c>
      <c r="C24" t="s">
        <v>1238</v>
      </c>
      <c r="D24" t="s">
        <v>20771</v>
      </c>
      <c r="E24" t="s">
        <v>20772</v>
      </c>
      <c r="F24">
        <v>136.9</v>
      </c>
      <c r="H24" t="s">
        <v>1585</v>
      </c>
      <c r="I24" t="s">
        <v>1587</v>
      </c>
      <c r="J24">
        <f>Table11[[#This Row],[Gross electrical power]]/$B$6</f>
        <v>2.9020241459431963E-3</v>
      </c>
      <c r="K24">
        <f>ROUND(Table11[[#This Row],[Normed]]*$B$7,0)</f>
        <v>0</v>
      </c>
    </row>
    <row r="25" spans="1:11">
      <c r="A25" t="s">
        <v>20773</v>
      </c>
      <c r="B25" t="s">
        <v>20774</v>
      </c>
      <c r="C25" t="s">
        <v>1241</v>
      </c>
      <c r="D25" t="s">
        <v>20775</v>
      </c>
      <c r="E25" t="s">
        <v>20469</v>
      </c>
      <c r="F25">
        <v>425</v>
      </c>
      <c r="H25" t="s">
        <v>1575</v>
      </c>
      <c r="I25" t="s">
        <v>1574</v>
      </c>
      <c r="J25">
        <f>Table11[[#This Row],[Gross electrical power]]/$B$6</f>
        <v>9.0092057123875701E-3</v>
      </c>
      <c r="K25">
        <f>ROUND(Table11[[#This Row],[Normed]]*$B$7,0)</f>
        <v>0</v>
      </c>
    </row>
    <row r="26" spans="1:11">
      <c r="A26" t="s">
        <v>20776</v>
      </c>
      <c r="B26" t="s">
        <v>20774</v>
      </c>
      <c r="C26" t="s">
        <v>1241</v>
      </c>
      <c r="D26" t="s">
        <v>20775</v>
      </c>
      <c r="E26" t="s">
        <v>20469</v>
      </c>
      <c r="F26">
        <v>425</v>
      </c>
      <c r="H26" t="s">
        <v>1575</v>
      </c>
      <c r="I26" t="s">
        <v>1574</v>
      </c>
      <c r="J26">
        <f>Table11[[#This Row],[Gross electrical power]]/$B$6</f>
        <v>9.0092057123875701E-3</v>
      </c>
      <c r="K26">
        <f>ROUND(Table11[[#This Row],[Normed]]*$B$7,0)</f>
        <v>0</v>
      </c>
    </row>
    <row r="27" spans="1:11">
      <c r="A27" t="s">
        <v>20777</v>
      </c>
      <c r="B27" t="s">
        <v>1289</v>
      </c>
      <c r="C27" t="s">
        <v>1272</v>
      </c>
      <c r="D27" t="s">
        <v>20778</v>
      </c>
      <c r="E27" t="s">
        <v>20779</v>
      </c>
      <c r="F27">
        <v>321</v>
      </c>
      <c r="H27" t="s">
        <v>1585</v>
      </c>
      <c r="I27" t="s">
        <v>1574</v>
      </c>
      <c r="J27">
        <f>Table11[[#This Row],[Gross electrical power]]/$B$6</f>
        <v>6.8046000792386114E-3</v>
      </c>
      <c r="K27">
        <f>ROUND(Table11[[#This Row],[Normed]]*$B$7,0)</f>
        <v>0</v>
      </c>
    </row>
    <row r="28" spans="1:11">
      <c r="A28" t="s">
        <v>20780</v>
      </c>
      <c r="B28" t="s">
        <v>1413</v>
      </c>
      <c r="C28" t="s">
        <v>1241</v>
      </c>
      <c r="D28" t="s">
        <v>1416</v>
      </c>
      <c r="E28" t="s">
        <v>588</v>
      </c>
      <c r="F28">
        <v>208</v>
      </c>
      <c r="H28" t="s">
        <v>1585</v>
      </c>
      <c r="I28" t="s">
        <v>1603</v>
      </c>
      <c r="J28">
        <f>Table11[[#This Row],[Gross electrical power]]/$B$6</f>
        <v>4.4092112662979166E-3</v>
      </c>
      <c r="K28">
        <f>ROUND(Table11[[#This Row],[Normed]]*$B$7,0)</f>
        <v>0</v>
      </c>
    </row>
    <row r="29" spans="1:11">
      <c r="A29" t="s">
        <v>20781</v>
      </c>
      <c r="B29" t="s">
        <v>1289</v>
      </c>
      <c r="C29" t="s">
        <v>1330</v>
      </c>
      <c r="D29" t="s">
        <v>1529</v>
      </c>
      <c r="E29" t="s">
        <v>1530</v>
      </c>
      <c r="F29">
        <v>637.6</v>
      </c>
      <c r="H29" t="s">
        <v>1572</v>
      </c>
      <c r="I29" t="s">
        <v>1574</v>
      </c>
      <c r="J29">
        <f>Table11[[#This Row],[Gross electrical power]]/$B$6</f>
        <v>1.3515928381690153E-2</v>
      </c>
      <c r="K29">
        <f>ROUND(Table11[[#This Row],[Normed]]*$B$7,0)</f>
        <v>0</v>
      </c>
    </row>
    <row r="30" spans="1:11">
      <c r="A30" t="s">
        <v>20782</v>
      </c>
      <c r="B30" t="s">
        <v>1265</v>
      </c>
      <c r="C30" t="s">
        <v>1307</v>
      </c>
      <c r="D30" t="s">
        <v>20783</v>
      </c>
      <c r="E30" t="s">
        <v>20784</v>
      </c>
      <c r="F30">
        <v>186</v>
      </c>
      <c r="H30" t="s">
        <v>1585</v>
      </c>
      <c r="I30" t="s">
        <v>1574</v>
      </c>
      <c r="J30">
        <f>Table11[[#This Row],[Gross electrical power]]/$B$6</f>
        <v>3.9428523823625602E-3</v>
      </c>
      <c r="K30">
        <f>ROUND(Table11[[#This Row],[Normed]]*$B$7,0)</f>
        <v>0</v>
      </c>
    </row>
    <row r="31" spans="1:11">
      <c r="A31" t="s">
        <v>20785</v>
      </c>
      <c r="B31" t="s">
        <v>1233</v>
      </c>
      <c r="C31" t="s">
        <v>1234</v>
      </c>
      <c r="D31" t="s">
        <v>20786</v>
      </c>
      <c r="E31" t="s">
        <v>20787</v>
      </c>
      <c r="F31">
        <v>143</v>
      </c>
      <c r="H31" t="s">
        <v>1585</v>
      </c>
      <c r="I31" t="s">
        <v>1587</v>
      </c>
      <c r="J31">
        <f>Table11[[#This Row],[Gross electrical power]]/$B$6</f>
        <v>3.0313327455798178E-3</v>
      </c>
      <c r="K31">
        <f>ROUND(Table11[[#This Row],[Normed]]*$B$7,0)</f>
        <v>0</v>
      </c>
    </row>
    <row r="32" spans="1:11">
      <c r="A32" t="s">
        <v>20788</v>
      </c>
      <c r="B32" t="s">
        <v>1350</v>
      </c>
      <c r="C32" t="s">
        <v>1322</v>
      </c>
      <c r="D32" t="s">
        <v>1538</v>
      </c>
      <c r="E32" t="s">
        <v>1539</v>
      </c>
      <c r="F32">
        <v>102</v>
      </c>
      <c r="H32" t="s">
        <v>1585</v>
      </c>
      <c r="I32" t="s">
        <v>1587</v>
      </c>
      <c r="J32">
        <f>Table11[[#This Row],[Gross electrical power]]/$B$6</f>
        <v>2.1622093709730166E-3</v>
      </c>
      <c r="K32">
        <f>ROUND(Table11[[#This Row],[Normed]]*$B$7,0)</f>
        <v>0</v>
      </c>
    </row>
    <row r="33" spans="1:11">
      <c r="A33" t="s">
        <v>1232</v>
      </c>
      <c r="B33" t="s">
        <v>1233</v>
      </c>
      <c r="C33" t="s">
        <v>1234</v>
      </c>
      <c r="D33" t="s">
        <v>1235</v>
      </c>
      <c r="E33" t="s">
        <v>1236</v>
      </c>
      <c r="F33">
        <v>476</v>
      </c>
      <c r="G33">
        <v>280</v>
      </c>
      <c r="H33" t="s">
        <v>1569</v>
      </c>
      <c r="I33" t="s">
        <v>1570</v>
      </c>
      <c r="J33">
        <f>Table11[[#This Row],[Gross electrical power]]/$B$6</f>
        <v>1.0090310397874079E-2</v>
      </c>
      <c r="K33">
        <f>ROUND(Table11[[#This Row],[Normed]]*$B$7,0)</f>
        <v>0</v>
      </c>
    </row>
    <row r="34" spans="1:11">
      <c r="A34" t="s">
        <v>1237</v>
      </c>
      <c r="B34" t="s">
        <v>1233</v>
      </c>
      <c r="C34" t="s">
        <v>1234</v>
      </c>
      <c r="D34" t="s">
        <v>1235</v>
      </c>
      <c r="E34" t="s">
        <v>1236</v>
      </c>
      <c r="F34">
        <v>379</v>
      </c>
      <c r="G34">
        <v>280</v>
      </c>
      <c r="H34" t="s">
        <v>1571</v>
      </c>
      <c r="I34" t="s">
        <v>1570</v>
      </c>
      <c r="J34">
        <f>Table11[[#This Row],[Gross electrical power]]/$B$6</f>
        <v>8.0340916823409148E-3</v>
      </c>
      <c r="K34">
        <f>ROUND(Table11[[#This Row],[Normed]]*$B$7,0)</f>
        <v>0</v>
      </c>
    </row>
    <row r="35" spans="1:11">
      <c r="A35" t="s">
        <v>1239</v>
      </c>
      <c r="B35" t="s">
        <v>1240</v>
      </c>
      <c r="C35" t="s">
        <v>1241</v>
      </c>
      <c r="D35">
        <v>59192</v>
      </c>
      <c r="E35" t="s">
        <v>1242</v>
      </c>
      <c r="F35">
        <v>780</v>
      </c>
      <c r="G35">
        <v>20</v>
      </c>
      <c r="H35" t="s">
        <v>1572</v>
      </c>
      <c r="I35" t="s">
        <v>1570</v>
      </c>
      <c r="J35">
        <f>Table11[[#This Row],[Gross electrical power]]/$B$6</f>
        <v>1.6534542248617189E-2</v>
      </c>
      <c r="K35">
        <f>ROUND(Table11[[#This Row],[Normed]]*$B$7,0)</f>
        <v>0</v>
      </c>
    </row>
    <row r="36" spans="1:11">
      <c r="A36" t="s">
        <v>1243</v>
      </c>
      <c r="B36" t="s">
        <v>1244</v>
      </c>
      <c r="C36" t="s">
        <v>29</v>
      </c>
      <c r="D36">
        <v>10589</v>
      </c>
      <c r="E36" t="s">
        <v>388</v>
      </c>
      <c r="F36">
        <v>146</v>
      </c>
      <c r="G36">
        <v>300</v>
      </c>
      <c r="H36" t="s">
        <v>1573</v>
      </c>
      <c r="I36" t="s">
        <v>1574</v>
      </c>
      <c r="J36">
        <f>Table11[[#This Row],[Gross electrical power]]/$B$6</f>
        <v>3.0949271388437298E-3</v>
      </c>
      <c r="K36">
        <f>ROUND(Table11[[#This Row],[Normed]]*$B$7,0)</f>
        <v>0</v>
      </c>
    </row>
    <row r="37" spans="1:11">
      <c r="A37" t="s">
        <v>1245</v>
      </c>
      <c r="B37" t="s">
        <v>1244</v>
      </c>
      <c r="C37" t="s">
        <v>29</v>
      </c>
      <c r="D37">
        <v>10317</v>
      </c>
      <c r="E37" t="s">
        <v>388</v>
      </c>
      <c r="F37">
        <v>188</v>
      </c>
      <c r="G37">
        <v>590</v>
      </c>
      <c r="H37" t="s">
        <v>1569</v>
      </c>
      <c r="I37" t="s">
        <v>1574</v>
      </c>
      <c r="J37">
        <f>Table11[[#This Row],[Gross electrical power]]/$B$6</f>
        <v>3.9852486445385018E-3</v>
      </c>
      <c r="K37">
        <f>ROUND(Table11[[#This Row],[Normed]]*$B$7,0)</f>
        <v>0</v>
      </c>
    </row>
    <row r="38" spans="1:11">
      <c r="A38" t="s">
        <v>1246</v>
      </c>
      <c r="B38" t="s">
        <v>1244</v>
      </c>
      <c r="C38" t="s">
        <v>29</v>
      </c>
      <c r="D38">
        <v>12207</v>
      </c>
      <c r="E38" t="s">
        <v>388</v>
      </c>
      <c r="F38">
        <v>315</v>
      </c>
      <c r="G38">
        <v>230</v>
      </c>
      <c r="H38" t="s">
        <v>1575</v>
      </c>
      <c r="I38" t="s">
        <v>1574</v>
      </c>
      <c r="J38">
        <f>Table11[[#This Row],[Gross electrical power]]/$B$6</f>
        <v>6.6774112927107873E-3</v>
      </c>
      <c r="K38">
        <f>ROUND(Table11[[#This Row],[Normed]]*$B$7,0)</f>
        <v>0</v>
      </c>
    </row>
    <row r="39" spans="1:11">
      <c r="A39" t="s">
        <v>1247</v>
      </c>
      <c r="B39" t="s">
        <v>1244</v>
      </c>
      <c r="C39" t="s">
        <v>29</v>
      </c>
      <c r="D39">
        <v>12861</v>
      </c>
      <c r="E39" t="s">
        <v>388</v>
      </c>
      <c r="F39">
        <v>266.5</v>
      </c>
      <c r="G39">
        <v>240</v>
      </c>
      <c r="H39" t="s">
        <v>1575</v>
      </c>
      <c r="I39" t="s">
        <v>1574</v>
      </c>
      <c r="J39">
        <f>Table11[[#This Row],[Gross electrical power]]/$B$6</f>
        <v>5.6493019349442061E-3</v>
      </c>
      <c r="K39">
        <f>ROUND(Table11[[#This Row],[Normed]]*$B$7,0)</f>
        <v>0</v>
      </c>
    </row>
    <row r="40" spans="1:11">
      <c r="A40" t="s">
        <v>1248</v>
      </c>
      <c r="B40" t="s">
        <v>1244</v>
      </c>
      <c r="C40" t="s">
        <v>29</v>
      </c>
      <c r="D40">
        <v>10179</v>
      </c>
      <c r="E40" t="s">
        <v>388</v>
      </c>
      <c r="F40">
        <v>178</v>
      </c>
      <c r="G40">
        <v>1210</v>
      </c>
      <c r="H40" t="s">
        <v>1575</v>
      </c>
      <c r="I40" t="s">
        <v>1574</v>
      </c>
      <c r="J40">
        <f>Table11[[#This Row],[Gross electrical power]]/$B$6</f>
        <v>3.773267333658794E-3</v>
      </c>
      <c r="K40">
        <f>ROUND(Table11[[#This Row],[Normed]]*$B$7,0)</f>
        <v>0</v>
      </c>
    </row>
    <row r="41" spans="1:11">
      <c r="A41" t="s">
        <v>1249</v>
      </c>
      <c r="B41" t="s">
        <v>1244</v>
      </c>
      <c r="C41" t="s">
        <v>29</v>
      </c>
      <c r="D41">
        <v>13353</v>
      </c>
      <c r="E41" t="s">
        <v>388</v>
      </c>
      <c r="F41">
        <v>100</v>
      </c>
      <c r="G41">
        <v>136</v>
      </c>
      <c r="H41" t="s">
        <v>1569</v>
      </c>
      <c r="I41" t="s">
        <v>1570</v>
      </c>
      <c r="J41">
        <f>Table11[[#This Row],[Gross electrical power]]/$B$6</f>
        <v>2.1198131087970754E-3</v>
      </c>
      <c r="K41">
        <f>ROUND(Table11[[#This Row],[Normed]]*$B$7,0)</f>
        <v>0</v>
      </c>
    </row>
    <row r="42" spans="1:11">
      <c r="A42" t="s">
        <v>1250</v>
      </c>
      <c r="B42" t="s">
        <v>1244</v>
      </c>
      <c r="C42" t="s">
        <v>29</v>
      </c>
      <c r="D42" t="s">
        <v>1251</v>
      </c>
      <c r="E42" t="s">
        <v>388</v>
      </c>
      <c r="F42">
        <v>300</v>
      </c>
      <c r="G42">
        <v>363</v>
      </c>
      <c r="H42" t="s">
        <v>1569</v>
      </c>
      <c r="I42" t="s">
        <v>1570</v>
      </c>
      <c r="J42">
        <f>Table11[[#This Row],[Gross electrical power]]/$B$6</f>
        <v>6.3594393263912263E-3</v>
      </c>
      <c r="K42">
        <f>ROUND(Table11[[#This Row],[Normed]]*$B$7,0)</f>
        <v>0</v>
      </c>
    </row>
    <row r="43" spans="1:11">
      <c r="A43" t="s">
        <v>1252</v>
      </c>
      <c r="B43" t="s">
        <v>1244</v>
      </c>
      <c r="C43" t="s">
        <v>29</v>
      </c>
      <c r="D43" t="s">
        <v>1251</v>
      </c>
      <c r="E43" t="s">
        <v>388</v>
      </c>
      <c r="F43">
        <v>300</v>
      </c>
      <c r="G43">
        <v>363</v>
      </c>
      <c r="H43" t="s">
        <v>1569</v>
      </c>
      <c r="I43" t="s">
        <v>1570</v>
      </c>
      <c r="J43">
        <f>Table11[[#This Row],[Gross electrical power]]/$B$6</f>
        <v>6.3594393263912263E-3</v>
      </c>
      <c r="K43">
        <f>ROUND(Table11[[#This Row],[Normed]]*$B$7,0)</f>
        <v>0</v>
      </c>
    </row>
    <row r="44" spans="1:11">
      <c r="A44" t="s">
        <v>1253</v>
      </c>
      <c r="B44" t="s">
        <v>1254</v>
      </c>
      <c r="C44" t="s">
        <v>1238</v>
      </c>
      <c r="D44" t="s">
        <v>1255</v>
      </c>
      <c r="E44" t="s">
        <v>1253</v>
      </c>
      <c r="F44">
        <v>158</v>
      </c>
      <c r="G44">
        <v>232</v>
      </c>
      <c r="H44" t="s">
        <v>1576</v>
      </c>
      <c r="I44" t="s">
        <v>1574</v>
      </c>
      <c r="J44">
        <f>Table11[[#This Row],[Gross electrical power]]/$B$6</f>
        <v>3.3493047118993789E-3</v>
      </c>
      <c r="K44">
        <f>ROUND(Table11[[#This Row],[Normed]]*$B$7,0)</f>
        <v>0</v>
      </c>
    </row>
    <row r="45" spans="1:11">
      <c r="A45" t="s">
        <v>1256</v>
      </c>
      <c r="B45" t="s">
        <v>1257</v>
      </c>
      <c r="C45" t="s">
        <v>1238</v>
      </c>
      <c r="D45" t="s">
        <v>1258</v>
      </c>
      <c r="E45" t="s">
        <v>1259</v>
      </c>
      <c r="F45">
        <v>114</v>
      </c>
      <c r="G45">
        <v>110</v>
      </c>
      <c r="H45" t="s">
        <v>1576</v>
      </c>
      <c r="I45" t="s">
        <v>1574</v>
      </c>
      <c r="J45">
        <f>Table11[[#This Row],[Gross electrical power]]/$B$6</f>
        <v>2.4165869440286657E-3</v>
      </c>
      <c r="K45">
        <f>ROUND(Table11[[#This Row],[Normed]]*$B$7,0)</f>
        <v>0</v>
      </c>
    </row>
    <row r="46" spans="1:11">
      <c r="A46" t="s">
        <v>1260</v>
      </c>
      <c r="B46" t="s">
        <v>1261</v>
      </c>
      <c r="C46" t="s">
        <v>1241</v>
      </c>
      <c r="D46" t="s">
        <v>1262</v>
      </c>
      <c r="E46" t="s">
        <v>1263</v>
      </c>
      <c r="F46">
        <v>100</v>
      </c>
      <c r="G46">
        <v>180</v>
      </c>
      <c r="H46" t="s">
        <v>1575</v>
      </c>
      <c r="I46" t="s">
        <v>1574</v>
      </c>
      <c r="J46">
        <f>Table11[[#This Row],[Gross electrical power]]/$B$6</f>
        <v>2.1198131087970754E-3</v>
      </c>
      <c r="K46">
        <f>ROUND(Table11[[#This Row],[Normed]]*$B$7,0)</f>
        <v>0</v>
      </c>
    </row>
    <row r="47" spans="1:11">
      <c r="A47" t="s">
        <v>1264</v>
      </c>
      <c r="B47" t="s">
        <v>1265</v>
      </c>
      <c r="C47" t="s">
        <v>1266</v>
      </c>
      <c r="D47" t="s">
        <v>1267</v>
      </c>
      <c r="E47" t="s">
        <v>1268</v>
      </c>
      <c r="F47">
        <v>500</v>
      </c>
      <c r="G47">
        <v>60</v>
      </c>
      <c r="H47" t="s">
        <v>1572</v>
      </c>
      <c r="I47" t="s">
        <v>1577</v>
      </c>
      <c r="J47">
        <f>Table11[[#This Row],[Gross electrical power]]/$B$6</f>
        <v>1.0599065543985377E-2</v>
      </c>
      <c r="K47">
        <f>ROUND(Table11[[#This Row],[Normed]]*$B$7,0)</f>
        <v>0</v>
      </c>
    </row>
    <row r="48" spans="1:11">
      <c r="A48" t="s">
        <v>1269</v>
      </c>
      <c r="B48" t="s">
        <v>1265</v>
      </c>
      <c r="C48" t="s">
        <v>1266</v>
      </c>
      <c r="D48" t="s">
        <v>1267</v>
      </c>
      <c r="E48" t="s">
        <v>1268</v>
      </c>
      <c r="F48">
        <v>907</v>
      </c>
      <c r="G48">
        <v>65</v>
      </c>
      <c r="H48" t="s">
        <v>1572</v>
      </c>
      <c r="I48" t="s">
        <v>1577</v>
      </c>
      <c r="J48">
        <f>Table11[[#This Row],[Gross electrical power]]/$B$6</f>
        <v>1.9226704896789473E-2</v>
      </c>
      <c r="K48">
        <f>ROUND(Table11[[#This Row],[Normed]]*$B$7,0)</f>
        <v>0</v>
      </c>
    </row>
    <row r="49" spans="1:11">
      <c r="A49" t="s">
        <v>1270</v>
      </c>
      <c r="B49" t="s">
        <v>1271</v>
      </c>
      <c r="C49" t="s">
        <v>1272</v>
      </c>
      <c r="D49" t="s">
        <v>1273</v>
      </c>
      <c r="E49" t="s">
        <v>499</v>
      </c>
      <c r="F49">
        <v>183.2</v>
      </c>
      <c r="G49">
        <v>385.7</v>
      </c>
      <c r="H49" t="s">
        <v>1578</v>
      </c>
      <c r="I49" t="s">
        <v>1579</v>
      </c>
      <c r="J49">
        <f>Table11[[#This Row],[Gross electrical power]]/$B$6</f>
        <v>3.8834976153162416E-3</v>
      </c>
      <c r="K49">
        <f>ROUND(Table11[[#This Row],[Normed]]*$B$7,0)</f>
        <v>0</v>
      </c>
    </row>
    <row r="50" spans="1:11">
      <c r="A50" t="s">
        <v>1274</v>
      </c>
      <c r="B50" t="s">
        <v>1275</v>
      </c>
      <c r="C50" t="s">
        <v>1276</v>
      </c>
      <c r="D50" t="s">
        <v>1277</v>
      </c>
      <c r="E50" t="s">
        <v>425</v>
      </c>
      <c r="F50">
        <v>397</v>
      </c>
      <c r="G50">
        <v>26</v>
      </c>
      <c r="H50" t="s">
        <v>1572</v>
      </c>
      <c r="I50" t="s">
        <v>1570</v>
      </c>
      <c r="J50">
        <f>Table11[[#This Row],[Gross electrical power]]/$B$6</f>
        <v>8.4156580419243888E-3</v>
      </c>
      <c r="K50">
        <f>ROUND(Table11[[#This Row],[Normed]]*$B$7,0)</f>
        <v>0</v>
      </c>
    </row>
    <row r="51" spans="1:11">
      <c r="A51" t="s">
        <v>1278</v>
      </c>
      <c r="B51" t="s">
        <v>1279</v>
      </c>
      <c r="C51" t="s">
        <v>1276</v>
      </c>
      <c r="D51" t="s">
        <v>1280</v>
      </c>
      <c r="E51" t="s">
        <v>425</v>
      </c>
      <c r="F51">
        <v>130</v>
      </c>
      <c r="G51">
        <v>150</v>
      </c>
      <c r="H51" t="s">
        <v>1569</v>
      </c>
      <c r="I51" t="s">
        <v>1570</v>
      </c>
      <c r="J51">
        <f>Table11[[#This Row],[Gross electrical power]]/$B$6</f>
        <v>2.755757041436198E-3</v>
      </c>
      <c r="K51">
        <f>ROUND(Table11[[#This Row],[Normed]]*$B$7,0)</f>
        <v>0</v>
      </c>
    </row>
    <row r="52" spans="1:11">
      <c r="A52" t="s">
        <v>1281</v>
      </c>
      <c r="B52" t="s">
        <v>1282</v>
      </c>
      <c r="C52" t="s">
        <v>1283</v>
      </c>
      <c r="D52" t="s">
        <v>1284</v>
      </c>
      <c r="E52" t="s">
        <v>1281</v>
      </c>
      <c r="F52">
        <v>193.8</v>
      </c>
      <c r="G52">
        <v>350</v>
      </c>
      <c r="H52" t="s">
        <v>1575</v>
      </c>
      <c r="I52" t="s">
        <v>1574</v>
      </c>
      <c r="J52">
        <f>Table11[[#This Row],[Gross electrical power]]/$B$6</f>
        <v>4.108197804848732E-3</v>
      </c>
      <c r="K52">
        <f>ROUND(Table11[[#This Row],[Normed]]*$B$7,0)</f>
        <v>0</v>
      </c>
    </row>
    <row r="53" spans="1:11">
      <c r="A53" t="s">
        <v>1285</v>
      </c>
      <c r="B53" t="s">
        <v>1286</v>
      </c>
      <c r="C53" t="s">
        <v>1266</v>
      </c>
      <c r="D53" t="s">
        <v>1287</v>
      </c>
      <c r="E53" t="s">
        <v>788</v>
      </c>
      <c r="F53">
        <v>167</v>
      </c>
      <c r="G53">
        <v>305</v>
      </c>
      <c r="H53" t="s">
        <v>1569</v>
      </c>
      <c r="I53" t="s">
        <v>1577</v>
      </c>
      <c r="J53">
        <f>Table11[[#This Row],[Gross electrical power]]/$B$6</f>
        <v>3.5400878916911158E-3</v>
      </c>
      <c r="K53">
        <f>ROUND(Table11[[#This Row],[Normed]]*$B$7,0)</f>
        <v>0</v>
      </c>
    </row>
    <row r="54" spans="1:11">
      <c r="A54" t="s">
        <v>1288</v>
      </c>
      <c r="B54" t="s">
        <v>1289</v>
      </c>
      <c r="C54" t="s">
        <v>1241</v>
      </c>
      <c r="D54" t="s">
        <v>1290</v>
      </c>
      <c r="E54" t="s">
        <v>1291</v>
      </c>
      <c r="F54">
        <v>1100</v>
      </c>
      <c r="G54">
        <v>380</v>
      </c>
      <c r="H54" t="s">
        <v>1572</v>
      </c>
      <c r="I54" t="s">
        <v>1570</v>
      </c>
      <c r="J54">
        <f>Table11[[#This Row],[Gross electrical power]]/$B$6</f>
        <v>2.3317944196767828E-2</v>
      </c>
      <c r="K54">
        <f>ROUND(Table11[[#This Row],[Normed]]*$B$7,0)</f>
        <v>0</v>
      </c>
    </row>
    <row r="55" spans="1:11">
      <c r="A55" t="s">
        <v>1292</v>
      </c>
      <c r="B55" t="s">
        <v>1293</v>
      </c>
      <c r="C55" t="s">
        <v>1241</v>
      </c>
      <c r="D55" t="s">
        <v>1294</v>
      </c>
      <c r="E55" t="s">
        <v>1292</v>
      </c>
      <c r="F55">
        <v>597.1</v>
      </c>
      <c r="G55">
        <v>480</v>
      </c>
      <c r="H55" t="s">
        <v>1576</v>
      </c>
      <c r="I55" t="s">
        <v>1574</v>
      </c>
      <c r="J55">
        <f>Table11[[#This Row],[Gross electrical power]]/$B$6</f>
        <v>1.2657404072627337E-2</v>
      </c>
      <c r="K55">
        <f>ROUND(Table11[[#This Row],[Normed]]*$B$7,0)</f>
        <v>0</v>
      </c>
    </row>
    <row r="56" spans="1:11">
      <c r="A56" t="s">
        <v>1295</v>
      </c>
      <c r="B56" t="s">
        <v>1296</v>
      </c>
      <c r="C56" t="s">
        <v>1266</v>
      </c>
      <c r="D56" t="s">
        <v>1297</v>
      </c>
      <c r="E56" t="s">
        <v>777</v>
      </c>
      <c r="F56">
        <v>270</v>
      </c>
      <c r="G56">
        <v>455</v>
      </c>
      <c r="H56" t="s">
        <v>1575</v>
      </c>
      <c r="I56" t="s">
        <v>1574</v>
      </c>
      <c r="J56">
        <f>Table11[[#This Row],[Gross electrical power]]/$B$6</f>
        <v>5.7234953937521033E-3</v>
      </c>
      <c r="K56">
        <f>ROUND(Table11[[#This Row],[Normed]]*$B$7,0)</f>
        <v>0</v>
      </c>
    </row>
    <row r="57" spans="1:11">
      <c r="A57" t="s">
        <v>1298</v>
      </c>
      <c r="B57" t="s">
        <v>1299</v>
      </c>
      <c r="C57" t="s">
        <v>1241</v>
      </c>
      <c r="D57" t="s">
        <v>1300</v>
      </c>
      <c r="E57" t="s">
        <v>1301</v>
      </c>
      <c r="F57">
        <v>240.7</v>
      </c>
      <c r="G57">
        <v>150</v>
      </c>
      <c r="H57" t="s">
        <v>1569</v>
      </c>
      <c r="I57" t="s">
        <v>1580</v>
      </c>
      <c r="J57">
        <f>Table11[[#This Row],[Gross electrical power]]/$B$6</f>
        <v>5.1023901528745603E-3</v>
      </c>
      <c r="K57">
        <f>ROUND(Table11[[#This Row],[Normed]]*$B$7,0)</f>
        <v>0</v>
      </c>
    </row>
    <row r="58" spans="1:11">
      <c r="A58" t="s">
        <v>1302</v>
      </c>
      <c r="B58" t="s">
        <v>1303</v>
      </c>
      <c r="C58" t="s">
        <v>1241</v>
      </c>
      <c r="D58" t="s">
        <v>1304</v>
      </c>
      <c r="E58" t="s">
        <v>1301</v>
      </c>
      <c r="F58">
        <v>245</v>
      </c>
      <c r="G58">
        <v>167</v>
      </c>
      <c r="H58" t="s">
        <v>1575</v>
      </c>
      <c r="I58" t="s">
        <v>1574</v>
      </c>
      <c r="J58">
        <f>Table11[[#This Row],[Gross electrical power]]/$B$6</f>
        <v>5.1935421165528349E-3</v>
      </c>
      <c r="K58">
        <f>ROUND(Table11[[#This Row],[Normed]]*$B$7,0)</f>
        <v>0</v>
      </c>
    </row>
    <row r="59" spans="1:11">
      <c r="A59" t="s">
        <v>1305</v>
      </c>
      <c r="B59" t="s">
        <v>1306</v>
      </c>
      <c r="C59" t="s">
        <v>1307</v>
      </c>
      <c r="D59" t="s">
        <v>1308</v>
      </c>
      <c r="E59" t="s">
        <v>1305</v>
      </c>
      <c r="F59">
        <v>116</v>
      </c>
      <c r="G59">
        <v>80</v>
      </c>
      <c r="H59" t="s">
        <v>1581</v>
      </c>
      <c r="I59" t="s">
        <v>1582</v>
      </c>
      <c r="J59">
        <f>Table11[[#This Row],[Gross electrical power]]/$B$6</f>
        <v>2.4589832062046073E-3</v>
      </c>
      <c r="K59">
        <f>ROUND(Table11[[#This Row],[Normed]]*$B$7,0)</f>
        <v>0</v>
      </c>
    </row>
    <row r="60" spans="1:11">
      <c r="A60" t="s">
        <v>1309</v>
      </c>
      <c r="B60" t="s">
        <v>1310</v>
      </c>
      <c r="C60" t="s">
        <v>1272</v>
      </c>
      <c r="D60" t="s">
        <v>1311</v>
      </c>
      <c r="E60" t="s">
        <v>1312</v>
      </c>
      <c r="F60">
        <v>372</v>
      </c>
      <c r="G60">
        <v>37</v>
      </c>
      <c r="H60" t="s">
        <v>1575</v>
      </c>
      <c r="I60" t="s">
        <v>1574</v>
      </c>
      <c r="J60">
        <f>Table11[[#This Row],[Gross electrical power]]/$B$6</f>
        <v>7.8857047647251204E-3</v>
      </c>
      <c r="K60">
        <f>ROUND(Table11[[#This Row],[Normed]]*$B$7,0)</f>
        <v>0</v>
      </c>
    </row>
    <row r="61" spans="1:11">
      <c r="A61" t="s">
        <v>1313</v>
      </c>
      <c r="B61" t="s">
        <v>1310</v>
      </c>
      <c r="C61" t="s">
        <v>1272</v>
      </c>
      <c r="D61" t="s">
        <v>1311</v>
      </c>
      <c r="E61" t="s">
        <v>1312</v>
      </c>
      <c r="F61">
        <v>372</v>
      </c>
      <c r="G61">
        <v>37</v>
      </c>
      <c r="H61" t="s">
        <v>1575</v>
      </c>
      <c r="I61" t="s">
        <v>1574</v>
      </c>
      <c r="J61">
        <f>Table11[[#This Row],[Gross electrical power]]/$B$6</f>
        <v>7.8857047647251204E-3</v>
      </c>
      <c r="K61">
        <f>ROUND(Table11[[#This Row],[Normed]]*$B$7,0)</f>
        <v>0</v>
      </c>
    </row>
    <row r="62" spans="1:11">
      <c r="A62" t="s">
        <v>1314</v>
      </c>
      <c r="B62" t="s">
        <v>1310</v>
      </c>
      <c r="C62" t="s">
        <v>1272</v>
      </c>
      <c r="D62" t="s">
        <v>1311</v>
      </c>
      <c r="E62" t="s">
        <v>1312</v>
      </c>
      <c r="F62">
        <v>326</v>
      </c>
      <c r="G62">
        <v>50</v>
      </c>
      <c r="H62" t="s">
        <v>1575</v>
      </c>
      <c r="I62" t="s">
        <v>1574</v>
      </c>
      <c r="J62">
        <f>Table11[[#This Row],[Gross electrical power]]/$B$6</f>
        <v>6.9105907346784651E-3</v>
      </c>
      <c r="K62">
        <f>ROUND(Table11[[#This Row],[Normed]]*$B$7,0)</f>
        <v>0</v>
      </c>
    </row>
    <row r="63" spans="1:11">
      <c r="A63" t="s">
        <v>1315</v>
      </c>
      <c r="B63" t="s">
        <v>1316</v>
      </c>
      <c r="C63" t="s">
        <v>1317</v>
      </c>
      <c r="D63" t="s">
        <v>1318</v>
      </c>
      <c r="E63" t="s">
        <v>1319</v>
      </c>
      <c r="F63">
        <v>129.6</v>
      </c>
      <c r="G63">
        <v>271</v>
      </c>
      <c r="H63" t="s">
        <v>1575</v>
      </c>
      <c r="I63" t="s">
        <v>1574</v>
      </c>
      <c r="J63">
        <f>Table11[[#This Row],[Gross electrical power]]/$B$6</f>
        <v>2.7472777890010093E-3</v>
      </c>
      <c r="K63">
        <f>ROUND(Table11[[#This Row],[Normed]]*$B$7,0)</f>
        <v>0</v>
      </c>
    </row>
    <row r="64" spans="1:11">
      <c r="A64" t="s">
        <v>1320</v>
      </c>
      <c r="B64" t="s">
        <v>1321</v>
      </c>
      <c r="C64" t="s">
        <v>1322</v>
      </c>
      <c r="D64" t="s">
        <v>1323</v>
      </c>
      <c r="E64" t="s">
        <v>1324</v>
      </c>
      <c r="F64">
        <v>177</v>
      </c>
      <c r="G64">
        <v>291</v>
      </c>
      <c r="H64" t="s">
        <v>1583</v>
      </c>
      <c r="I64" t="s">
        <v>1584</v>
      </c>
      <c r="J64">
        <f>Table11[[#This Row],[Gross electrical power]]/$B$6</f>
        <v>3.7520692025708232E-3</v>
      </c>
      <c r="K64">
        <f>ROUND(Table11[[#This Row],[Normed]]*$B$7,0)</f>
        <v>0</v>
      </c>
    </row>
    <row r="65" spans="1:11">
      <c r="A65" t="s">
        <v>1325</v>
      </c>
      <c r="B65" t="s">
        <v>1289</v>
      </c>
      <c r="C65" t="s">
        <v>1283</v>
      </c>
      <c r="D65" t="s">
        <v>1326</v>
      </c>
      <c r="E65" t="s">
        <v>1327</v>
      </c>
      <c r="F65">
        <v>395</v>
      </c>
      <c r="G65">
        <v>30</v>
      </c>
      <c r="H65" t="s">
        <v>1575</v>
      </c>
      <c r="I65" t="s">
        <v>1574</v>
      </c>
      <c r="J65">
        <f>Table11[[#This Row],[Gross electrical power]]/$B$6</f>
        <v>8.373261779748448E-3</v>
      </c>
      <c r="K65">
        <f>ROUND(Table11[[#This Row],[Normed]]*$B$7,0)</f>
        <v>0</v>
      </c>
    </row>
    <row r="66" spans="1:11">
      <c r="A66" t="s">
        <v>1328</v>
      </c>
      <c r="B66" t="s">
        <v>1329</v>
      </c>
      <c r="C66" t="s">
        <v>1330</v>
      </c>
      <c r="D66" t="s">
        <v>1331</v>
      </c>
      <c r="E66" t="s">
        <v>1332</v>
      </c>
      <c r="F66">
        <v>117.2</v>
      </c>
      <c r="G66">
        <v>204</v>
      </c>
      <c r="H66" t="s">
        <v>1578</v>
      </c>
      <c r="I66" t="s">
        <v>1574</v>
      </c>
      <c r="J66">
        <f>Table11[[#This Row],[Gross electrical power]]/$B$6</f>
        <v>2.4844209635101725E-3</v>
      </c>
      <c r="K66">
        <f>ROUND(Table11[[#This Row],[Normed]]*$B$7,0)</f>
        <v>0</v>
      </c>
    </row>
    <row r="67" spans="1:11">
      <c r="A67" t="s">
        <v>1333</v>
      </c>
      <c r="B67" t="s">
        <v>1329</v>
      </c>
      <c r="C67" t="s">
        <v>1330</v>
      </c>
      <c r="D67" t="s">
        <v>1331</v>
      </c>
      <c r="E67" t="s">
        <v>1332</v>
      </c>
      <c r="F67">
        <v>105.7</v>
      </c>
      <c r="G67">
        <v>126</v>
      </c>
      <c r="H67" t="s">
        <v>1585</v>
      </c>
      <c r="I67" t="s">
        <v>1574</v>
      </c>
      <c r="J67">
        <f>Table11[[#This Row],[Gross electrical power]]/$B$6</f>
        <v>2.2406424559985086E-3</v>
      </c>
      <c r="K67">
        <f>ROUND(Table11[[#This Row],[Normed]]*$B$7,0)</f>
        <v>0</v>
      </c>
    </row>
    <row r="68" spans="1:11">
      <c r="A68" t="s">
        <v>1334</v>
      </c>
      <c r="B68" t="s">
        <v>1335</v>
      </c>
      <c r="C68" t="s">
        <v>1330</v>
      </c>
      <c r="D68" t="s">
        <v>1336</v>
      </c>
      <c r="E68" t="s">
        <v>1332</v>
      </c>
      <c r="F68">
        <v>144</v>
      </c>
      <c r="G68">
        <v>210</v>
      </c>
      <c r="H68" t="s">
        <v>1569</v>
      </c>
      <c r="I68" t="s">
        <v>1570</v>
      </c>
      <c r="J68">
        <f>Table11[[#This Row],[Gross electrical power]]/$B$6</f>
        <v>3.0525308766677886E-3</v>
      </c>
      <c r="K68">
        <f>ROUND(Table11[[#This Row],[Normed]]*$B$7,0)</f>
        <v>0</v>
      </c>
    </row>
    <row r="69" spans="1:11">
      <c r="A69" t="s">
        <v>1337</v>
      </c>
      <c r="B69" t="s">
        <v>1335</v>
      </c>
      <c r="C69" t="s">
        <v>1330</v>
      </c>
      <c r="D69" t="s">
        <v>1336</v>
      </c>
      <c r="E69" t="s">
        <v>1332</v>
      </c>
      <c r="F69">
        <v>154</v>
      </c>
      <c r="G69">
        <v>150</v>
      </c>
      <c r="H69" t="s">
        <v>1586</v>
      </c>
      <c r="I69" t="s">
        <v>1574</v>
      </c>
      <c r="J69">
        <f>Table11[[#This Row],[Gross electrical power]]/$B$6</f>
        <v>3.264512187547496E-3</v>
      </c>
      <c r="K69">
        <f>ROUND(Table11[[#This Row],[Normed]]*$B$7,0)</f>
        <v>0</v>
      </c>
    </row>
    <row r="70" spans="1:11">
      <c r="A70" t="s">
        <v>1338</v>
      </c>
      <c r="B70" t="s">
        <v>1310</v>
      </c>
      <c r="C70" t="s">
        <v>1241</v>
      </c>
      <c r="D70" t="s">
        <v>1339</v>
      </c>
      <c r="E70" t="s">
        <v>1340</v>
      </c>
      <c r="F70">
        <v>202</v>
      </c>
      <c r="G70">
        <v>251</v>
      </c>
      <c r="H70" t="s">
        <v>1581</v>
      </c>
      <c r="I70" t="s">
        <v>1577</v>
      </c>
      <c r="J70">
        <f>Table11[[#This Row],[Gross electrical power]]/$B$6</f>
        <v>4.2820224797700925E-3</v>
      </c>
      <c r="K70">
        <f>ROUND(Table11[[#This Row],[Normed]]*$B$7,0)</f>
        <v>0</v>
      </c>
    </row>
    <row r="71" spans="1:11">
      <c r="A71" t="s">
        <v>1341</v>
      </c>
      <c r="B71" t="s">
        <v>1310</v>
      </c>
      <c r="C71" t="s">
        <v>1241</v>
      </c>
      <c r="D71" t="s">
        <v>1342</v>
      </c>
      <c r="E71" t="s">
        <v>1343</v>
      </c>
      <c r="F71">
        <v>647</v>
      </c>
      <c r="G71">
        <v>4.5</v>
      </c>
      <c r="H71" t="s">
        <v>1572</v>
      </c>
      <c r="I71" t="s">
        <v>1577</v>
      </c>
      <c r="J71">
        <f>Table11[[#This Row],[Gross electrical power]]/$B$6</f>
        <v>1.3715190813917076E-2</v>
      </c>
      <c r="K71">
        <f>ROUND(Table11[[#This Row],[Normed]]*$B$7,0)</f>
        <v>0</v>
      </c>
    </row>
    <row r="72" spans="1:11">
      <c r="A72" t="s">
        <v>1344</v>
      </c>
      <c r="B72" t="s">
        <v>1310</v>
      </c>
      <c r="C72" t="s">
        <v>1241</v>
      </c>
      <c r="D72" t="s">
        <v>1342</v>
      </c>
      <c r="E72" t="s">
        <v>1343</v>
      </c>
      <c r="F72">
        <v>645</v>
      </c>
      <c r="G72">
        <v>4.5</v>
      </c>
      <c r="H72" t="s">
        <v>1572</v>
      </c>
      <c r="I72" t="s">
        <v>1577</v>
      </c>
      <c r="J72">
        <f>Table11[[#This Row],[Gross electrical power]]/$B$6</f>
        <v>1.3672794551741136E-2</v>
      </c>
      <c r="K72">
        <f>ROUND(Table11[[#This Row],[Normed]]*$B$7,0)</f>
        <v>0</v>
      </c>
    </row>
    <row r="73" spans="1:11">
      <c r="A73" t="s">
        <v>1345</v>
      </c>
      <c r="B73" t="s">
        <v>1346</v>
      </c>
      <c r="C73" t="s">
        <v>1238</v>
      </c>
      <c r="D73" t="s">
        <v>1347</v>
      </c>
      <c r="E73" t="s">
        <v>1348</v>
      </c>
      <c r="F73">
        <v>172.9</v>
      </c>
      <c r="G73">
        <v>199.2</v>
      </c>
      <c r="H73" t="s">
        <v>1575</v>
      </c>
      <c r="I73" t="s">
        <v>1574</v>
      </c>
      <c r="J73">
        <f>Table11[[#This Row],[Gross electrical power]]/$B$6</f>
        <v>3.6651568651101434E-3</v>
      </c>
      <c r="K73">
        <f>ROUND(Table11[[#This Row],[Normed]]*$B$7,0)</f>
        <v>0</v>
      </c>
    </row>
    <row r="74" spans="1:11">
      <c r="A74" t="s">
        <v>1349</v>
      </c>
      <c r="B74" t="s">
        <v>1350</v>
      </c>
      <c r="C74" t="s">
        <v>1351</v>
      </c>
      <c r="D74" t="s">
        <v>1352</v>
      </c>
      <c r="E74" t="s">
        <v>430</v>
      </c>
      <c r="F74">
        <v>142</v>
      </c>
      <c r="G74">
        <v>170</v>
      </c>
      <c r="H74" t="s">
        <v>1575</v>
      </c>
      <c r="I74" t="s">
        <v>1574</v>
      </c>
      <c r="J74">
        <f>Table11[[#This Row],[Gross electrical power]]/$B$6</f>
        <v>3.010134614491847E-3</v>
      </c>
      <c r="K74">
        <f>ROUND(Table11[[#This Row],[Normed]]*$B$7,0)</f>
        <v>0</v>
      </c>
    </row>
    <row r="75" spans="1:11">
      <c r="A75" t="s">
        <v>1353</v>
      </c>
      <c r="B75" t="s">
        <v>1350</v>
      </c>
      <c r="C75" t="s">
        <v>1351</v>
      </c>
      <c r="D75" t="s">
        <v>1352</v>
      </c>
      <c r="E75" t="s">
        <v>430</v>
      </c>
      <c r="F75">
        <v>210</v>
      </c>
      <c r="G75">
        <v>785</v>
      </c>
      <c r="H75" t="s">
        <v>1569</v>
      </c>
      <c r="I75" t="s">
        <v>1570</v>
      </c>
      <c r="J75">
        <f>Table11[[#This Row],[Gross electrical power]]/$B$6</f>
        <v>4.4516075284738582E-3</v>
      </c>
      <c r="K75">
        <f>ROUND(Table11[[#This Row],[Normed]]*$B$7,0)</f>
        <v>0</v>
      </c>
    </row>
    <row r="76" spans="1:11">
      <c r="A76" t="s">
        <v>1354</v>
      </c>
      <c r="B76" t="s">
        <v>1355</v>
      </c>
      <c r="C76" t="s">
        <v>1272</v>
      </c>
      <c r="D76" t="s">
        <v>1356</v>
      </c>
      <c r="E76" t="s">
        <v>520</v>
      </c>
      <c r="F76">
        <v>255</v>
      </c>
      <c r="G76">
        <v>185</v>
      </c>
      <c r="H76" t="s">
        <v>1575</v>
      </c>
      <c r="I76" t="s">
        <v>1574</v>
      </c>
      <c r="J76">
        <f>Table11[[#This Row],[Gross electrical power]]/$B$6</f>
        <v>5.4055234274325422E-3</v>
      </c>
      <c r="K76">
        <f>ROUND(Table11[[#This Row],[Normed]]*$B$7,0)</f>
        <v>0</v>
      </c>
    </row>
    <row r="77" spans="1:11">
      <c r="A77" t="s">
        <v>1357</v>
      </c>
      <c r="B77" t="s">
        <v>1358</v>
      </c>
      <c r="C77" t="s">
        <v>1272</v>
      </c>
      <c r="D77" t="s">
        <v>1359</v>
      </c>
      <c r="E77" t="s">
        <v>520</v>
      </c>
      <c r="F77">
        <v>300</v>
      </c>
      <c r="G77">
        <v>425</v>
      </c>
      <c r="H77" t="s">
        <v>1569</v>
      </c>
      <c r="I77" t="s">
        <v>1570</v>
      </c>
      <c r="J77">
        <f>Table11[[#This Row],[Gross electrical power]]/$B$6</f>
        <v>6.3594393263912263E-3</v>
      </c>
      <c r="K77">
        <f>ROUND(Table11[[#This Row],[Normed]]*$B$7,0)</f>
        <v>0</v>
      </c>
    </row>
    <row r="78" spans="1:11">
      <c r="A78" t="s">
        <v>1360</v>
      </c>
      <c r="B78" t="s">
        <v>1361</v>
      </c>
      <c r="C78" t="s">
        <v>1283</v>
      </c>
      <c r="D78" t="s">
        <v>1362</v>
      </c>
      <c r="E78" t="s">
        <v>1363</v>
      </c>
      <c r="F78">
        <v>107</v>
      </c>
      <c r="G78">
        <v>25</v>
      </c>
      <c r="H78" t="s">
        <v>1585</v>
      </c>
      <c r="I78" t="s">
        <v>1587</v>
      </c>
      <c r="J78">
        <f>Table11[[#This Row],[Gross electrical power]]/$B$6</f>
        <v>2.2682000264128708E-3</v>
      </c>
      <c r="K78">
        <f>ROUND(Table11[[#This Row],[Normed]]*$B$7,0)</f>
        <v>0</v>
      </c>
    </row>
    <row r="79" spans="1:11">
      <c r="A79" t="s">
        <v>1364</v>
      </c>
      <c r="B79" t="s">
        <v>1233</v>
      </c>
      <c r="C79" t="s">
        <v>1234</v>
      </c>
      <c r="D79" t="s">
        <v>1365</v>
      </c>
      <c r="E79" t="s">
        <v>1366</v>
      </c>
      <c r="F79">
        <v>137</v>
      </c>
      <c r="G79">
        <v>35</v>
      </c>
      <c r="H79" t="s">
        <v>1572</v>
      </c>
      <c r="I79" t="s">
        <v>1570</v>
      </c>
      <c r="J79">
        <f>Table11[[#This Row],[Gross electrical power]]/$B$6</f>
        <v>2.9041439590519933E-3</v>
      </c>
      <c r="K79">
        <f>ROUND(Table11[[#This Row],[Normed]]*$B$7,0)</f>
        <v>0</v>
      </c>
    </row>
    <row r="80" spans="1:11">
      <c r="A80" t="s">
        <v>1367</v>
      </c>
      <c r="B80" t="s">
        <v>1233</v>
      </c>
      <c r="C80" t="s">
        <v>1234</v>
      </c>
      <c r="D80" t="s">
        <v>1365</v>
      </c>
      <c r="E80" t="s">
        <v>1366</v>
      </c>
      <c r="F80">
        <v>137</v>
      </c>
      <c r="G80">
        <v>35</v>
      </c>
      <c r="H80" t="s">
        <v>1572</v>
      </c>
      <c r="I80" t="s">
        <v>1570</v>
      </c>
      <c r="J80">
        <f>Table11[[#This Row],[Gross electrical power]]/$B$6</f>
        <v>2.9041439590519933E-3</v>
      </c>
      <c r="K80">
        <f>ROUND(Table11[[#This Row],[Normed]]*$B$7,0)</f>
        <v>0</v>
      </c>
    </row>
    <row r="81" spans="1:11">
      <c r="A81" t="s">
        <v>1368</v>
      </c>
      <c r="B81" t="s">
        <v>1233</v>
      </c>
      <c r="C81" t="s">
        <v>1234</v>
      </c>
      <c r="D81" t="s">
        <v>1365</v>
      </c>
      <c r="E81" t="s">
        <v>1366</v>
      </c>
      <c r="F81">
        <v>822</v>
      </c>
      <c r="G81">
        <v>320</v>
      </c>
      <c r="H81" t="s">
        <v>1569</v>
      </c>
      <c r="I81" t="s">
        <v>1570</v>
      </c>
      <c r="J81">
        <f>Table11[[#This Row],[Gross electrical power]]/$B$6</f>
        <v>1.7424863754311959E-2</v>
      </c>
      <c r="K81">
        <f>ROUND(Table11[[#This Row],[Normed]]*$B$7,0)</f>
        <v>0</v>
      </c>
    </row>
    <row r="82" spans="1:11">
      <c r="A82" t="s">
        <v>1369</v>
      </c>
      <c r="B82" t="s">
        <v>1370</v>
      </c>
      <c r="C82" t="s">
        <v>1241</v>
      </c>
      <c r="D82" t="s">
        <v>1371</v>
      </c>
      <c r="E82" t="s">
        <v>1372</v>
      </c>
      <c r="F82">
        <v>511</v>
      </c>
      <c r="G82">
        <v>550</v>
      </c>
      <c r="H82" t="s">
        <v>1569</v>
      </c>
      <c r="I82" t="s">
        <v>1570</v>
      </c>
      <c r="J82">
        <f>Table11[[#This Row],[Gross electrical power]]/$B$6</f>
        <v>1.0832244985953055E-2</v>
      </c>
      <c r="K82">
        <f>ROUND(Table11[[#This Row],[Normed]]*$B$7,0)</f>
        <v>0</v>
      </c>
    </row>
    <row r="83" spans="1:11">
      <c r="A83" t="s">
        <v>1373</v>
      </c>
      <c r="B83" t="s">
        <v>1374</v>
      </c>
      <c r="C83" t="s">
        <v>1241</v>
      </c>
      <c r="D83" t="s">
        <v>1375</v>
      </c>
      <c r="E83" t="s">
        <v>1376</v>
      </c>
      <c r="F83">
        <v>320</v>
      </c>
      <c r="G83">
        <v>34</v>
      </c>
      <c r="H83" t="s">
        <v>1575</v>
      </c>
      <c r="I83" t="s">
        <v>1580</v>
      </c>
      <c r="J83">
        <f>Table11[[#This Row],[Gross electrical power]]/$B$6</f>
        <v>6.783401948150641E-3</v>
      </c>
      <c r="K83">
        <f>ROUND(Table11[[#This Row],[Normed]]*$B$7,0)</f>
        <v>0</v>
      </c>
    </row>
    <row r="84" spans="1:11">
      <c r="A84" t="s">
        <v>1377</v>
      </c>
      <c r="B84" t="s">
        <v>1374</v>
      </c>
      <c r="C84" t="s">
        <v>1241</v>
      </c>
      <c r="D84" t="s">
        <v>1375</v>
      </c>
      <c r="E84" t="s">
        <v>1376</v>
      </c>
      <c r="F84">
        <v>320</v>
      </c>
      <c r="G84">
        <v>34</v>
      </c>
      <c r="H84" t="s">
        <v>1575</v>
      </c>
      <c r="I84" t="s">
        <v>1580</v>
      </c>
      <c r="J84">
        <f>Table11[[#This Row],[Gross electrical power]]/$B$6</f>
        <v>6.783401948150641E-3</v>
      </c>
      <c r="K84">
        <f>ROUND(Table11[[#This Row],[Normed]]*$B$7,0)</f>
        <v>0</v>
      </c>
    </row>
    <row r="85" spans="1:11">
      <c r="A85" t="s">
        <v>1378</v>
      </c>
      <c r="B85" t="s">
        <v>1289</v>
      </c>
      <c r="C85" t="s">
        <v>1283</v>
      </c>
      <c r="D85" t="s">
        <v>1379</v>
      </c>
      <c r="E85" t="s">
        <v>1380</v>
      </c>
      <c r="F85">
        <v>440</v>
      </c>
      <c r="G85">
        <v>25</v>
      </c>
      <c r="H85" t="s">
        <v>1572</v>
      </c>
      <c r="I85" t="s">
        <v>1574</v>
      </c>
      <c r="J85">
        <f>Table11[[#This Row],[Gross electrical power]]/$B$6</f>
        <v>9.3271776787071312E-3</v>
      </c>
      <c r="K85">
        <f>ROUND(Table11[[#This Row],[Normed]]*$B$7,0)</f>
        <v>0</v>
      </c>
    </row>
    <row r="86" spans="1:11">
      <c r="A86" t="s">
        <v>1381</v>
      </c>
      <c r="B86" t="s">
        <v>1265</v>
      </c>
      <c r="C86" t="s">
        <v>1307</v>
      </c>
      <c r="D86" t="s">
        <v>1382</v>
      </c>
      <c r="E86" t="s">
        <v>1383</v>
      </c>
      <c r="F86">
        <v>535</v>
      </c>
      <c r="G86">
        <v>76.3</v>
      </c>
      <c r="H86" t="s">
        <v>1572</v>
      </c>
      <c r="I86" t="s">
        <v>1577</v>
      </c>
      <c r="J86">
        <f>Table11[[#This Row],[Gross electrical power]]/$B$6</f>
        <v>1.1341000132064353E-2</v>
      </c>
      <c r="K86">
        <f>ROUND(Table11[[#This Row],[Normed]]*$B$7,0)</f>
        <v>0</v>
      </c>
    </row>
    <row r="87" spans="1:11">
      <c r="A87" t="s">
        <v>1384</v>
      </c>
      <c r="B87" t="s">
        <v>1265</v>
      </c>
      <c r="C87" t="s">
        <v>1307</v>
      </c>
      <c r="D87" t="s">
        <v>1382</v>
      </c>
      <c r="E87" t="s">
        <v>1383</v>
      </c>
      <c r="F87">
        <v>535</v>
      </c>
      <c r="G87">
        <v>76.3</v>
      </c>
      <c r="H87" t="s">
        <v>1572</v>
      </c>
      <c r="I87" t="s">
        <v>1577</v>
      </c>
      <c r="J87">
        <f>Table11[[#This Row],[Gross electrical power]]/$B$6</f>
        <v>1.1341000132064353E-2</v>
      </c>
      <c r="K87">
        <f>ROUND(Table11[[#This Row],[Normed]]*$B$7,0)</f>
        <v>0</v>
      </c>
    </row>
    <row r="88" spans="1:11">
      <c r="A88" t="s">
        <v>1385</v>
      </c>
      <c r="B88" t="s">
        <v>1265</v>
      </c>
      <c r="C88" t="s">
        <v>1307</v>
      </c>
      <c r="D88" t="s">
        <v>1382</v>
      </c>
      <c r="E88" t="s">
        <v>1383</v>
      </c>
      <c r="F88">
        <v>535</v>
      </c>
      <c r="G88">
        <v>76.3</v>
      </c>
      <c r="H88" t="s">
        <v>1572</v>
      </c>
      <c r="I88" t="s">
        <v>1577</v>
      </c>
      <c r="J88">
        <f>Table11[[#This Row],[Gross electrical power]]/$B$6</f>
        <v>1.1341000132064353E-2</v>
      </c>
      <c r="K88">
        <f>ROUND(Table11[[#This Row],[Normed]]*$B$7,0)</f>
        <v>0</v>
      </c>
    </row>
    <row r="89" spans="1:11">
      <c r="A89" t="s">
        <v>1386</v>
      </c>
      <c r="B89" t="s">
        <v>1265</v>
      </c>
      <c r="C89" t="s">
        <v>1307</v>
      </c>
      <c r="D89" t="s">
        <v>1382</v>
      </c>
      <c r="E89" t="s">
        <v>1383</v>
      </c>
      <c r="F89">
        <v>535</v>
      </c>
      <c r="G89">
        <v>76.3</v>
      </c>
      <c r="H89" t="s">
        <v>1572</v>
      </c>
      <c r="I89" t="s">
        <v>1577</v>
      </c>
      <c r="J89">
        <f>Table11[[#This Row],[Gross electrical power]]/$B$6</f>
        <v>1.1341000132064353E-2</v>
      </c>
      <c r="K89">
        <f>ROUND(Table11[[#This Row],[Normed]]*$B$7,0)</f>
        <v>0</v>
      </c>
    </row>
    <row r="90" spans="1:11">
      <c r="A90" t="s">
        <v>1387</v>
      </c>
      <c r="B90" t="s">
        <v>1289</v>
      </c>
      <c r="C90" t="s">
        <v>1317</v>
      </c>
      <c r="D90" t="s">
        <v>1388</v>
      </c>
      <c r="E90" t="s">
        <v>1389</v>
      </c>
      <c r="F90">
        <v>203.97</v>
      </c>
      <c r="G90">
        <v>225</v>
      </c>
      <c r="H90" t="s">
        <v>1575</v>
      </c>
      <c r="I90" t="s">
        <v>1574</v>
      </c>
      <c r="J90">
        <f>Table11[[#This Row],[Gross electrical power]]/$B$6</f>
        <v>4.3237827980133941E-3</v>
      </c>
      <c r="K90">
        <f>ROUND(Table11[[#This Row],[Normed]]*$B$7,0)</f>
        <v>0</v>
      </c>
    </row>
    <row r="91" spans="1:11">
      <c r="A91" t="s">
        <v>1390</v>
      </c>
      <c r="B91" t="s">
        <v>1391</v>
      </c>
      <c r="C91" t="s">
        <v>1234</v>
      </c>
      <c r="D91" t="s">
        <v>1392</v>
      </c>
      <c r="E91" t="s">
        <v>138</v>
      </c>
      <c r="F91">
        <v>550</v>
      </c>
      <c r="G91">
        <v>220</v>
      </c>
      <c r="H91" t="s">
        <v>1569</v>
      </c>
      <c r="I91" t="s">
        <v>1570</v>
      </c>
      <c r="J91">
        <f>Table11[[#This Row],[Gross electrical power]]/$B$6</f>
        <v>1.1658972098383914E-2</v>
      </c>
      <c r="K91">
        <f>ROUND(Table11[[#This Row],[Normed]]*$B$7,0)</f>
        <v>0</v>
      </c>
    </row>
    <row r="92" spans="1:11">
      <c r="A92" t="s">
        <v>1393</v>
      </c>
      <c r="B92" t="s">
        <v>1391</v>
      </c>
      <c r="C92" t="s">
        <v>1234</v>
      </c>
      <c r="D92" t="s">
        <v>1392</v>
      </c>
      <c r="E92" t="s">
        <v>138</v>
      </c>
      <c r="F92">
        <v>912</v>
      </c>
      <c r="G92">
        <v>220</v>
      </c>
      <c r="H92" t="s">
        <v>1572</v>
      </c>
      <c r="I92" t="s">
        <v>1570</v>
      </c>
      <c r="J92">
        <f>Table11[[#This Row],[Gross electrical power]]/$B$6</f>
        <v>1.9332695552229325E-2</v>
      </c>
      <c r="K92">
        <f>ROUND(Table11[[#This Row],[Normed]]*$B$7,0)</f>
        <v>0</v>
      </c>
    </row>
    <row r="93" spans="1:11">
      <c r="A93" t="s">
        <v>1394</v>
      </c>
      <c r="B93" t="s">
        <v>1395</v>
      </c>
      <c r="C93" t="s">
        <v>1322</v>
      </c>
      <c r="D93" t="s">
        <v>1396</v>
      </c>
      <c r="E93" t="s">
        <v>1397</v>
      </c>
      <c r="F93">
        <v>200</v>
      </c>
      <c r="G93">
        <v>192</v>
      </c>
      <c r="H93" t="s">
        <v>1588</v>
      </c>
      <c r="I93" t="s">
        <v>1574</v>
      </c>
      <c r="J93">
        <f>Table11[[#This Row],[Gross electrical power]]/$B$6</f>
        <v>4.2396262175941508E-3</v>
      </c>
      <c r="K93">
        <f>ROUND(Table11[[#This Row],[Normed]]*$B$7,0)</f>
        <v>0</v>
      </c>
    </row>
    <row r="94" spans="1:11">
      <c r="A94" t="s">
        <v>1398</v>
      </c>
      <c r="B94" t="s">
        <v>1399</v>
      </c>
      <c r="C94" t="s">
        <v>1241</v>
      </c>
      <c r="D94" t="s">
        <v>1400</v>
      </c>
      <c r="E94" t="s">
        <v>619</v>
      </c>
      <c r="F94">
        <v>215</v>
      </c>
      <c r="G94">
        <v>235</v>
      </c>
      <c r="H94" t="s">
        <v>1576</v>
      </c>
      <c r="I94" t="s">
        <v>1589</v>
      </c>
      <c r="J94">
        <f>Table11[[#This Row],[Gross electrical power]]/$B$6</f>
        <v>4.5575981839137119E-3</v>
      </c>
      <c r="K94">
        <f>ROUND(Table11[[#This Row],[Normed]]*$B$7,0)</f>
        <v>0</v>
      </c>
    </row>
    <row r="95" spans="1:11">
      <c r="A95" t="s">
        <v>1401</v>
      </c>
      <c r="B95" t="s">
        <v>1402</v>
      </c>
      <c r="C95" t="s">
        <v>1241</v>
      </c>
      <c r="D95" t="s">
        <v>1403</v>
      </c>
      <c r="E95" t="s">
        <v>619</v>
      </c>
      <c r="F95">
        <v>103.2</v>
      </c>
      <c r="G95">
        <v>168</v>
      </c>
      <c r="H95" t="s">
        <v>1590</v>
      </c>
      <c r="I95" t="s">
        <v>1591</v>
      </c>
      <c r="J95">
        <f>Table11[[#This Row],[Gross electrical power]]/$B$6</f>
        <v>2.1876471282785818E-3</v>
      </c>
      <c r="K95">
        <f>ROUND(Table11[[#This Row],[Normed]]*$B$7,0)</f>
        <v>0</v>
      </c>
    </row>
    <row r="96" spans="1:11">
      <c r="A96" t="s">
        <v>1404</v>
      </c>
      <c r="B96" t="s">
        <v>1402</v>
      </c>
      <c r="C96" t="s">
        <v>1241</v>
      </c>
      <c r="D96" t="s">
        <v>1403</v>
      </c>
      <c r="E96" t="s">
        <v>619</v>
      </c>
      <c r="F96">
        <v>110</v>
      </c>
      <c r="G96">
        <v>80</v>
      </c>
      <c r="H96" t="s">
        <v>1575</v>
      </c>
      <c r="I96" t="s">
        <v>1574</v>
      </c>
      <c r="J96">
        <f>Table11[[#This Row],[Gross electrical power]]/$B$6</f>
        <v>2.3317944196767828E-3</v>
      </c>
      <c r="K96">
        <f>ROUND(Table11[[#This Row],[Normed]]*$B$7,0)</f>
        <v>0</v>
      </c>
    </row>
    <row r="97" spans="1:11">
      <c r="A97" t="s">
        <v>1405</v>
      </c>
      <c r="B97" t="s">
        <v>1402</v>
      </c>
      <c r="C97" t="s">
        <v>1241</v>
      </c>
      <c r="D97" t="s">
        <v>1406</v>
      </c>
      <c r="E97" t="s">
        <v>619</v>
      </c>
      <c r="F97">
        <v>421</v>
      </c>
      <c r="G97">
        <v>370</v>
      </c>
      <c r="H97" t="s">
        <v>1575</v>
      </c>
      <c r="I97" t="s">
        <v>1574</v>
      </c>
      <c r="J97">
        <f>Table11[[#This Row],[Gross electrical power]]/$B$6</f>
        <v>8.9244131880356868E-3</v>
      </c>
      <c r="K97">
        <f>ROUND(Table11[[#This Row],[Normed]]*$B$7,0)</f>
        <v>0</v>
      </c>
    </row>
    <row r="98" spans="1:11">
      <c r="A98" t="s">
        <v>1407</v>
      </c>
      <c r="B98" t="s">
        <v>1402</v>
      </c>
      <c r="C98" t="s">
        <v>1241</v>
      </c>
      <c r="D98" t="s">
        <v>1406</v>
      </c>
      <c r="E98" t="s">
        <v>619</v>
      </c>
      <c r="F98">
        <v>453</v>
      </c>
      <c r="G98">
        <v>265</v>
      </c>
      <c r="H98" t="s">
        <v>1575</v>
      </c>
      <c r="I98" t="s">
        <v>1574</v>
      </c>
      <c r="J98">
        <f>Table11[[#This Row],[Gross electrical power]]/$B$6</f>
        <v>9.6027533828507514E-3</v>
      </c>
      <c r="K98">
        <f>ROUND(Table11[[#This Row],[Normed]]*$B$7,0)</f>
        <v>0</v>
      </c>
    </row>
    <row r="99" spans="1:11">
      <c r="A99" t="s">
        <v>1408</v>
      </c>
      <c r="B99" t="s">
        <v>1409</v>
      </c>
      <c r="C99" t="s">
        <v>1241</v>
      </c>
      <c r="D99" t="s">
        <v>1410</v>
      </c>
      <c r="E99" t="s">
        <v>1411</v>
      </c>
      <c r="F99">
        <v>116</v>
      </c>
      <c r="G99">
        <v>460</v>
      </c>
      <c r="H99" t="s">
        <v>1590</v>
      </c>
      <c r="I99" t="s">
        <v>1584</v>
      </c>
      <c r="J99">
        <f>Table11[[#This Row],[Gross electrical power]]/$B$6</f>
        <v>2.4589832062046073E-3</v>
      </c>
      <c r="K99">
        <f>ROUND(Table11[[#This Row],[Normed]]*$B$7,0)</f>
        <v>0</v>
      </c>
    </row>
    <row r="100" spans="1:11">
      <c r="A100" t="s">
        <v>1412</v>
      </c>
      <c r="B100" t="s">
        <v>1413</v>
      </c>
      <c r="C100" t="s">
        <v>1241</v>
      </c>
      <c r="D100" t="s">
        <v>1414</v>
      </c>
      <c r="E100" t="s">
        <v>588</v>
      </c>
      <c r="F100">
        <v>114</v>
      </c>
      <c r="G100">
        <v>75</v>
      </c>
      <c r="H100" t="s">
        <v>1575</v>
      </c>
      <c r="I100" t="s">
        <v>1574</v>
      </c>
      <c r="J100">
        <f>Table11[[#This Row],[Gross electrical power]]/$B$6</f>
        <v>2.4165869440286657E-3</v>
      </c>
      <c r="K100">
        <f>ROUND(Table11[[#This Row],[Normed]]*$B$7,0)</f>
        <v>0</v>
      </c>
    </row>
    <row r="101" spans="1:11">
      <c r="A101" t="s">
        <v>1415</v>
      </c>
      <c r="B101" t="s">
        <v>1413</v>
      </c>
      <c r="C101" t="s">
        <v>1241</v>
      </c>
      <c r="D101" t="s">
        <v>1416</v>
      </c>
      <c r="E101" t="s">
        <v>588</v>
      </c>
      <c r="F101">
        <v>595</v>
      </c>
      <c r="G101">
        <v>300</v>
      </c>
      <c r="H101" t="s">
        <v>1575</v>
      </c>
      <c r="I101" t="s">
        <v>1574</v>
      </c>
      <c r="J101">
        <f>Table11[[#This Row],[Gross electrical power]]/$B$6</f>
        <v>1.2612887997342599E-2</v>
      </c>
      <c r="K101">
        <f>ROUND(Table11[[#This Row],[Normed]]*$B$7,0)</f>
        <v>0</v>
      </c>
    </row>
    <row r="102" spans="1:11">
      <c r="A102" t="s">
        <v>1417</v>
      </c>
      <c r="B102" t="s">
        <v>1418</v>
      </c>
      <c r="C102" t="s">
        <v>1266</v>
      </c>
      <c r="D102" t="s">
        <v>1419</v>
      </c>
      <c r="E102" t="s">
        <v>798</v>
      </c>
      <c r="F102">
        <v>184</v>
      </c>
      <c r="G102">
        <v>200</v>
      </c>
      <c r="H102" t="s">
        <v>1575</v>
      </c>
      <c r="I102" t="s">
        <v>1574</v>
      </c>
      <c r="J102">
        <f>Table11[[#This Row],[Gross electrical power]]/$B$6</f>
        <v>3.9004561201866185E-3</v>
      </c>
      <c r="K102">
        <f>ROUND(Table11[[#This Row],[Normed]]*$B$7,0)</f>
        <v>0</v>
      </c>
    </row>
    <row r="103" spans="1:11">
      <c r="A103" t="s">
        <v>1420</v>
      </c>
      <c r="B103" t="s">
        <v>1421</v>
      </c>
      <c r="C103" t="s">
        <v>1238</v>
      </c>
      <c r="D103" t="s">
        <v>1422</v>
      </c>
      <c r="E103" t="s">
        <v>1420</v>
      </c>
      <c r="F103">
        <v>162</v>
      </c>
      <c r="G103">
        <v>208</v>
      </c>
      <c r="H103" t="s">
        <v>1576</v>
      </c>
      <c r="I103" t="s">
        <v>1592</v>
      </c>
      <c r="J103">
        <f>Table11[[#This Row],[Gross electrical power]]/$B$6</f>
        <v>3.4340972362512621E-3</v>
      </c>
      <c r="K103">
        <f>ROUND(Table11[[#This Row],[Normed]]*$B$7,0)</f>
        <v>0</v>
      </c>
    </row>
    <row r="104" spans="1:11">
      <c r="A104" t="s">
        <v>1423</v>
      </c>
      <c r="B104" t="s">
        <v>1409</v>
      </c>
      <c r="C104" t="s">
        <v>1241</v>
      </c>
      <c r="D104" t="s">
        <v>1424</v>
      </c>
      <c r="E104" t="s">
        <v>1425</v>
      </c>
      <c r="F104">
        <v>189.5</v>
      </c>
      <c r="G104">
        <v>711</v>
      </c>
      <c r="H104" t="s">
        <v>1593</v>
      </c>
      <c r="I104" t="s">
        <v>1579</v>
      </c>
      <c r="J104">
        <f>Table11[[#This Row],[Gross electrical power]]/$B$6</f>
        <v>4.0170458411704574E-3</v>
      </c>
      <c r="K104">
        <f>ROUND(Table11[[#This Row],[Normed]]*$B$7,0)</f>
        <v>0</v>
      </c>
    </row>
    <row r="105" spans="1:11">
      <c r="A105" t="s">
        <v>1426</v>
      </c>
      <c r="B105" t="s">
        <v>1265</v>
      </c>
      <c r="C105" t="s">
        <v>1266</v>
      </c>
      <c r="D105" t="s">
        <v>1427</v>
      </c>
      <c r="E105" t="s">
        <v>1428</v>
      </c>
      <c r="F105">
        <v>942</v>
      </c>
      <c r="G105">
        <v>230</v>
      </c>
      <c r="H105" t="s">
        <v>1572</v>
      </c>
      <c r="I105" t="s">
        <v>1577</v>
      </c>
      <c r="J105">
        <f>Table11[[#This Row],[Gross electrical power]]/$B$6</f>
        <v>1.9968639484868451E-2</v>
      </c>
      <c r="K105">
        <f>ROUND(Table11[[#This Row],[Normed]]*$B$7,0)</f>
        <v>0</v>
      </c>
    </row>
    <row r="106" spans="1:11">
      <c r="A106" t="s">
        <v>1429</v>
      </c>
      <c r="B106" t="s">
        <v>1233</v>
      </c>
      <c r="C106" t="s">
        <v>1266</v>
      </c>
      <c r="D106" t="s">
        <v>1427</v>
      </c>
      <c r="E106" t="s">
        <v>1428</v>
      </c>
      <c r="F106">
        <v>942</v>
      </c>
      <c r="G106">
        <v>230</v>
      </c>
      <c r="H106" t="s">
        <v>1572</v>
      </c>
      <c r="I106" t="s">
        <v>1577</v>
      </c>
      <c r="J106">
        <f>Table11[[#This Row],[Gross electrical power]]/$B$6</f>
        <v>1.9968639484868451E-2</v>
      </c>
      <c r="K106">
        <f>ROUND(Table11[[#This Row],[Normed]]*$B$7,0)</f>
        <v>0</v>
      </c>
    </row>
    <row r="107" spans="1:11">
      <c r="A107" t="s">
        <v>1430</v>
      </c>
      <c r="B107" t="s">
        <v>1431</v>
      </c>
      <c r="C107" t="s">
        <v>1432</v>
      </c>
      <c r="D107" t="s">
        <v>1433</v>
      </c>
      <c r="E107" t="s">
        <v>1434</v>
      </c>
      <c r="F107">
        <v>600</v>
      </c>
      <c r="G107">
        <v>540</v>
      </c>
      <c r="H107" t="s">
        <v>1594</v>
      </c>
      <c r="I107" t="s">
        <v>1574</v>
      </c>
      <c r="J107">
        <f>Table11[[#This Row],[Gross electrical power]]/$B$6</f>
        <v>1.2718878652782453E-2</v>
      </c>
      <c r="K107">
        <f>ROUND(Table11[[#This Row],[Normed]]*$B$7,0)</f>
        <v>0</v>
      </c>
    </row>
    <row r="108" spans="1:11">
      <c r="A108" t="s">
        <v>1435</v>
      </c>
      <c r="B108" t="s">
        <v>1431</v>
      </c>
      <c r="C108" t="s">
        <v>1432</v>
      </c>
      <c r="D108" t="s">
        <v>1433</v>
      </c>
      <c r="E108" t="s">
        <v>1434</v>
      </c>
      <c r="F108">
        <v>127</v>
      </c>
      <c r="G108">
        <v>280</v>
      </c>
      <c r="H108" t="s">
        <v>1576</v>
      </c>
      <c r="I108" t="s">
        <v>1574</v>
      </c>
      <c r="J108">
        <f>Table11[[#This Row],[Gross electrical power]]/$B$6</f>
        <v>2.6921626481722855E-3</v>
      </c>
      <c r="K108">
        <f>ROUND(Table11[[#This Row],[Normed]]*$B$7,0)</f>
        <v>0</v>
      </c>
    </row>
    <row r="109" spans="1:11">
      <c r="A109" t="s">
        <v>1436</v>
      </c>
      <c r="B109" t="s">
        <v>1431</v>
      </c>
      <c r="C109" t="s">
        <v>1432</v>
      </c>
      <c r="D109" t="s">
        <v>1433</v>
      </c>
      <c r="E109" t="s">
        <v>1434</v>
      </c>
      <c r="F109">
        <v>396</v>
      </c>
      <c r="G109">
        <v>420</v>
      </c>
      <c r="H109" t="s">
        <v>1576</v>
      </c>
      <c r="I109" t="s">
        <v>1574</v>
      </c>
      <c r="J109">
        <f>Table11[[#This Row],[Gross electrical power]]/$B$6</f>
        <v>8.3944599108364184E-3</v>
      </c>
      <c r="K109">
        <f>ROUND(Table11[[#This Row],[Normed]]*$B$7,0)</f>
        <v>0</v>
      </c>
    </row>
    <row r="110" spans="1:11">
      <c r="A110" t="s">
        <v>1437</v>
      </c>
      <c r="B110" t="s">
        <v>1438</v>
      </c>
      <c r="C110" t="s">
        <v>1241</v>
      </c>
      <c r="D110" t="s">
        <v>1439</v>
      </c>
      <c r="E110" t="s">
        <v>1440</v>
      </c>
      <c r="F110">
        <v>820</v>
      </c>
      <c r="G110">
        <v>35</v>
      </c>
      <c r="H110" t="s">
        <v>1569</v>
      </c>
      <c r="I110" t="s">
        <v>1570</v>
      </c>
      <c r="J110">
        <f>Table11[[#This Row],[Gross electrical power]]/$B$6</f>
        <v>1.7382467492136018E-2</v>
      </c>
      <c r="K110">
        <f>ROUND(Table11[[#This Row],[Normed]]*$B$7,0)</f>
        <v>0</v>
      </c>
    </row>
    <row r="111" spans="1:11">
      <c r="A111" t="s">
        <v>1441</v>
      </c>
      <c r="B111" t="s">
        <v>1442</v>
      </c>
      <c r="C111" t="s">
        <v>1432</v>
      </c>
      <c r="D111" t="s">
        <v>1443</v>
      </c>
      <c r="E111" t="s">
        <v>1444</v>
      </c>
      <c r="F111">
        <v>350</v>
      </c>
      <c r="G111">
        <v>45</v>
      </c>
      <c r="H111" t="s">
        <v>1575</v>
      </c>
      <c r="I111" t="s">
        <v>1574</v>
      </c>
      <c r="J111">
        <f>Table11[[#This Row],[Gross electrical power]]/$B$6</f>
        <v>7.419345880789764E-3</v>
      </c>
      <c r="K111">
        <f>ROUND(Table11[[#This Row],[Normed]]*$B$7,0)</f>
        <v>0</v>
      </c>
    </row>
    <row r="112" spans="1:11">
      <c r="A112" t="s">
        <v>1445</v>
      </c>
      <c r="B112" t="s">
        <v>1442</v>
      </c>
      <c r="C112" t="s">
        <v>1432</v>
      </c>
      <c r="D112" t="s">
        <v>1443</v>
      </c>
      <c r="E112" t="s">
        <v>1444</v>
      </c>
      <c r="F112">
        <v>417</v>
      </c>
      <c r="G112">
        <v>115</v>
      </c>
      <c r="H112" t="s">
        <v>1575</v>
      </c>
      <c r="I112" t="s">
        <v>1574</v>
      </c>
      <c r="J112">
        <f>Table11[[#This Row],[Gross electrical power]]/$B$6</f>
        <v>8.8396206636838035E-3</v>
      </c>
      <c r="K112">
        <f>ROUND(Table11[[#This Row],[Normed]]*$B$7,0)</f>
        <v>0</v>
      </c>
    </row>
    <row r="113" spans="1:11">
      <c r="A113" t="s">
        <v>1446</v>
      </c>
      <c r="B113" t="s">
        <v>1442</v>
      </c>
      <c r="C113" t="s">
        <v>1432</v>
      </c>
      <c r="D113" t="s">
        <v>1443</v>
      </c>
      <c r="E113" t="s">
        <v>1444</v>
      </c>
      <c r="F113">
        <v>100</v>
      </c>
      <c r="G113">
        <v>90</v>
      </c>
      <c r="H113" t="s">
        <v>1588</v>
      </c>
      <c r="I113" t="s">
        <v>1574</v>
      </c>
      <c r="J113">
        <f>Table11[[#This Row],[Gross electrical power]]/$B$6</f>
        <v>2.1198131087970754E-3</v>
      </c>
      <c r="K113">
        <f>ROUND(Table11[[#This Row],[Normed]]*$B$7,0)</f>
        <v>0</v>
      </c>
    </row>
    <row r="114" spans="1:11">
      <c r="A114" t="s">
        <v>1447</v>
      </c>
      <c r="B114" t="s">
        <v>1448</v>
      </c>
      <c r="C114" t="s">
        <v>1234</v>
      </c>
      <c r="D114" t="s">
        <v>1449</v>
      </c>
      <c r="E114" t="s">
        <v>1450</v>
      </c>
      <c r="F114">
        <v>475</v>
      </c>
      <c r="G114">
        <v>500</v>
      </c>
      <c r="H114" t="s">
        <v>1569</v>
      </c>
      <c r="I114" t="s">
        <v>1570</v>
      </c>
      <c r="J114">
        <f>Table11[[#This Row],[Gross electrical power]]/$B$6</f>
        <v>1.0069112266786107E-2</v>
      </c>
      <c r="K114">
        <f>ROUND(Table11[[#This Row],[Normed]]*$B$7,0)</f>
        <v>0</v>
      </c>
    </row>
    <row r="115" spans="1:11">
      <c r="A115" t="s">
        <v>1451</v>
      </c>
      <c r="B115" t="s">
        <v>1448</v>
      </c>
      <c r="C115" t="s">
        <v>1234</v>
      </c>
      <c r="D115" t="s">
        <v>1449</v>
      </c>
      <c r="E115" t="s">
        <v>1450</v>
      </c>
      <c r="F115">
        <v>480</v>
      </c>
      <c r="G115">
        <v>500</v>
      </c>
      <c r="H115" t="s">
        <v>1569</v>
      </c>
      <c r="I115" t="s">
        <v>1570</v>
      </c>
      <c r="J115">
        <f>Table11[[#This Row],[Gross electrical power]]/$B$6</f>
        <v>1.0175102922225961E-2</v>
      </c>
      <c r="K115">
        <f>ROUND(Table11[[#This Row],[Normed]]*$B$7,0)</f>
        <v>0</v>
      </c>
    </row>
    <row r="116" spans="1:11">
      <c r="A116" t="s">
        <v>1452</v>
      </c>
      <c r="B116" t="s">
        <v>1448</v>
      </c>
      <c r="C116" t="s">
        <v>1234</v>
      </c>
      <c r="D116" t="s">
        <v>1449</v>
      </c>
      <c r="E116" t="s">
        <v>1450</v>
      </c>
      <c r="F116">
        <v>911</v>
      </c>
      <c r="G116">
        <v>500</v>
      </c>
      <c r="H116" t="s">
        <v>1569</v>
      </c>
      <c r="I116" t="s">
        <v>1570</v>
      </c>
      <c r="J116">
        <f>Table11[[#This Row],[Gross electrical power]]/$B$6</f>
        <v>1.9311497421141355E-2</v>
      </c>
      <c r="K116">
        <f>ROUND(Table11[[#This Row],[Normed]]*$B$7,0)</f>
        <v>0</v>
      </c>
    </row>
    <row r="117" spans="1:11">
      <c r="A117" t="s">
        <v>1453</v>
      </c>
      <c r="B117" t="s">
        <v>1454</v>
      </c>
      <c r="C117" t="s">
        <v>1241</v>
      </c>
      <c r="D117" t="s">
        <v>1455</v>
      </c>
      <c r="E117" t="s">
        <v>1456</v>
      </c>
      <c r="F117">
        <v>197.9</v>
      </c>
      <c r="G117">
        <v>823</v>
      </c>
      <c r="H117" t="s">
        <v>1595</v>
      </c>
      <c r="I117" t="s">
        <v>1584</v>
      </c>
      <c r="J117">
        <f>Table11[[#This Row],[Gross electrical power]]/$B$6</f>
        <v>4.1951101423094118E-3</v>
      </c>
      <c r="K117">
        <f>ROUND(Table11[[#This Row],[Normed]]*$B$7,0)</f>
        <v>0</v>
      </c>
    </row>
    <row r="118" spans="1:11">
      <c r="A118" t="s">
        <v>1457</v>
      </c>
      <c r="B118" t="s">
        <v>1454</v>
      </c>
      <c r="C118" t="s">
        <v>1241</v>
      </c>
      <c r="D118" t="s">
        <v>1455</v>
      </c>
      <c r="E118" t="s">
        <v>1456</v>
      </c>
      <c r="F118">
        <v>186</v>
      </c>
      <c r="G118">
        <v>390</v>
      </c>
      <c r="H118" t="s">
        <v>1576</v>
      </c>
      <c r="I118" t="s">
        <v>1574</v>
      </c>
      <c r="J118">
        <f>Table11[[#This Row],[Gross electrical power]]/$B$6</f>
        <v>3.9428523823625602E-3</v>
      </c>
      <c r="K118">
        <f>ROUND(Table11[[#This Row],[Normed]]*$B$7,0)</f>
        <v>0</v>
      </c>
    </row>
    <row r="119" spans="1:11">
      <c r="A119" t="s">
        <v>1458</v>
      </c>
      <c r="B119" t="s">
        <v>1459</v>
      </c>
      <c r="C119" t="s">
        <v>1283</v>
      </c>
      <c r="D119" t="s">
        <v>1460</v>
      </c>
      <c r="E119" t="s">
        <v>1461</v>
      </c>
      <c r="F119">
        <v>106.2</v>
      </c>
      <c r="G119">
        <v>125</v>
      </c>
      <c r="H119" t="s">
        <v>1573</v>
      </c>
      <c r="I119" t="s">
        <v>1574</v>
      </c>
      <c r="J119">
        <f>Table11[[#This Row],[Gross electrical power]]/$B$6</f>
        <v>2.2512415215424938E-3</v>
      </c>
      <c r="K119">
        <f>ROUND(Table11[[#This Row],[Normed]]*$B$7,0)</f>
        <v>0</v>
      </c>
    </row>
    <row r="120" spans="1:11">
      <c r="A120" t="s">
        <v>1462</v>
      </c>
      <c r="B120" t="s">
        <v>1459</v>
      </c>
      <c r="C120" t="s">
        <v>1283</v>
      </c>
      <c r="D120" t="s">
        <v>1463</v>
      </c>
      <c r="E120" t="s">
        <v>1464</v>
      </c>
      <c r="F120">
        <v>365</v>
      </c>
      <c r="G120">
        <v>550</v>
      </c>
      <c r="H120" t="s">
        <v>1569</v>
      </c>
      <c r="I120" t="s">
        <v>1570</v>
      </c>
      <c r="J120">
        <f>Table11[[#This Row],[Gross electrical power]]/$B$6</f>
        <v>7.737317847109325E-3</v>
      </c>
      <c r="K120">
        <f>ROUND(Table11[[#This Row],[Normed]]*$B$7,0)</f>
        <v>0</v>
      </c>
    </row>
    <row r="121" spans="1:11">
      <c r="A121" t="s">
        <v>1465</v>
      </c>
      <c r="B121" t="s">
        <v>1459</v>
      </c>
      <c r="C121" t="s">
        <v>1283</v>
      </c>
      <c r="D121" t="s">
        <v>1466</v>
      </c>
      <c r="E121" t="s">
        <v>1461</v>
      </c>
      <c r="F121">
        <v>280.5</v>
      </c>
      <c r="G121">
        <v>255</v>
      </c>
      <c r="H121" t="s">
        <v>1575</v>
      </c>
      <c r="I121" t="s">
        <v>1574</v>
      </c>
      <c r="J121">
        <f>Table11[[#This Row],[Gross electrical power]]/$B$6</f>
        <v>5.9460757701757959E-3</v>
      </c>
      <c r="K121">
        <f>ROUND(Table11[[#This Row],[Normed]]*$B$7,0)</f>
        <v>0</v>
      </c>
    </row>
    <row r="122" spans="1:11">
      <c r="A122" t="s">
        <v>1467</v>
      </c>
      <c r="B122" t="s">
        <v>1459</v>
      </c>
      <c r="C122" t="s">
        <v>1283</v>
      </c>
      <c r="D122" t="s">
        <v>1466</v>
      </c>
      <c r="E122" t="s">
        <v>1461</v>
      </c>
      <c r="F122">
        <v>429</v>
      </c>
      <c r="G122">
        <v>463</v>
      </c>
      <c r="H122" t="s">
        <v>1575</v>
      </c>
      <c r="I122" t="s">
        <v>1574</v>
      </c>
      <c r="J122">
        <f>Table11[[#This Row],[Gross electrical power]]/$B$6</f>
        <v>9.0939982367394534E-3</v>
      </c>
      <c r="K122">
        <f>ROUND(Table11[[#This Row],[Normed]]*$B$7,0)</f>
        <v>0</v>
      </c>
    </row>
    <row r="123" spans="1:11">
      <c r="A123" t="s">
        <v>1468</v>
      </c>
      <c r="B123" t="s">
        <v>1469</v>
      </c>
      <c r="C123" t="s">
        <v>1241</v>
      </c>
      <c r="D123" t="s">
        <v>1470</v>
      </c>
      <c r="E123" t="s">
        <v>641</v>
      </c>
      <c r="F123">
        <v>104</v>
      </c>
      <c r="G123">
        <v>120</v>
      </c>
      <c r="H123" t="s">
        <v>1575</v>
      </c>
      <c r="I123" t="s">
        <v>1574</v>
      </c>
      <c r="J123">
        <f>Table11[[#This Row],[Gross electrical power]]/$B$6</f>
        <v>2.2046056331489583E-3</v>
      </c>
      <c r="K123">
        <f>ROUND(Table11[[#This Row],[Normed]]*$B$7,0)</f>
        <v>0</v>
      </c>
    </row>
    <row r="124" spans="1:11">
      <c r="A124" t="s">
        <v>1471</v>
      </c>
      <c r="B124" t="s">
        <v>1310</v>
      </c>
      <c r="C124" t="s">
        <v>1241</v>
      </c>
      <c r="D124" t="s">
        <v>1472</v>
      </c>
      <c r="E124" t="s">
        <v>1473</v>
      </c>
      <c r="F124">
        <v>687</v>
      </c>
      <c r="G124">
        <v>245</v>
      </c>
      <c r="H124" t="s">
        <v>1572</v>
      </c>
      <c r="I124" t="s">
        <v>1577</v>
      </c>
      <c r="J124">
        <f>Table11[[#This Row],[Gross electrical power]]/$B$6</f>
        <v>1.4563116057435908E-2</v>
      </c>
      <c r="K124">
        <f>ROUND(Table11[[#This Row],[Normed]]*$B$7,0)</f>
        <v>0</v>
      </c>
    </row>
    <row r="125" spans="1:11">
      <c r="A125" t="s">
        <v>1474</v>
      </c>
      <c r="B125" t="s">
        <v>1475</v>
      </c>
      <c r="C125" t="s">
        <v>1283</v>
      </c>
      <c r="D125" t="s">
        <v>1476</v>
      </c>
      <c r="E125" t="s">
        <v>1327</v>
      </c>
      <c r="F125">
        <v>225</v>
      </c>
      <c r="G125">
        <v>320</v>
      </c>
      <c r="H125" t="s">
        <v>1575</v>
      </c>
      <c r="I125" t="s">
        <v>1574</v>
      </c>
      <c r="J125">
        <f>Table11[[#This Row],[Gross electrical power]]/$B$6</f>
        <v>4.7695794947934193E-3</v>
      </c>
      <c r="K125">
        <f>ROUND(Table11[[#This Row],[Normed]]*$B$7,0)</f>
        <v>0</v>
      </c>
    </row>
    <row r="126" spans="1:11">
      <c r="A126" t="s">
        <v>1477</v>
      </c>
      <c r="B126" t="s">
        <v>1478</v>
      </c>
      <c r="C126" t="s">
        <v>1283</v>
      </c>
      <c r="D126" t="s">
        <v>1479</v>
      </c>
      <c r="E126" t="s">
        <v>1477</v>
      </c>
      <c r="F126">
        <v>110</v>
      </c>
      <c r="G126">
        <v>112</v>
      </c>
      <c r="H126" t="s">
        <v>1576</v>
      </c>
      <c r="I126" t="s">
        <v>1574</v>
      </c>
      <c r="J126">
        <f>Table11[[#This Row],[Gross electrical power]]/$B$6</f>
        <v>2.3317944196767828E-3</v>
      </c>
      <c r="K126">
        <f>ROUND(Table11[[#This Row],[Normed]]*$B$7,0)</f>
        <v>0</v>
      </c>
    </row>
    <row r="127" spans="1:11">
      <c r="A127" t="s">
        <v>1480</v>
      </c>
      <c r="B127" t="s">
        <v>1481</v>
      </c>
      <c r="C127" t="s">
        <v>1234</v>
      </c>
      <c r="D127" t="s">
        <v>1482</v>
      </c>
      <c r="E127" t="s">
        <v>1480</v>
      </c>
      <c r="F127">
        <v>120.3</v>
      </c>
      <c r="G127">
        <v>180.5</v>
      </c>
      <c r="H127" t="s">
        <v>1596</v>
      </c>
      <c r="I127" t="s">
        <v>1597</v>
      </c>
      <c r="J127">
        <f>Table11[[#This Row],[Gross electrical power]]/$B$6</f>
        <v>2.5501351698828814E-3</v>
      </c>
      <c r="K127">
        <f>ROUND(Table11[[#This Row],[Normed]]*$B$7,0)</f>
        <v>0</v>
      </c>
    </row>
    <row r="128" spans="1:11">
      <c r="A128" t="s">
        <v>1483</v>
      </c>
      <c r="B128" t="s">
        <v>1484</v>
      </c>
      <c r="C128" t="s">
        <v>1283</v>
      </c>
      <c r="D128" t="s">
        <v>1485</v>
      </c>
      <c r="E128" t="s">
        <v>1483</v>
      </c>
      <c r="F128">
        <v>125</v>
      </c>
      <c r="G128">
        <v>150</v>
      </c>
      <c r="H128" t="s">
        <v>1576</v>
      </c>
      <c r="I128" t="s">
        <v>1574</v>
      </c>
      <c r="J128">
        <f>Table11[[#This Row],[Gross electrical power]]/$B$6</f>
        <v>2.6497663859963443E-3</v>
      </c>
      <c r="K128">
        <f>ROUND(Table11[[#This Row],[Normed]]*$B$7,0)</f>
        <v>0</v>
      </c>
    </row>
    <row r="129" spans="1:11">
      <c r="A129" t="s">
        <v>1486</v>
      </c>
      <c r="B129" t="s">
        <v>1487</v>
      </c>
      <c r="C129" t="s">
        <v>1488</v>
      </c>
      <c r="D129" t="s">
        <v>1489</v>
      </c>
      <c r="E129" t="s">
        <v>1490</v>
      </c>
      <c r="F129">
        <v>724</v>
      </c>
      <c r="G129">
        <v>30</v>
      </c>
      <c r="H129" t="s">
        <v>1572</v>
      </c>
      <c r="I129" t="s">
        <v>1570</v>
      </c>
      <c r="J129">
        <f>Table11[[#This Row],[Gross electrical power]]/$B$6</f>
        <v>1.5347446907690826E-2</v>
      </c>
      <c r="K129">
        <f>ROUND(Table11[[#This Row],[Normed]]*$B$7,0)</f>
        <v>0</v>
      </c>
    </row>
    <row r="130" spans="1:11">
      <c r="A130" t="s">
        <v>1491</v>
      </c>
      <c r="B130" t="s">
        <v>1492</v>
      </c>
      <c r="C130" t="s">
        <v>1493</v>
      </c>
      <c r="D130" t="s">
        <v>1494</v>
      </c>
      <c r="E130" t="s">
        <v>1491</v>
      </c>
      <c r="F130">
        <v>553</v>
      </c>
      <c r="G130">
        <v>150</v>
      </c>
      <c r="H130" t="s">
        <v>1572</v>
      </c>
      <c r="I130" t="s">
        <v>1570</v>
      </c>
      <c r="J130">
        <f>Table11[[#This Row],[Gross electrical power]]/$B$6</f>
        <v>1.1722566491647827E-2</v>
      </c>
      <c r="K130">
        <f>ROUND(Table11[[#This Row],[Normed]]*$B$7,0)</f>
        <v>0</v>
      </c>
    </row>
    <row r="131" spans="1:11">
      <c r="A131" t="s">
        <v>1495</v>
      </c>
      <c r="B131" t="s">
        <v>1496</v>
      </c>
      <c r="C131" t="s">
        <v>1493</v>
      </c>
      <c r="D131" t="s">
        <v>1497</v>
      </c>
      <c r="E131" t="s">
        <v>1491</v>
      </c>
      <c r="F131">
        <v>114</v>
      </c>
      <c r="G131">
        <v>120</v>
      </c>
      <c r="H131" t="s">
        <v>1575</v>
      </c>
      <c r="I131" t="s">
        <v>1574</v>
      </c>
      <c r="J131">
        <f>Table11[[#This Row],[Gross electrical power]]/$B$6</f>
        <v>2.4165869440286657E-3</v>
      </c>
      <c r="K131">
        <f>ROUND(Table11[[#This Row],[Normed]]*$B$7,0)</f>
        <v>0</v>
      </c>
    </row>
    <row r="132" spans="1:11">
      <c r="A132" t="s">
        <v>1498</v>
      </c>
      <c r="B132" t="s">
        <v>1499</v>
      </c>
      <c r="C132" t="s">
        <v>1330</v>
      </c>
      <c r="D132" t="s">
        <v>1500</v>
      </c>
      <c r="E132" t="s">
        <v>1498</v>
      </c>
      <c r="F132">
        <v>113.9</v>
      </c>
      <c r="G132">
        <v>88</v>
      </c>
      <c r="H132" t="s">
        <v>1576</v>
      </c>
      <c r="I132" t="s">
        <v>1574</v>
      </c>
      <c r="J132">
        <f>Table11[[#This Row],[Gross electrical power]]/$B$6</f>
        <v>2.4144671309198687E-3</v>
      </c>
      <c r="K132">
        <f>ROUND(Table11[[#This Row],[Normed]]*$B$7,0)</f>
        <v>0</v>
      </c>
    </row>
    <row r="133" spans="1:11">
      <c r="A133" t="s">
        <v>1501</v>
      </c>
      <c r="B133" t="s">
        <v>1502</v>
      </c>
      <c r="C133" t="s">
        <v>1488</v>
      </c>
      <c r="D133" t="s">
        <v>1503</v>
      </c>
      <c r="E133" t="s">
        <v>1504</v>
      </c>
      <c r="F133">
        <v>132</v>
      </c>
      <c r="G133">
        <v>235</v>
      </c>
      <c r="H133" t="s">
        <v>1569</v>
      </c>
      <c r="I133" t="s">
        <v>1584</v>
      </c>
      <c r="J133">
        <f>Table11[[#This Row],[Gross electrical power]]/$B$6</f>
        <v>2.7981533036121396E-3</v>
      </c>
      <c r="K133">
        <f>ROUND(Table11[[#This Row],[Normed]]*$B$7,0)</f>
        <v>0</v>
      </c>
    </row>
    <row r="134" spans="1:11">
      <c r="A134" t="s">
        <v>1505</v>
      </c>
      <c r="B134" t="s">
        <v>1506</v>
      </c>
      <c r="C134" t="s">
        <v>1238</v>
      </c>
      <c r="D134" t="s">
        <v>1507</v>
      </c>
      <c r="E134" t="s">
        <v>1508</v>
      </c>
      <c r="F134">
        <v>500</v>
      </c>
      <c r="G134">
        <v>100</v>
      </c>
      <c r="H134" t="s">
        <v>1572</v>
      </c>
      <c r="I134" t="s">
        <v>1577</v>
      </c>
      <c r="J134">
        <f>Table11[[#This Row],[Gross electrical power]]/$B$6</f>
        <v>1.0599065543985377E-2</v>
      </c>
      <c r="K134">
        <f>ROUND(Table11[[#This Row],[Normed]]*$B$7,0)</f>
        <v>0</v>
      </c>
    </row>
    <row r="135" spans="1:11">
      <c r="A135" t="s">
        <v>1509</v>
      </c>
      <c r="B135" t="s">
        <v>1506</v>
      </c>
      <c r="C135" t="s">
        <v>1238</v>
      </c>
      <c r="D135" t="s">
        <v>1507</v>
      </c>
      <c r="E135" t="s">
        <v>1508</v>
      </c>
      <c r="F135">
        <v>500</v>
      </c>
      <c r="G135">
        <v>100</v>
      </c>
      <c r="H135" t="s">
        <v>1572</v>
      </c>
      <c r="I135" t="s">
        <v>1577</v>
      </c>
      <c r="J135">
        <f>Table11[[#This Row],[Gross electrical power]]/$B$6</f>
        <v>1.0599065543985377E-2</v>
      </c>
      <c r="K135">
        <f>ROUND(Table11[[#This Row],[Normed]]*$B$7,0)</f>
        <v>0</v>
      </c>
    </row>
    <row r="136" spans="1:11">
      <c r="A136" t="s">
        <v>1510</v>
      </c>
      <c r="B136" t="s">
        <v>1265</v>
      </c>
      <c r="C136" t="s">
        <v>1307</v>
      </c>
      <c r="D136" t="s">
        <v>1511</v>
      </c>
      <c r="E136" t="s">
        <v>1512</v>
      </c>
      <c r="F136">
        <v>803</v>
      </c>
      <c r="G136">
        <v>60</v>
      </c>
      <c r="H136" t="s">
        <v>1572</v>
      </c>
      <c r="I136" t="s">
        <v>1577</v>
      </c>
      <c r="J136">
        <f>Table11[[#This Row],[Gross electrical power]]/$B$6</f>
        <v>1.7022099263640515E-2</v>
      </c>
      <c r="K136">
        <f>ROUND(Table11[[#This Row],[Normed]]*$B$7,0)</f>
        <v>0</v>
      </c>
    </row>
    <row r="137" spans="1:11">
      <c r="A137" t="s">
        <v>1513</v>
      </c>
      <c r="B137" t="s">
        <v>1265</v>
      </c>
      <c r="C137" t="s">
        <v>1307</v>
      </c>
      <c r="D137" t="s">
        <v>1511</v>
      </c>
      <c r="E137" t="s">
        <v>1512</v>
      </c>
      <c r="F137">
        <v>803</v>
      </c>
      <c r="G137">
        <v>60</v>
      </c>
      <c r="H137" t="s">
        <v>1572</v>
      </c>
      <c r="I137" t="s">
        <v>1577</v>
      </c>
      <c r="J137">
        <f>Table11[[#This Row],[Gross electrical power]]/$B$6</f>
        <v>1.7022099263640515E-2</v>
      </c>
      <c r="K137">
        <f>ROUND(Table11[[#This Row],[Normed]]*$B$7,0)</f>
        <v>0</v>
      </c>
    </row>
    <row r="138" spans="1:11">
      <c r="A138" t="s">
        <v>1514</v>
      </c>
      <c r="B138" t="s">
        <v>1515</v>
      </c>
      <c r="C138" t="s">
        <v>1307</v>
      </c>
      <c r="D138" t="s">
        <v>1516</v>
      </c>
      <c r="E138" t="s">
        <v>1514</v>
      </c>
      <c r="F138">
        <v>124</v>
      </c>
      <c r="G138">
        <v>209</v>
      </c>
      <c r="H138" t="s">
        <v>1576</v>
      </c>
      <c r="I138" t="s">
        <v>1574</v>
      </c>
      <c r="J138" s="4">
        <f>Table11[[#This Row],[Gross electrical power]]/$B$6</f>
        <v>2.6285682549083735E-3</v>
      </c>
      <c r="K138" s="4">
        <f>ROUND(Table11[[#This Row],[Normed]]*$B$7,0)</f>
        <v>0</v>
      </c>
    </row>
    <row r="139" spans="1:11">
      <c r="A139" t="s">
        <v>1517</v>
      </c>
      <c r="B139" t="s">
        <v>1518</v>
      </c>
      <c r="C139" t="s">
        <v>1307</v>
      </c>
      <c r="D139" t="s">
        <v>1519</v>
      </c>
      <c r="E139" t="s">
        <v>1520</v>
      </c>
      <c r="F139">
        <v>375.5</v>
      </c>
      <c r="G139">
        <v>132</v>
      </c>
      <c r="H139" t="s">
        <v>1569</v>
      </c>
      <c r="I139" t="s">
        <v>1598</v>
      </c>
      <c r="J139" s="4">
        <f>Table11[[#This Row],[Gross electrical power]]/$B$6</f>
        <v>7.9598982235330185E-3</v>
      </c>
      <c r="K139" s="4">
        <f>ROUND(Table11[[#This Row],[Normed]]*$B$7,0)</f>
        <v>0</v>
      </c>
    </row>
    <row r="140" spans="1:11">
      <c r="A140" t="s">
        <v>1521</v>
      </c>
      <c r="B140" t="s">
        <v>1522</v>
      </c>
      <c r="C140" t="s">
        <v>1234</v>
      </c>
      <c r="D140" t="s">
        <v>1523</v>
      </c>
      <c r="E140" t="s">
        <v>1521</v>
      </c>
      <c r="F140">
        <v>102</v>
      </c>
      <c r="G140">
        <v>102</v>
      </c>
      <c r="H140" t="s">
        <v>1569</v>
      </c>
      <c r="I140" t="s">
        <v>1574</v>
      </c>
      <c r="J140" s="4">
        <f>Table11[[#This Row],[Gross electrical power]]/$B$6</f>
        <v>2.1622093709730166E-3</v>
      </c>
      <c r="K140" s="4">
        <f>ROUND(Table11[[#This Row],[Normed]]*$B$7,0)</f>
        <v>0</v>
      </c>
    </row>
    <row r="141" spans="1:11">
      <c r="A141" t="s">
        <v>1524</v>
      </c>
      <c r="B141" t="s">
        <v>1525</v>
      </c>
      <c r="C141" t="s">
        <v>1238</v>
      </c>
      <c r="D141" t="s">
        <v>1526</v>
      </c>
      <c r="E141" t="s">
        <v>1527</v>
      </c>
      <c r="F141">
        <v>134</v>
      </c>
      <c r="G141">
        <v>160</v>
      </c>
      <c r="H141" t="s">
        <v>1576</v>
      </c>
      <c r="I141" t="s">
        <v>1574</v>
      </c>
      <c r="J141" s="4">
        <f>Table11[[#This Row],[Gross electrical power]]/$B$6</f>
        <v>2.8405495657880808E-3</v>
      </c>
      <c r="K141" s="4">
        <f>ROUND(Table11[[#This Row],[Normed]]*$B$7,0)</f>
        <v>0</v>
      </c>
    </row>
    <row r="142" spans="1:11">
      <c r="A142" t="s">
        <v>1528</v>
      </c>
      <c r="B142" t="s">
        <v>1289</v>
      </c>
      <c r="C142" t="s">
        <v>1330</v>
      </c>
      <c r="D142" t="s">
        <v>1529</v>
      </c>
      <c r="E142" t="s">
        <v>1530</v>
      </c>
      <c r="F142">
        <v>553</v>
      </c>
      <c r="G142">
        <v>300</v>
      </c>
      <c r="H142" t="s">
        <v>1569</v>
      </c>
      <c r="I142" t="s">
        <v>1570</v>
      </c>
      <c r="J142" s="4">
        <f>Table11[[#This Row],[Gross electrical power]]/$B$6</f>
        <v>1.1722566491647827E-2</v>
      </c>
      <c r="K142" s="4">
        <f>ROUND(Table11[[#This Row],[Normed]]*$B$7,0)</f>
        <v>0</v>
      </c>
    </row>
    <row r="143" spans="1:11">
      <c r="A143" t="s">
        <v>1531</v>
      </c>
      <c r="B143" t="s">
        <v>1233</v>
      </c>
      <c r="C143" t="s">
        <v>1234</v>
      </c>
      <c r="D143" t="s">
        <v>1532</v>
      </c>
      <c r="E143" t="s">
        <v>110</v>
      </c>
      <c r="F143">
        <v>189</v>
      </c>
      <c r="G143">
        <v>447</v>
      </c>
      <c r="H143" t="s">
        <v>1599</v>
      </c>
      <c r="I143" t="s">
        <v>1600</v>
      </c>
      <c r="J143" s="4">
        <f>Table11[[#This Row],[Gross electrical power]]/$B$6</f>
        <v>4.0064467756264722E-3</v>
      </c>
      <c r="K143" s="4">
        <f>ROUND(Table11[[#This Row],[Normed]]*$B$7,0)</f>
        <v>0</v>
      </c>
    </row>
    <row r="144" spans="1:11">
      <c r="A144" t="s">
        <v>1533</v>
      </c>
      <c r="B144" t="s">
        <v>1487</v>
      </c>
      <c r="C144" t="s">
        <v>1488</v>
      </c>
      <c r="D144" t="s">
        <v>1534</v>
      </c>
      <c r="E144" t="s">
        <v>1535</v>
      </c>
      <c r="F144">
        <v>236</v>
      </c>
      <c r="G144">
        <v>185</v>
      </c>
      <c r="H144" t="s">
        <v>1569</v>
      </c>
      <c r="I144" t="s">
        <v>1570</v>
      </c>
      <c r="J144" s="4">
        <f>Table11[[#This Row],[Gross electrical power]]/$B$6</f>
        <v>5.0027589367610979E-3</v>
      </c>
      <c r="K144" s="4">
        <f>ROUND(Table11[[#This Row],[Normed]]*$B$7,0)</f>
        <v>0</v>
      </c>
    </row>
    <row r="145" spans="1:11">
      <c r="A145" t="s">
        <v>1536</v>
      </c>
      <c r="B145" t="s">
        <v>1487</v>
      </c>
      <c r="C145" t="s">
        <v>1488</v>
      </c>
      <c r="D145" t="s">
        <v>1534</v>
      </c>
      <c r="E145" t="s">
        <v>1535</v>
      </c>
      <c r="F145">
        <v>195</v>
      </c>
      <c r="G145">
        <v>210</v>
      </c>
      <c r="H145" t="s">
        <v>1569</v>
      </c>
      <c r="I145" t="s">
        <v>1570</v>
      </c>
      <c r="J145" s="4">
        <f>Table11[[#This Row],[Gross electrical power]]/$B$6</f>
        <v>4.1336355621542972E-3</v>
      </c>
      <c r="K145" s="4">
        <f>ROUND(Table11[[#This Row],[Normed]]*$B$7,0)</f>
        <v>0</v>
      </c>
    </row>
    <row r="146" spans="1:11">
      <c r="A146" t="s">
        <v>1537</v>
      </c>
      <c r="B146" t="s">
        <v>1350</v>
      </c>
      <c r="C146" t="s">
        <v>1322</v>
      </c>
      <c r="D146" t="s">
        <v>1538</v>
      </c>
      <c r="E146" t="s">
        <v>1539</v>
      </c>
      <c r="F146">
        <v>152.80000000000001</v>
      </c>
      <c r="G146">
        <v>423</v>
      </c>
      <c r="H146" t="s">
        <v>1569</v>
      </c>
      <c r="I146" t="s">
        <v>1570</v>
      </c>
      <c r="J146" s="4">
        <f>Table11[[#This Row],[Gross electrical power]]/$B$6</f>
        <v>3.2390744302419313E-3</v>
      </c>
      <c r="K146" s="4">
        <f>ROUND(Table11[[#This Row],[Normed]]*$B$7,0)</f>
        <v>0</v>
      </c>
    </row>
    <row r="147" spans="1:11">
      <c r="A147" t="s">
        <v>1540</v>
      </c>
      <c r="B147" t="s">
        <v>1310</v>
      </c>
      <c r="C147" t="s">
        <v>1241</v>
      </c>
      <c r="D147" t="s">
        <v>1541</v>
      </c>
      <c r="E147" t="s">
        <v>1542</v>
      </c>
      <c r="F147">
        <v>703</v>
      </c>
      <c r="G147">
        <v>91.5</v>
      </c>
      <c r="H147" t="s">
        <v>1572</v>
      </c>
      <c r="I147" t="s">
        <v>1577</v>
      </c>
      <c r="J147" s="4">
        <f>Table11[[#This Row],[Gross electrical power]]/$B$6</f>
        <v>1.4902286154843439E-2</v>
      </c>
      <c r="K147" s="4">
        <f>ROUND(Table11[[#This Row],[Normed]]*$B$7,0)</f>
        <v>0</v>
      </c>
    </row>
    <row r="148" spans="1:11">
      <c r="A148" t="s">
        <v>1543</v>
      </c>
      <c r="B148" t="s">
        <v>1310</v>
      </c>
      <c r="C148" t="s">
        <v>1241</v>
      </c>
      <c r="D148" t="s">
        <v>1541</v>
      </c>
      <c r="E148" t="s">
        <v>1542</v>
      </c>
      <c r="F148">
        <v>696</v>
      </c>
      <c r="G148">
        <v>91.5</v>
      </c>
      <c r="H148" t="s">
        <v>1572</v>
      </c>
      <c r="I148" t="s">
        <v>1577</v>
      </c>
      <c r="J148" s="4">
        <f>Table11[[#This Row],[Gross electrical power]]/$B$6</f>
        <v>1.4753899237227645E-2</v>
      </c>
      <c r="K148" s="4">
        <f>ROUND(Table11[[#This Row],[Normed]]*$B$7,0)</f>
        <v>0</v>
      </c>
    </row>
    <row r="149" spans="1:11">
      <c r="A149" t="s">
        <v>1544</v>
      </c>
      <c r="B149" t="s">
        <v>945</v>
      </c>
      <c r="C149" t="s">
        <v>1241</v>
      </c>
      <c r="D149" t="s">
        <v>1545</v>
      </c>
      <c r="E149" t="s">
        <v>1546</v>
      </c>
      <c r="F149">
        <v>151</v>
      </c>
      <c r="G149">
        <v>353</v>
      </c>
      <c r="H149" t="s">
        <v>1601</v>
      </c>
      <c r="I149" t="s">
        <v>1602</v>
      </c>
      <c r="J149" s="4">
        <f>Table11[[#This Row],[Gross electrical power]]/$B$6</f>
        <v>3.2009177942835835E-3</v>
      </c>
      <c r="K149" s="4">
        <f>ROUND(Table11[[#This Row],[Normed]]*$B$7,0)</f>
        <v>0</v>
      </c>
    </row>
    <row r="150" spans="1:11">
      <c r="A150" t="s">
        <v>1547</v>
      </c>
      <c r="B150" t="s">
        <v>1548</v>
      </c>
      <c r="C150" t="s">
        <v>1330</v>
      </c>
      <c r="D150" t="s">
        <v>1549</v>
      </c>
      <c r="E150" t="s">
        <v>1550</v>
      </c>
      <c r="F150">
        <v>110</v>
      </c>
      <c r="G150">
        <v>299</v>
      </c>
      <c r="H150" t="s">
        <v>1576</v>
      </c>
      <c r="I150" t="s">
        <v>1574</v>
      </c>
      <c r="J150" s="4">
        <f>Table11[[#This Row],[Gross electrical power]]/$B$6</f>
        <v>2.3317944196767828E-3</v>
      </c>
      <c r="K150" s="4">
        <f>ROUND(Table11[[#This Row],[Normed]]*$B$7,0)</f>
        <v>0</v>
      </c>
    </row>
    <row r="151" spans="1:11">
      <c r="A151" t="s">
        <v>1551</v>
      </c>
      <c r="B151" t="s">
        <v>1552</v>
      </c>
      <c r="C151" t="s">
        <v>1272</v>
      </c>
      <c r="D151" t="s">
        <v>1553</v>
      </c>
      <c r="E151" t="s">
        <v>1554</v>
      </c>
      <c r="F151">
        <v>136</v>
      </c>
      <c r="G151">
        <v>386</v>
      </c>
      <c r="H151" t="s">
        <v>1575</v>
      </c>
      <c r="I151" t="s">
        <v>1574</v>
      </c>
      <c r="J151" s="4">
        <f>Table11[[#This Row],[Gross electrical power]]/$B$6</f>
        <v>2.8829458279640225E-3</v>
      </c>
      <c r="K151" s="4">
        <f>ROUND(Table11[[#This Row],[Normed]]*$B$7,0)</f>
        <v>0</v>
      </c>
    </row>
    <row r="152" spans="1:11">
      <c r="A152" t="s">
        <v>1555</v>
      </c>
      <c r="B152" t="s">
        <v>1552</v>
      </c>
      <c r="C152" t="s">
        <v>1272</v>
      </c>
      <c r="D152" t="s">
        <v>1553</v>
      </c>
      <c r="E152" t="s">
        <v>1554</v>
      </c>
      <c r="F152">
        <v>153</v>
      </c>
      <c r="G152">
        <v>130</v>
      </c>
      <c r="H152" t="s">
        <v>1581</v>
      </c>
      <c r="I152" t="s">
        <v>1570</v>
      </c>
      <c r="J152" s="4">
        <f>Table11[[#This Row],[Gross electrical power]]/$B$6</f>
        <v>3.2433140564595252E-3</v>
      </c>
      <c r="K152" s="4">
        <f>ROUND(Table11[[#This Row],[Normed]]*$B$7,0)</f>
        <v>0</v>
      </c>
    </row>
    <row r="153" spans="1:11">
      <c r="A153" t="s">
        <v>1556</v>
      </c>
      <c r="B153" t="s">
        <v>1552</v>
      </c>
      <c r="C153" t="s">
        <v>1272</v>
      </c>
      <c r="D153" t="s">
        <v>1553</v>
      </c>
      <c r="E153" t="s">
        <v>1554</v>
      </c>
      <c r="F153">
        <v>153</v>
      </c>
      <c r="G153">
        <v>130</v>
      </c>
      <c r="H153" t="s">
        <v>1581</v>
      </c>
      <c r="I153" t="s">
        <v>1570</v>
      </c>
      <c r="J153" s="4">
        <f>Table11[[#This Row],[Gross electrical power]]/$B$6</f>
        <v>3.2433140564595252E-3</v>
      </c>
      <c r="K153" s="4">
        <f>ROUND(Table11[[#This Row],[Normed]]*$B$7,0)</f>
        <v>0</v>
      </c>
    </row>
    <row r="154" spans="1:11">
      <c r="A154" t="s">
        <v>1557</v>
      </c>
      <c r="B154" t="s">
        <v>1558</v>
      </c>
      <c r="C154" t="s">
        <v>1241</v>
      </c>
      <c r="D154" t="s">
        <v>1559</v>
      </c>
      <c r="E154" t="s">
        <v>1560</v>
      </c>
      <c r="F154">
        <v>151</v>
      </c>
      <c r="G154">
        <v>80</v>
      </c>
      <c r="H154" t="s">
        <v>1575</v>
      </c>
      <c r="I154" t="s">
        <v>1603</v>
      </c>
      <c r="J154" s="4">
        <f>Table11[[#This Row],[Gross electrical power]]/$B$6</f>
        <v>3.2009177942835835E-3</v>
      </c>
      <c r="K154" s="4">
        <f>ROUND(Table11[[#This Row],[Normed]]*$B$7,0)</f>
        <v>0</v>
      </c>
    </row>
    <row r="155" spans="1:11">
      <c r="A155" t="s">
        <v>1561</v>
      </c>
      <c r="B155" t="s">
        <v>1562</v>
      </c>
      <c r="C155" t="s">
        <v>1283</v>
      </c>
      <c r="D155" t="s">
        <v>1563</v>
      </c>
      <c r="E155" t="s">
        <v>1564</v>
      </c>
      <c r="F155">
        <v>151</v>
      </c>
      <c r="G155">
        <v>293</v>
      </c>
      <c r="H155" t="s">
        <v>1575</v>
      </c>
      <c r="I155" t="s">
        <v>1574</v>
      </c>
      <c r="J155" s="4">
        <f>Table11[[#This Row],[Gross electrical power]]/$B$6</f>
        <v>3.2009177942835835E-3</v>
      </c>
      <c r="K155" s="4">
        <f>ROUND(Table11[[#This Row],[Normed]]*$B$7,0)</f>
        <v>0</v>
      </c>
    </row>
    <row r="156" spans="1:11">
      <c r="A156" t="s">
        <v>1565</v>
      </c>
      <c r="B156" t="s">
        <v>1566</v>
      </c>
      <c r="C156" t="s">
        <v>1283</v>
      </c>
      <c r="D156" t="s">
        <v>1567</v>
      </c>
      <c r="E156" t="s">
        <v>1568</v>
      </c>
      <c r="F156">
        <v>501</v>
      </c>
      <c r="G156">
        <v>150</v>
      </c>
      <c r="H156" t="s">
        <v>1569</v>
      </c>
      <c r="I156" t="s">
        <v>1570</v>
      </c>
      <c r="J156" s="4">
        <f>Table11[[#This Row],[Gross electrical power]]/$B$6</f>
        <v>1.0620263675073347E-2</v>
      </c>
      <c r="K156" s="4">
        <f>ROUND(Table11[[#This Row],[Normed]]*$B$7,0)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workbookViewId="0">
      <selection activeCell="H27" sqref="H27:H29"/>
    </sheetView>
  </sheetViews>
  <sheetFormatPr defaultRowHeight="14.4"/>
  <cols>
    <col min="2" max="2" width="33.77734375" bestFit="1" customWidth="1"/>
  </cols>
  <sheetData>
    <row r="1" spans="1:2">
      <c r="A1" s="18" t="str" cm="1">
        <f t="array" ref="A1:A144">Table11[[#All],[Postcode]]</f>
        <v>Postcode</v>
      </c>
      <c r="B1" t="str" cm="1">
        <f t="array" ref="B1:B144">Table11[[#All],[Peak Load '[MWh/h']]]</f>
        <v>Peak Load [MWh/h]</v>
      </c>
    </row>
    <row r="2" spans="1:2">
      <c r="A2" t="str">
        <v>73776</v>
      </c>
      <c r="B2">
        <v>0</v>
      </c>
    </row>
    <row r="3" spans="1:2">
      <c r="A3">
        <v>10179</v>
      </c>
      <c r="B3">
        <v>0</v>
      </c>
    </row>
    <row r="4" spans="1:2">
      <c r="A4">
        <v>10179</v>
      </c>
      <c r="B4">
        <v>0</v>
      </c>
    </row>
    <row r="5" spans="1:2">
      <c r="A5" s="19" t="str">
        <v>28237</v>
      </c>
      <c r="B5" s="24">
        <v>0</v>
      </c>
    </row>
    <row r="6" spans="1:2">
      <c r="A6" s="19" t="str">
        <v>28237</v>
      </c>
      <c r="B6">
        <v>0</v>
      </c>
    </row>
    <row r="7" spans="1:2">
      <c r="A7" s="19" t="str">
        <v>64293</v>
      </c>
      <c r="B7">
        <v>0</v>
      </c>
    </row>
    <row r="8" spans="1:2">
      <c r="A8" s="19" t="str">
        <v xml:space="preserve">59368 </v>
      </c>
      <c r="B8">
        <v>0</v>
      </c>
    </row>
    <row r="9" spans="1:2">
      <c r="A9" s="19" t="str">
        <v xml:space="preserve">59368 </v>
      </c>
      <c r="B9">
        <v>0</v>
      </c>
    </row>
    <row r="10" spans="1:2">
      <c r="A10" s="19" t="str">
        <v>59368</v>
      </c>
      <c r="B10">
        <v>0</v>
      </c>
    </row>
    <row r="11" spans="1:2">
      <c r="A11" s="19" t="str">
        <v xml:space="preserve">59368 </v>
      </c>
      <c r="B11">
        <v>0</v>
      </c>
    </row>
    <row r="12" spans="1:2">
      <c r="A12" t="str">
        <v>06242</v>
      </c>
      <c r="B12">
        <v>0</v>
      </c>
    </row>
    <row r="13" spans="1:2">
      <c r="A13" t="str">
        <v>59071</v>
      </c>
      <c r="B13">
        <v>0</v>
      </c>
    </row>
    <row r="14" spans="1:2">
      <c r="A14" t="str">
        <v>59071</v>
      </c>
      <c r="B14">
        <v>0</v>
      </c>
    </row>
    <row r="15" spans="1:2">
      <c r="A15" t="str">
        <v>26931</v>
      </c>
      <c r="B15">
        <v>0</v>
      </c>
    </row>
    <row r="16" spans="1:2">
      <c r="A16" t="str">
        <v>40221</v>
      </c>
      <c r="B16">
        <v>0</v>
      </c>
    </row>
    <row r="17" spans="1:2">
      <c r="A17" t="str">
        <v>63538</v>
      </c>
      <c r="B17">
        <v>0</v>
      </c>
    </row>
    <row r="18" spans="1:2">
      <c r="A18" t="str">
        <v>14974</v>
      </c>
      <c r="B18">
        <v>0</v>
      </c>
    </row>
    <row r="19" spans="1:2">
      <c r="A19" t="str">
        <v>74399</v>
      </c>
      <c r="B19">
        <v>0</v>
      </c>
    </row>
    <row r="20" spans="1:2">
      <c r="A20" t="str">
        <v>22880</v>
      </c>
      <c r="B20">
        <v>0</v>
      </c>
    </row>
    <row r="21" spans="1:2">
      <c r="A21" t="str">
        <v>73776</v>
      </c>
      <c r="B21">
        <v>0</v>
      </c>
    </row>
    <row r="22" spans="1:2">
      <c r="A22" t="str">
        <v>73776</v>
      </c>
      <c r="B22">
        <v>0</v>
      </c>
    </row>
    <row r="23" spans="1:2">
      <c r="A23">
        <v>59192</v>
      </c>
      <c r="B23">
        <v>0</v>
      </c>
    </row>
    <row r="24" spans="1:2">
      <c r="A24">
        <v>10589</v>
      </c>
      <c r="B24">
        <v>0</v>
      </c>
    </row>
    <row r="25" spans="1:2">
      <c r="A25">
        <v>10317</v>
      </c>
      <c r="B25">
        <v>0</v>
      </c>
    </row>
    <row r="26" spans="1:2">
      <c r="A26">
        <v>12207</v>
      </c>
      <c r="B26">
        <v>0</v>
      </c>
    </row>
    <row r="27" spans="1:2">
      <c r="A27">
        <v>12861</v>
      </c>
      <c r="B27">
        <v>0</v>
      </c>
    </row>
    <row r="28" spans="1:2">
      <c r="A28">
        <v>10179</v>
      </c>
      <c r="B28">
        <v>0</v>
      </c>
    </row>
    <row r="29" spans="1:2">
      <c r="A29">
        <v>13353</v>
      </c>
      <c r="B29">
        <v>0</v>
      </c>
    </row>
    <row r="30" spans="1:2">
      <c r="A30" t="str">
        <v>13599</v>
      </c>
      <c r="B30">
        <v>0</v>
      </c>
    </row>
    <row r="31" spans="1:2">
      <c r="A31" t="str">
        <v>13599</v>
      </c>
      <c r="B31">
        <v>0</v>
      </c>
    </row>
    <row r="32" spans="1:2">
      <c r="A32" t="str">
        <v>06406</v>
      </c>
      <c r="B32">
        <v>0</v>
      </c>
    </row>
    <row r="33" spans="1:2">
      <c r="A33" t="str">
        <v>06749</v>
      </c>
      <c r="B33">
        <v>0</v>
      </c>
    </row>
    <row r="34" spans="1:2">
      <c r="A34" t="str">
        <v>53115</v>
      </c>
      <c r="B34">
        <v>0</v>
      </c>
    </row>
    <row r="35" spans="1:2">
      <c r="A35" t="str">
        <v>02943</v>
      </c>
      <c r="B35">
        <v>0</v>
      </c>
    </row>
    <row r="36" spans="1:2">
      <c r="A36" t="str">
        <v>02943</v>
      </c>
      <c r="B36">
        <v>0</v>
      </c>
    </row>
    <row r="37" spans="1:2">
      <c r="A37" t="str">
        <v xml:space="preserve">38106 </v>
      </c>
      <c r="B37">
        <v>0</v>
      </c>
    </row>
    <row r="38" spans="1:2">
      <c r="A38" t="str">
        <v>28777</v>
      </c>
      <c r="B38">
        <v>0</v>
      </c>
    </row>
    <row r="39" spans="1:2">
      <c r="A39" t="str">
        <v>28207</v>
      </c>
      <c r="B39">
        <v>0</v>
      </c>
    </row>
    <row r="40" spans="1:2">
      <c r="A40" t="str">
        <v>84489</v>
      </c>
      <c r="B40">
        <v>0</v>
      </c>
    </row>
    <row r="41" spans="1:2">
      <c r="A41" t="str">
        <v>09114</v>
      </c>
      <c r="B41">
        <v>0</v>
      </c>
    </row>
    <row r="42" spans="1:2">
      <c r="A42" t="str">
        <v>45711</v>
      </c>
      <c r="B42">
        <v>0</v>
      </c>
    </row>
    <row r="43" spans="1:2">
      <c r="A43" t="str">
        <v>41539</v>
      </c>
      <c r="B43">
        <v>0</v>
      </c>
    </row>
    <row r="44" spans="1:2">
      <c r="A44" t="str">
        <v>01159</v>
      </c>
      <c r="B44">
        <v>0</v>
      </c>
    </row>
    <row r="45" spans="1:2">
      <c r="A45" t="str">
        <v xml:space="preserve">47166 </v>
      </c>
      <c r="B45">
        <v>0</v>
      </c>
    </row>
    <row r="46" spans="1:2">
      <c r="A46" t="str">
        <v>47249</v>
      </c>
      <c r="B46">
        <v>0</v>
      </c>
    </row>
    <row r="47" spans="1:2">
      <c r="A47" t="str">
        <v>15890</v>
      </c>
      <c r="B47">
        <v>0</v>
      </c>
    </row>
    <row r="48" spans="1:2">
      <c r="A48" t="str">
        <v>49808</v>
      </c>
      <c r="B48">
        <v>0</v>
      </c>
    </row>
    <row r="49" spans="1:2">
      <c r="A49" t="str">
        <v>49808</v>
      </c>
      <c r="B49">
        <v>0</v>
      </c>
    </row>
    <row r="50" spans="1:2">
      <c r="A50" t="str">
        <v>49808</v>
      </c>
      <c r="B50">
        <v>0</v>
      </c>
    </row>
    <row r="51" spans="1:2">
      <c r="A51" t="str">
        <v>99087</v>
      </c>
      <c r="B51">
        <v>0</v>
      </c>
    </row>
    <row r="52" spans="1:2">
      <c r="A52" t="str">
        <v xml:space="preserve">24939 </v>
      </c>
      <c r="B52">
        <v>0</v>
      </c>
    </row>
    <row r="53" spans="1:2">
      <c r="A53" t="str">
        <v xml:space="preserve">90449 </v>
      </c>
      <c r="B53">
        <v>0</v>
      </c>
    </row>
    <row r="54" spans="1:2">
      <c r="A54" t="str">
        <v>65929</v>
      </c>
      <c r="B54">
        <v>0</v>
      </c>
    </row>
    <row r="55" spans="1:2">
      <c r="A55" t="str">
        <v>65929</v>
      </c>
      <c r="B55">
        <v>0</v>
      </c>
    </row>
    <row r="56" spans="1:2">
      <c r="A56" t="str">
        <v xml:space="preserve"> 60327</v>
      </c>
      <c r="B56">
        <v>0</v>
      </c>
    </row>
    <row r="57" spans="1:2">
      <c r="A57" t="str">
        <v xml:space="preserve"> 60327</v>
      </c>
      <c r="B57">
        <v>0</v>
      </c>
    </row>
    <row r="58" spans="1:2">
      <c r="A58" t="str">
        <v>50226</v>
      </c>
      <c r="B58">
        <v>0</v>
      </c>
    </row>
    <row r="59" spans="1:2">
      <c r="A59" t="str">
        <v>41517</v>
      </c>
      <c r="B59">
        <v>0</v>
      </c>
    </row>
    <row r="60" spans="1:2">
      <c r="A60" t="str">
        <v>41517</v>
      </c>
      <c r="B60">
        <v>0</v>
      </c>
    </row>
    <row r="61" spans="1:2">
      <c r="A61" t="str">
        <v>06112</v>
      </c>
      <c r="B61">
        <v>0</v>
      </c>
    </row>
    <row r="62" spans="1:2">
      <c r="A62" t="str">
        <v>22113</v>
      </c>
      <c r="B62">
        <v>0</v>
      </c>
    </row>
    <row r="63" spans="1:2">
      <c r="A63" t="str">
        <v>22113</v>
      </c>
      <c r="B63">
        <v>0</v>
      </c>
    </row>
    <row r="64" spans="1:2">
      <c r="A64" t="str">
        <v>30169</v>
      </c>
      <c r="B64">
        <v>0</v>
      </c>
    </row>
    <row r="65" spans="1:2">
      <c r="A65" t="str">
        <v>30419</v>
      </c>
      <c r="B65">
        <v>0</v>
      </c>
    </row>
    <row r="66" spans="1:2">
      <c r="A66" t="str">
        <v>83734</v>
      </c>
      <c r="B66">
        <v>0</v>
      </c>
    </row>
    <row r="67" spans="1:2">
      <c r="A67" t="str">
        <v>74076</v>
      </c>
      <c r="B67">
        <v>0</v>
      </c>
    </row>
    <row r="68" spans="1:2">
      <c r="A68" t="str">
        <v>74076</v>
      </c>
      <c r="B68">
        <v>0</v>
      </c>
    </row>
    <row r="69" spans="1:2">
      <c r="A69" t="str">
        <v>74076</v>
      </c>
      <c r="B69">
        <v>0</v>
      </c>
    </row>
    <row r="70" spans="1:2">
      <c r="A70" t="str">
        <v>44653</v>
      </c>
      <c r="B70">
        <v>0</v>
      </c>
    </row>
    <row r="71" spans="1:2">
      <c r="A71" t="str">
        <v>47259</v>
      </c>
      <c r="B71">
        <v>0</v>
      </c>
    </row>
    <row r="72" spans="1:2">
      <c r="A72" t="str">
        <v>47259</v>
      </c>
      <c r="B72">
        <v>0</v>
      </c>
    </row>
    <row r="73" spans="1:2">
      <c r="A73" t="str">
        <v>85088</v>
      </c>
      <c r="B73">
        <v>0</v>
      </c>
    </row>
    <row r="74" spans="1:2">
      <c r="A74" t="str">
        <v>03185</v>
      </c>
      <c r="B74">
        <v>0</v>
      </c>
    </row>
    <row r="75" spans="1:2">
      <c r="A75" t="str">
        <v>03185</v>
      </c>
      <c r="B75">
        <v>0</v>
      </c>
    </row>
    <row r="76" spans="1:2">
      <c r="A76" t="str">
        <v>03185</v>
      </c>
      <c r="B76">
        <v>0</v>
      </c>
    </row>
    <row r="77" spans="1:2">
      <c r="A77" t="str">
        <v>03185</v>
      </c>
      <c r="B77">
        <v>0</v>
      </c>
    </row>
    <row r="78" spans="1:2">
      <c r="A78" t="str">
        <v>07745</v>
      </c>
      <c r="B78">
        <v>0</v>
      </c>
    </row>
    <row r="79" spans="1:2">
      <c r="A79" t="str">
        <v>76189</v>
      </c>
      <c r="B79">
        <v>0</v>
      </c>
    </row>
    <row r="80" spans="1:2">
      <c r="A80" t="str">
        <v>76189</v>
      </c>
      <c r="B80">
        <v>0</v>
      </c>
    </row>
    <row r="81" spans="1:2">
      <c r="A81" t="str">
        <v>24149</v>
      </c>
      <c r="B81">
        <v>0</v>
      </c>
    </row>
    <row r="82" spans="1:2">
      <c r="A82" t="str">
        <v>50997</v>
      </c>
      <c r="B82">
        <v>0</v>
      </c>
    </row>
    <row r="83" spans="1:2">
      <c r="A83" t="str">
        <v>50769</v>
      </c>
      <c r="B83">
        <v>0</v>
      </c>
    </row>
    <row r="84" spans="1:2">
      <c r="A84" t="str">
        <v>50769</v>
      </c>
      <c r="B84">
        <v>0</v>
      </c>
    </row>
    <row r="85" spans="1:2">
      <c r="A85" t="str">
        <v>50735</v>
      </c>
      <c r="B85">
        <v>0</v>
      </c>
    </row>
    <row r="86" spans="1:2">
      <c r="A86" t="str">
        <v>50735</v>
      </c>
      <c r="B86">
        <v>0</v>
      </c>
    </row>
    <row r="87" spans="1:2">
      <c r="A87" t="str">
        <v>47829</v>
      </c>
      <c r="B87">
        <v>0</v>
      </c>
    </row>
    <row r="88" spans="1:2">
      <c r="A88" t="str">
        <v xml:space="preserve">40221 </v>
      </c>
      <c r="B88">
        <v>0</v>
      </c>
    </row>
    <row r="89" spans="1:2">
      <c r="A89" t="str">
        <v>40221</v>
      </c>
      <c r="B89">
        <v>0</v>
      </c>
    </row>
    <row r="90" spans="1:2">
      <c r="A90" t="str">
        <v>04105</v>
      </c>
      <c r="B90">
        <v>0</v>
      </c>
    </row>
    <row r="91" spans="1:2">
      <c r="A91" t="str">
        <v>06237</v>
      </c>
      <c r="B91">
        <v>0</v>
      </c>
    </row>
    <row r="92" spans="1:2">
      <c r="A92" t="str">
        <v>51368</v>
      </c>
      <c r="B92">
        <v>0</v>
      </c>
    </row>
    <row r="93" spans="1:2">
      <c r="A93" t="str">
        <v>04575</v>
      </c>
      <c r="B93">
        <v>0</v>
      </c>
    </row>
    <row r="94" spans="1:2">
      <c r="A94" t="str">
        <v>04575</v>
      </c>
      <c r="B94">
        <v>0</v>
      </c>
    </row>
    <row r="95" spans="1:2">
      <c r="A95" t="str">
        <v xml:space="preserve">67056 </v>
      </c>
      <c r="B95">
        <v>0</v>
      </c>
    </row>
    <row r="96" spans="1:2">
      <c r="A96" t="str">
        <v xml:space="preserve">67056 </v>
      </c>
      <c r="B96">
        <v>0</v>
      </c>
    </row>
    <row r="97" spans="1:2">
      <c r="A97" t="str">
        <v xml:space="preserve">67056 </v>
      </c>
      <c r="B97">
        <v>0</v>
      </c>
    </row>
    <row r="98" spans="1:2">
      <c r="A98" t="str">
        <v>44536</v>
      </c>
      <c r="B98">
        <v>0</v>
      </c>
    </row>
    <row r="99" spans="1:2">
      <c r="A99" t="str">
        <v xml:space="preserve">55120 </v>
      </c>
      <c r="B99">
        <v>0</v>
      </c>
    </row>
    <row r="100" spans="1:2">
      <c r="A100" t="str">
        <v xml:space="preserve">55120 </v>
      </c>
      <c r="B100">
        <v>0</v>
      </c>
    </row>
    <row r="101" spans="1:2">
      <c r="A101" t="str">
        <v xml:space="preserve">55120 </v>
      </c>
      <c r="B101">
        <v>0</v>
      </c>
    </row>
    <row r="102" spans="1:2">
      <c r="A102" t="str">
        <v>68199</v>
      </c>
      <c r="B102">
        <v>0</v>
      </c>
    </row>
    <row r="103" spans="1:2">
      <c r="A103" t="str">
        <v>68199</v>
      </c>
      <c r="B103">
        <v>0</v>
      </c>
    </row>
    <row r="104" spans="1:2">
      <c r="A104" t="str">
        <v>68199</v>
      </c>
      <c r="B104">
        <v>0</v>
      </c>
    </row>
    <row r="105" spans="1:2">
      <c r="A105" t="str">
        <v>45772</v>
      </c>
      <c r="B105">
        <v>0</v>
      </c>
    </row>
    <row r="106" spans="1:2">
      <c r="A106" t="str">
        <v>45772</v>
      </c>
      <c r="B106">
        <v>0</v>
      </c>
    </row>
    <row r="107" spans="1:2">
      <c r="A107" t="str">
        <v>80807</v>
      </c>
      <c r="B107">
        <v>0</v>
      </c>
    </row>
    <row r="108" spans="1:2">
      <c r="A108" t="str">
        <v>85774</v>
      </c>
      <c r="B108">
        <v>0</v>
      </c>
    </row>
    <row r="109" spans="1:2">
      <c r="A109" t="str">
        <v>81371</v>
      </c>
      <c r="B109">
        <v>0</v>
      </c>
    </row>
    <row r="110" spans="1:2">
      <c r="A110" t="str">
        <v>81371</v>
      </c>
      <c r="B110">
        <v>0</v>
      </c>
    </row>
    <row r="111" spans="1:2">
      <c r="A111" t="str">
        <v xml:space="preserve">48155 </v>
      </c>
      <c r="B111">
        <v>0</v>
      </c>
    </row>
    <row r="112" spans="1:2">
      <c r="A112" t="str">
        <v xml:space="preserve">50129 </v>
      </c>
      <c r="B112">
        <v>0</v>
      </c>
    </row>
    <row r="113" spans="1:2">
      <c r="A113" t="str">
        <v>90441</v>
      </c>
      <c r="B113">
        <v>0</v>
      </c>
    </row>
    <row r="114" spans="1:2">
      <c r="A114" t="str">
        <v>63784</v>
      </c>
      <c r="B114">
        <v>0</v>
      </c>
    </row>
    <row r="115" spans="1:2">
      <c r="A115" t="str">
        <v>75175</v>
      </c>
      <c r="B115">
        <v>0</v>
      </c>
    </row>
    <row r="116" spans="1:2">
      <c r="A116" t="str">
        <v>94447</v>
      </c>
      <c r="B116">
        <v>0</v>
      </c>
    </row>
    <row r="117" spans="1:2">
      <c r="A117" t="str">
        <v>66287</v>
      </c>
      <c r="B117">
        <v>0</v>
      </c>
    </row>
    <row r="118" spans="1:2">
      <c r="A118" t="str">
        <v xml:space="preserve">18147 </v>
      </c>
      <c r="B118">
        <v>0</v>
      </c>
    </row>
    <row r="119" spans="1:2">
      <c r="A119" t="str">
        <v>18069</v>
      </c>
      <c r="B119">
        <v>0</v>
      </c>
    </row>
    <row r="120" spans="1:2">
      <c r="A120" t="str">
        <v>65428</v>
      </c>
      <c r="B120">
        <v>0</v>
      </c>
    </row>
    <row r="121" spans="1:2">
      <c r="A121" t="str">
        <v>66121</v>
      </c>
      <c r="B121">
        <v>0</v>
      </c>
    </row>
    <row r="122" spans="1:2">
      <c r="A122" t="str">
        <v xml:space="preserve">06258 </v>
      </c>
      <c r="B122">
        <v>0</v>
      </c>
    </row>
    <row r="123" spans="1:2">
      <c r="A123" t="str">
        <v xml:space="preserve">06258 </v>
      </c>
      <c r="B123">
        <v>0</v>
      </c>
    </row>
    <row r="124" spans="1:2">
      <c r="A124" t="str">
        <v>03130</v>
      </c>
      <c r="B124">
        <v>0</v>
      </c>
    </row>
    <row r="125" spans="1:2">
      <c r="A125" t="str">
        <v>03130</v>
      </c>
      <c r="B125">
        <v>0</v>
      </c>
    </row>
    <row r="126" spans="1:2">
      <c r="A126" t="str">
        <v>01987</v>
      </c>
      <c r="B126">
        <v>0</v>
      </c>
    </row>
    <row r="127" spans="1:2">
      <c r="A127" t="str">
        <v>16303</v>
      </c>
      <c r="B127">
        <v>0</v>
      </c>
    </row>
    <row r="128" spans="1:2">
      <c r="A128" t="str">
        <v>71059</v>
      </c>
      <c r="B128">
        <v>0</v>
      </c>
    </row>
    <row r="129" spans="1:2">
      <c r="A129" t="str">
        <v>39418</v>
      </c>
      <c r="B129">
        <v>0</v>
      </c>
    </row>
    <row r="130" spans="1:2">
      <c r="A130" t="str">
        <v>63538</v>
      </c>
      <c r="B130">
        <v>0</v>
      </c>
    </row>
    <row r="131" spans="1:2">
      <c r="A131" t="str">
        <v>70376</v>
      </c>
      <c r="B131">
        <v>0</v>
      </c>
    </row>
    <row r="132" spans="1:2">
      <c r="A132" t="str">
        <v>66333</v>
      </c>
      <c r="B132">
        <v>0</v>
      </c>
    </row>
    <row r="133" spans="1:2">
      <c r="A133" t="str">
        <v>66333</v>
      </c>
      <c r="B133">
        <v>0</v>
      </c>
    </row>
    <row r="134" spans="1:2">
      <c r="A134" t="str">
        <v>22880</v>
      </c>
      <c r="B134">
        <v>0</v>
      </c>
    </row>
    <row r="135" spans="1:2">
      <c r="A135" t="str">
        <v>52249</v>
      </c>
      <c r="B135">
        <v>0</v>
      </c>
    </row>
    <row r="136" spans="1:2">
      <c r="A136" t="str">
        <v>52249</v>
      </c>
      <c r="B136">
        <v>0</v>
      </c>
    </row>
    <row r="137" spans="1:2">
      <c r="A137" t="str">
        <v>50389</v>
      </c>
      <c r="B137">
        <v>0</v>
      </c>
    </row>
    <row r="138" spans="1:2">
      <c r="A138" t="str">
        <v>36266</v>
      </c>
      <c r="B138">
        <v>0</v>
      </c>
    </row>
    <row r="139" spans="1:2">
      <c r="A139" t="str">
        <v>38440</v>
      </c>
      <c r="B139">
        <v>0</v>
      </c>
    </row>
    <row r="140" spans="1:2">
      <c r="A140" t="str">
        <v>38440</v>
      </c>
      <c r="B140">
        <v>0</v>
      </c>
    </row>
    <row r="141" spans="1:2">
      <c r="A141" t="str">
        <v>38440</v>
      </c>
      <c r="B141">
        <v>0</v>
      </c>
    </row>
    <row r="142" spans="1:2">
      <c r="A142" t="str">
        <v>42275</v>
      </c>
      <c r="B142">
        <v>0</v>
      </c>
    </row>
    <row r="143" spans="1:2">
      <c r="A143" t="str">
        <v>97080</v>
      </c>
      <c r="B143">
        <v>0</v>
      </c>
    </row>
    <row r="144" spans="1:2">
      <c r="A144" t="str">
        <v>85406</v>
      </c>
      <c r="B14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A10" sqref="A10:E10"/>
    </sheetView>
  </sheetViews>
  <sheetFormatPr defaultRowHeight="14.4"/>
  <cols>
    <col min="1" max="1" width="37.44140625" bestFit="1" customWidth="1"/>
    <col min="2" max="2" width="40.44140625" bestFit="1" customWidth="1"/>
    <col min="3" max="3" width="10.109375" bestFit="1" customWidth="1"/>
    <col min="4" max="4" width="9.77734375" customWidth="1"/>
    <col min="5" max="5" width="14.109375" bestFit="1" customWidth="1"/>
  </cols>
  <sheetData>
    <row r="2" spans="1:8">
      <c r="A2" s="1" t="s">
        <v>19156</v>
      </c>
      <c r="B2" s="25">
        <f>Overview!D16</f>
        <v>0</v>
      </c>
      <c r="C2" t="s">
        <v>19157</v>
      </c>
    </row>
    <row r="3" spans="1:8">
      <c r="A3" s="1" t="s">
        <v>19190</v>
      </c>
      <c r="B3" s="156">
        <f>MAX(When2Heat!AB4:AB8765)</f>
        <v>3.1561295986133028E-4</v>
      </c>
      <c r="C3" t="s">
        <v>19181</v>
      </c>
      <c r="G3" s="10" t="s">
        <v>1225</v>
      </c>
      <c r="H3" s="11" t="s">
        <v>1226</v>
      </c>
    </row>
    <row r="4" spans="1:8">
      <c r="A4" s="1"/>
      <c r="G4" s="9" t="s">
        <v>1225</v>
      </c>
      <c r="H4" s="11" t="s">
        <v>1227</v>
      </c>
    </row>
    <row r="5" spans="1:8">
      <c r="A5" s="1"/>
      <c r="G5" s="12" t="s">
        <v>1225</v>
      </c>
      <c r="H5" s="11" t="s">
        <v>1228</v>
      </c>
    </row>
    <row r="6" spans="1:8">
      <c r="A6" s="1" t="s">
        <v>20735</v>
      </c>
      <c r="B6" s="82">
        <f>B3*B2*1000000</f>
        <v>0</v>
      </c>
      <c r="C6" t="s">
        <v>19192</v>
      </c>
      <c r="G6" s="13" t="s">
        <v>1225</v>
      </c>
      <c r="H6" s="11" t="s">
        <v>1229</v>
      </c>
    </row>
    <row r="7" spans="1:8">
      <c r="A7" s="1" t="s">
        <v>20175</v>
      </c>
      <c r="B7" s="82">
        <f>SUM(Table4[Peak Load '[MWh/h']])</f>
        <v>0</v>
      </c>
      <c r="C7" t="s">
        <v>19192</v>
      </c>
    </row>
    <row r="9" spans="1:8">
      <c r="C9" t="s">
        <v>19353</v>
      </c>
    </row>
    <row r="10" spans="1:8">
      <c r="A10" t="s">
        <v>3</v>
      </c>
      <c r="B10" t="s">
        <v>19338</v>
      </c>
      <c r="C10" t="s">
        <v>20809</v>
      </c>
      <c r="D10" t="s">
        <v>20808</v>
      </c>
      <c r="E10" t="s">
        <v>19166</v>
      </c>
    </row>
    <row r="11" spans="1:8">
      <c r="A11" t="s">
        <v>111</v>
      </c>
      <c r="B11" t="s">
        <v>112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0</v>
      </c>
    </row>
    <row r="12" spans="1:8">
      <c r="A12" t="s">
        <v>114</v>
      </c>
      <c r="B12" t="s">
        <v>115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0</v>
      </c>
    </row>
    <row r="13" spans="1:8">
      <c r="A13" t="s">
        <v>116</v>
      </c>
      <c r="B13" t="s">
        <v>117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0</v>
      </c>
    </row>
    <row r="14" spans="1:8">
      <c r="A14" t="s">
        <v>118</v>
      </c>
      <c r="B14" t="s">
        <v>119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0</v>
      </c>
    </row>
    <row r="15" spans="1:8">
      <c r="A15" t="s">
        <v>120</v>
      </c>
      <c r="B15" t="s">
        <v>121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0</v>
      </c>
    </row>
    <row r="16" spans="1:8">
      <c r="A16" t="s">
        <v>122</v>
      </c>
      <c r="B16" t="s">
        <v>123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0</v>
      </c>
    </row>
    <row r="17" spans="1:5">
      <c r="A17" t="s">
        <v>124</v>
      </c>
      <c r="B17" t="s">
        <v>125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0</v>
      </c>
    </row>
    <row r="18" spans="1:5">
      <c r="A18" t="s">
        <v>126</v>
      </c>
      <c r="B18" t="s">
        <v>127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0</v>
      </c>
    </row>
    <row r="19" spans="1:5">
      <c r="A19" t="s">
        <v>128</v>
      </c>
      <c r="B19" t="s">
        <v>129</v>
      </c>
      <c r="C19">
        <v>113318</v>
      </c>
      <c r="D19">
        <f>Table4[[#This Row],[Population 2022]]/$C$412</f>
        <v>1.361387738480729E-3</v>
      </c>
      <c r="E19">
        <f>ROUND(Table4[[#This Row],[Normed]]*$B$6,0)</f>
        <v>0</v>
      </c>
    </row>
    <row r="20" spans="1:5">
      <c r="A20" t="s">
        <v>130</v>
      </c>
      <c r="B20" t="s">
        <v>131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0</v>
      </c>
    </row>
    <row r="21" spans="1:5">
      <c r="A21" t="s">
        <v>132</v>
      </c>
      <c r="B21" t="s">
        <v>133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0</v>
      </c>
    </row>
    <row r="22" spans="1:5">
      <c r="A22" t="s">
        <v>134</v>
      </c>
      <c r="B22" t="s">
        <v>135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0</v>
      </c>
    </row>
    <row r="23" spans="1:5">
      <c r="A23" t="s">
        <v>136</v>
      </c>
      <c r="B23" t="s">
        <v>137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0</v>
      </c>
    </row>
    <row r="24" spans="1:5">
      <c r="A24" t="s">
        <v>139</v>
      </c>
      <c r="B24" t="s">
        <v>140</v>
      </c>
      <c r="C24">
        <v>55527</v>
      </c>
      <c r="D24">
        <f>Table4[[#This Row],[Population 2022]]/$C$412</f>
        <v>6.6709416822234276E-4</v>
      </c>
      <c r="E24">
        <f>ROUND(Table4[[#This Row],[Normed]]*$B$6,0)</f>
        <v>0</v>
      </c>
    </row>
    <row r="25" spans="1:5">
      <c r="A25" t="s">
        <v>141</v>
      </c>
      <c r="B25" t="s">
        <v>142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0</v>
      </c>
    </row>
    <row r="26" spans="1:5">
      <c r="A26" t="s">
        <v>143</v>
      </c>
      <c r="B26" t="s">
        <v>144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0</v>
      </c>
    </row>
    <row r="27" spans="1:5">
      <c r="A27" t="s">
        <v>145</v>
      </c>
      <c r="B27" t="s">
        <v>146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0</v>
      </c>
    </row>
    <row r="28" spans="1:5">
      <c r="A28" t="s">
        <v>147</v>
      </c>
      <c r="B28" t="s">
        <v>148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0</v>
      </c>
    </row>
    <row r="29" spans="1:5">
      <c r="A29" t="s">
        <v>149</v>
      </c>
      <c r="B29" t="s">
        <v>150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0</v>
      </c>
    </row>
    <row r="30" spans="1:5">
      <c r="A30" t="s">
        <v>151</v>
      </c>
      <c r="B30" t="s">
        <v>152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0</v>
      </c>
    </row>
    <row r="31" spans="1:5">
      <c r="A31" t="s">
        <v>153</v>
      </c>
      <c r="B31" t="s">
        <v>154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0</v>
      </c>
    </row>
    <row r="32" spans="1:5">
      <c r="A32" t="s">
        <v>155</v>
      </c>
      <c r="B32" t="s">
        <v>156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0</v>
      </c>
    </row>
    <row r="33" spans="1:5">
      <c r="A33" t="s">
        <v>157</v>
      </c>
      <c r="B33" t="s">
        <v>158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0</v>
      </c>
    </row>
    <row r="34" spans="1:5">
      <c r="A34" t="s">
        <v>159</v>
      </c>
      <c r="B34" t="s">
        <v>160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0</v>
      </c>
    </row>
    <row r="35" spans="1:5">
      <c r="A35" t="s">
        <v>161</v>
      </c>
      <c r="B35" t="s">
        <v>162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0</v>
      </c>
    </row>
    <row r="36" spans="1:5">
      <c r="A36" t="s">
        <v>163</v>
      </c>
      <c r="B36" t="s">
        <v>164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0</v>
      </c>
    </row>
    <row r="37" spans="1:5">
      <c r="A37" t="s">
        <v>165</v>
      </c>
      <c r="B37" t="s">
        <v>166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0</v>
      </c>
    </row>
    <row r="38" spans="1:5">
      <c r="A38" t="s">
        <v>167</v>
      </c>
      <c r="B38" t="s">
        <v>168</v>
      </c>
      <c r="C38">
        <v>167945</v>
      </c>
      <c r="D38">
        <f>Table4[[#This Row],[Population 2022]]/$C$412</f>
        <v>2.017669423561535E-3</v>
      </c>
      <c r="E38">
        <f>ROUND(Table4[[#This Row],[Normed]]*$B$6,0)</f>
        <v>0</v>
      </c>
    </row>
    <row r="39" spans="1:5">
      <c r="A39" t="s">
        <v>169</v>
      </c>
      <c r="B39" t="s">
        <v>170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0</v>
      </c>
    </row>
    <row r="40" spans="1:5">
      <c r="A40" t="s">
        <v>171</v>
      </c>
      <c r="B40" t="s">
        <v>172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0</v>
      </c>
    </row>
    <row r="41" spans="1:5">
      <c r="A41" t="s">
        <v>173</v>
      </c>
      <c r="B41" t="s">
        <v>174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0</v>
      </c>
    </row>
    <row r="42" spans="1:5">
      <c r="A42" t="s">
        <v>175</v>
      </c>
      <c r="B42" t="s">
        <v>176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0</v>
      </c>
    </row>
    <row r="43" spans="1:5">
      <c r="A43" t="s">
        <v>177</v>
      </c>
      <c r="B43" t="s">
        <v>178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0</v>
      </c>
    </row>
    <row r="44" spans="1:5">
      <c r="A44" t="s">
        <v>89</v>
      </c>
      <c r="B44" t="s">
        <v>179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0</v>
      </c>
    </row>
    <row r="45" spans="1:5">
      <c r="A45" t="s">
        <v>180</v>
      </c>
      <c r="B45" t="s">
        <v>181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0</v>
      </c>
    </row>
    <row r="46" spans="1:5">
      <c r="A46" t="s">
        <v>183</v>
      </c>
      <c r="B46" t="s">
        <v>184</v>
      </c>
      <c r="C46">
        <v>288158</v>
      </c>
      <c r="D46">
        <f>Table4[[#This Row],[Population 2022]]/$C$412</f>
        <v>3.461892796776592E-3</v>
      </c>
      <c r="E46">
        <f>ROUND(Table4[[#This Row],[Normed]]*$B$6,0)</f>
        <v>0</v>
      </c>
    </row>
    <row r="47" spans="1:5">
      <c r="A47" t="s">
        <v>185</v>
      </c>
      <c r="B47" t="s">
        <v>19314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0</v>
      </c>
    </row>
    <row r="48" spans="1:5">
      <c r="A48" t="s">
        <v>186</v>
      </c>
      <c r="B48" t="s">
        <v>187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0</v>
      </c>
    </row>
    <row r="49" spans="1:5">
      <c r="A49" t="s">
        <v>188</v>
      </c>
      <c r="B49" t="s">
        <v>189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0</v>
      </c>
    </row>
    <row r="50" spans="1:5">
      <c r="A50" t="s">
        <v>190</v>
      </c>
      <c r="B50" t="s">
        <v>191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0</v>
      </c>
    </row>
    <row r="51" spans="1:5">
      <c r="A51" t="s">
        <v>192</v>
      </c>
      <c r="B51" t="s">
        <v>193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0</v>
      </c>
    </row>
    <row r="52" spans="1:5">
      <c r="A52" t="s">
        <v>194</v>
      </c>
      <c r="B52" t="s">
        <v>195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0</v>
      </c>
    </row>
    <row r="53" spans="1:5">
      <c r="A53" t="s">
        <v>196</v>
      </c>
      <c r="B53" t="s">
        <v>197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0</v>
      </c>
    </row>
    <row r="54" spans="1:5">
      <c r="A54" t="s">
        <v>198</v>
      </c>
      <c r="B54" t="s">
        <v>199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0</v>
      </c>
    </row>
    <row r="55" spans="1:5">
      <c r="A55" t="s">
        <v>200</v>
      </c>
      <c r="B55" t="s">
        <v>201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0</v>
      </c>
    </row>
    <row r="56" spans="1:5">
      <c r="A56" t="s">
        <v>202</v>
      </c>
      <c r="B56" t="s">
        <v>203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0</v>
      </c>
    </row>
    <row r="57" spans="1:5">
      <c r="A57" t="s">
        <v>204</v>
      </c>
      <c r="B57" t="s">
        <v>205</v>
      </c>
      <c r="C57">
        <v>63508</v>
      </c>
      <c r="D57">
        <f>Table4[[#This Row],[Population 2022]]/$C$412</f>
        <v>7.6297686594745877E-4</v>
      </c>
      <c r="E57">
        <f>ROUND(Table4[[#This Row],[Normed]]*$B$6,0)</f>
        <v>0</v>
      </c>
    </row>
    <row r="58" spans="1:5">
      <c r="A58" t="s">
        <v>101</v>
      </c>
      <c r="B58" t="s">
        <v>206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0</v>
      </c>
    </row>
    <row r="59" spans="1:5">
      <c r="A59" t="s">
        <v>207</v>
      </c>
      <c r="B59" t="s">
        <v>208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0</v>
      </c>
    </row>
    <row r="60" spans="1:5">
      <c r="A60" t="s">
        <v>209</v>
      </c>
      <c r="B60" t="s">
        <v>210</v>
      </c>
      <c r="C60">
        <v>127919</v>
      </c>
      <c r="D60">
        <f>Table4[[#This Row],[Population 2022]]/$C$412</f>
        <v>1.536802256646926E-3</v>
      </c>
      <c r="E60">
        <f>ROUND(Table4[[#This Row],[Normed]]*$B$6,0)</f>
        <v>0</v>
      </c>
    </row>
    <row r="61" spans="1:5">
      <c r="A61" t="s">
        <v>211</v>
      </c>
      <c r="B61" t="s">
        <v>212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0</v>
      </c>
    </row>
    <row r="62" spans="1:5">
      <c r="A62" t="s">
        <v>213</v>
      </c>
      <c r="B62" t="s">
        <v>214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0</v>
      </c>
    </row>
    <row r="63" spans="1:5">
      <c r="A63" t="s">
        <v>215</v>
      </c>
      <c r="B63" t="s">
        <v>216</v>
      </c>
      <c r="C63">
        <v>133634</v>
      </c>
      <c r="D63">
        <f>Table4[[#This Row],[Population 2022]]/$C$412</f>
        <v>1.605461524595684E-3</v>
      </c>
      <c r="E63">
        <f>ROUND(Table4[[#This Row],[Normed]]*$B$6,0)</f>
        <v>0</v>
      </c>
    </row>
    <row r="64" spans="1:5">
      <c r="A64" t="s">
        <v>217</v>
      </c>
      <c r="B64" t="s">
        <v>218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0</v>
      </c>
    </row>
    <row r="65" spans="1:5">
      <c r="A65" t="s">
        <v>219</v>
      </c>
      <c r="B65" t="s">
        <v>220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0</v>
      </c>
    </row>
    <row r="66" spans="1:5">
      <c r="A66" t="s">
        <v>221</v>
      </c>
      <c r="B66" t="s">
        <v>222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0</v>
      </c>
    </row>
    <row r="67" spans="1:5">
      <c r="A67" t="s">
        <v>223</v>
      </c>
      <c r="B67" t="s">
        <v>224</v>
      </c>
      <c r="C67">
        <v>88232</v>
      </c>
      <c r="D67">
        <f>Table4[[#This Row],[Population 2022]]/$C$412</f>
        <v>1.0600077917156292E-3</v>
      </c>
      <c r="E67">
        <f>ROUND(Table4[[#This Row],[Normed]]*$B$6,0)</f>
        <v>0</v>
      </c>
    </row>
    <row r="68" spans="1:5">
      <c r="A68" t="s">
        <v>225</v>
      </c>
      <c r="B68" t="s">
        <v>226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0</v>
      </c>
    </row>
    <row r="69" spans="1:5">
      <c r="A69" t="s">
        <v>227</v>
      </c>
      <c r="B69" t="s">
        <v>228</v>
      </c>
      <c r="C69">
        <v>99978</v>
      </c>
      <c r="D69">
        <f>Table4[[#This Row],[Population 2022]]/$C$412</f>
        <v>1.2011227105828404E-3</v>
      </c>
      <c r="E69">
        <f>ROUND(Table4[[#This Row],[Normed]]*$B$6,0)</f>
        <v>0</v>
      </c>
    </row>
    <row r="70" spans="1:5">
      <c r="A70" t="s">
        <v>229</v>
      </c>
      <c r="B70" t="s">
        <v>19315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0</v>
      </c>
    </row>
    <row r="71" spans="1:5">
      <c r="A71" t="s">
        <v>231</v>
      </c>
      <c r="B71" t="s">
        <v>232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0</v>
      </c>
    </row>
    <row r="72" spans="1:5">
      <c r="A72" t="s">
        <v>233</v>
      </c>
      <c r="B72" t="s">
        <v>234</v>
      </c>
      <c r="C72">
        <v>98503</v>
      </c>
      <c r="D72">
        <f>Table4[[#This Row],[Population 2022]]/$C$412</f>
        <v>1.1834022521008776E-3</v>
      </c>
      <c r="E72">
        <f>ROUND(Table4[[#This Row],[Normed]]*$B$6,0)</f>
        <v>0</v>
      </c>
    </row>
    <row r="73" spans="1:5">
      <c r="A73" t="s">
        <v>235</v>
      </c>
      <c r="B73" t="s">
        <v>19316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0</v>
      </c>
    </row>
    <row r="74" spans="1:5">
      <c r="A74" t="s">
        <v>237</v>
      </c>
      <c r="B74" t="s">
        <v>238</v>
      </c>
      <c r="C74">
        <v>263367</v>
      </c>
      <c r="D74">
        <f>Table4[[#This Row],[Population 2022]]/$C$412</f>
        <v>3.164056941707885E-3</v>
      </c>
      <c r="E74">
        <f>ROUND(Table4[[#This Row],[Normed]]*$B$6,0)</f>
        <v>0</v>
      </c>
    </row>
    <row r="75" spans="1:5">
      <c r="A75" t="s">
        <v>239</v>
      </c>
      <c r="B75" t="s">
        <v>240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0</v>
      </c>
    </row>
    <row r="76" spans="1:5">
      <c r="A76" t="s">
        <v>241</v>
      </c>
      <c r="B76" t="s">
        <v>242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0</v>
      </c>
    </row>
    <row r="77" spans="1:5">
      <c r="A77" t="s">
        <v>243</v>
      </c>
      <c r="B77" t="s">
        <v>244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0</v>
      </c>
    </row>
    <row r="78" spans="1:5">
      <c r="A78" t="s">
        <v>245</v>
      </c>
      <c r="B78" t="s">
        <v>246</v>
      </c>
      <c r="C78">
        <v>73150</v>
      </c>
      <c r="D78">
        <f>Table4[[#This Row],[Population 2022]]/$C$412</f>
        <v>8.7881460200378862E-4</v>
      </c>
      <c r="E78">
        <f>ROUND(Table4[[#This Row],[Normed]]*$B$6,0)</f>
        <v>0</v>
      </c>
    </row>
    <row r="79" spans="1:5">
      <c r="A79" t="s">
        <v>247</v>
      </c>
      <c r="B79" t="s">
        <v>248</v>
      </c>
      <c r="C79">
        <v>53093</v>
      </c>
      <c r="D79">
        <f>Table4[[#This Row],[Population 2022]]/$C$412</f>
        <v>6.3785240825956456E-4</v>
      </c>
      <c r="E79">
        <f>ROUND(Table4[[#This Row],[Normed]]*$B$6,0)</f>
        <v>0</v>
      </c>
    </row>
    <row r="80" spans="1:5">
      <c r="A80" t="s">
        <v>249</v>
      </c>
      <c r="B80" t="s">
        <v>250</v>
      </c>
      <c r="C80">
        <v>47854</v>
      </c>
      <c r="D80">
        <f>Table4[[#This Row],[Population 2022]]/$C$412</f>
        <v>5.7491174250566372E-4</v>
      </c>
      <c r="E80">
        <f>ROUND(Table4[[#This Row],[Normed]]*$B$6,0)</f>
        <v>0</v>
      </c>
    </row>
    <row r="81" spans="1:5">
      <c r="A81" t="s">
        <v>251</v>
      </c>
      <c r="B81" t="s">
        <v>252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0</v>
      </c>
    </row>
    <row r="82" spans="1:5">
      <c r="A82" t="s">
        <v>253</v>
      </c>
      <c r="B82" t="s">
        <v>254</v>
      </c>
      <c r="C82">
        <v>78632</v>
      </c>
      <c r="D82">
        <f>Table4[[#This Row],[Population 2022]]/$C$412</f>
        <v>9.4467463820590441E-4</v>
      </c>
      <c r="E82">
        <f>ROUND(Table4[[#This Row],[Normed]]*$B$6,0)</f>
        <v>0</v>
      </c>
    </row>
    <row r="83" spans="1:5">
      <c r="A83" t="s">
        <v>255</v>
      </c>
      <c r="B83" t="s">
        <v>256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0</v>
      </c>
    </row>
    <row r="84" spans="1:5">
      <c r="A84" t="s">
        <v>257</v>
      </c>
      <c r="B84" t="s">
        <v>258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0</v>
      </c>
    </row>
    <row r="85" spans="1:5">
      <c r="A85" t="s">
        <v>97</v>
      </c>
      <c r="B85" t="s">
        <v>259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0</v>
      </c>
    </row>
    <row r="86" spans="1:5">
      <c r="A86" t="s">
        <v>260</v>
      </c>
      <c r="B86" t="s">
        <v>261</v>
      </c>
      <c r="C86">
        <v>77176</v>
      </c>
      <c r="D86">
        <f>Table4[[#This Row],[Population 2022]]/$C$412</f>
        <v>9.2718244325692945E-4</v>
      </c>
      <c r="E86">
        <f>ROUND(Table4[[#This Row],[Normed]]*$B$6,0)</f>
        <v>0</v>
      </c>
    </row>
    <row r="87" spans="1:5">
      <c r="A87" t="s">
        <v>262</v>
      </c>
      <c r="B87" t="s">
        <v>263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0</v>
      </c>
    </row>
    <row r="88" spans="1:5">
      <c r="A88" t="s">
        <v>264</v>
      </c>
      <c r="B88" t="s">
        <v>265</v>
      </c>
      <c r="C88">
        <v>102398</v>
      </c>
      <c r="D88">
        <f>Table4[[#This Row],[Population 2022]]/$C$412</f>
        <v>1.230196276363417E-3</v>
      </c>
      <c r="E88">
        <f>ROUND(Table4[[#This Row],[Normed]]*$B$6,0)</f>
        <v>0</v>
      </c>
    </row>
    <row r="89" spans="1:5">
      <c r="A89" t="s">
        <v>266</v>
      </c>
      <c r="B89" t="s">
        <v>267</v>
      </c>
      <c r="C89">
        <v>98045</v>
      </c>
      <c r="D89">
        <f>Table4[[#This Row],[Population 2022]]/$C$412</f>
        <v>1.1778998995688511E-3</v>
      </c>
      <c r="E89">
        <f>ROUND(Table4[[#This Row],[Normed]]*$B$6,0)</f>
        <v>0</v>
      </c>
    </row>
    <row r="90" spans="1:5">
      <c r="A90" t="s">
        <v>268</v>
      </c>
      <c r="B90" t="s">
        <v>269</v>
      </c>
      <c r="C90">
        <v>41994</v>
      </c>
      <c r="D90">
        <f>Table4[[#This Row],[Population 2022]]/$C$412</f>
        <v>5.0451046338410247E-4</v>
      </c>
      <c r="E90">
        <f>ROUND(Table4[[#This Row],[Normed]]*$B$6,0)</f>
        <v>0</v>
      </c>
    </row>
    <row r="91" spans="1:5">
      <c r="A91" t="s">
        <v>270</v>
      </c>
      <c r="B91" t="s">
        <v>271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0</v>
      </c>
    </row>
    <row r="92" spans="1:5">
      <c r="A92" t="s">
        <v>272</v>
      </c>
      <c r="B92" t="s">
        <v>19317</v>
      </c>
      <c r="C92">
        <v>42472</v>
      </c>
      <c r="D92">
        <f>Table4[[#This Row],[Population 2022]]/$C$412</f>
        <v>5.1025309331927419E-4</v>
      </c>
      <c r="E92">
        <f>ROUND(Table4[[#This Row],[Normed]]*$B$6,0)</f>
        <v>0</v>
      </c>
    </row>
    <row r="93" spans="1:5">
      <c r="A93" t="s">
        <v>276</v>
      </c>
      <c r="B93" t="s">
        <v>277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0</v>
      </c>
    </row>
    <row r="94" spans="1:5">
      <c r="A94" t="s">
        <v>274</v>
      </c>
      <c r="B94" t="s">
        <v>275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0</v>
      </c>
    </row>
    <row r="95" spans="1:5">
      <c r="A95" t="s">
        <v>278</v>
      </c>
      <c r="B95" t="s">
        <v>19318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0</v>
      </c>
    </row>
    <row r="96" spans="1:5">
      <c r="A96" t="s">
        <v>103</v>
      </c>
      <c r="B96" t="s">
        <v>19319</v>
      </c>
      <c r="C96">
        <v>94838</v>
      </c>
      <c r="D96">
        <f>Table4[[#This Row],[Population 2022]]/$C$412</f>
        <v>1.1393714179745087E-3</v>
      </c>
      <c r="E96">
        <f>ROUND(Table4[[#This Row],[Normed]]*$B$6,0)</f>
        <v>0</v>
      </c>
    </row>
    <row r="97" spans="1:5">
      <c r="A97" t="s">
        <v>281</v>
      </c>
      <c r="B97" t="s">
        <v>282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0</v>
      </c>
    </row>
    <row r="98" spans="1:5">
      <c r="A98" t="s">
        <v>283</v>
      </c>
      <c r="B98" t="s">
        <v>284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0</v>
      </c>
    </row>
    <row r="99" spans="1:5">
      <c r="A99" t="s">
        <v>285</v>
      </c>
      <c r="B99" t="s">
        <v>286</v>
      </c>
      <c r="C99">
        <v>71648</v>
      </c>
      <c r="D99">
        <f>Table4[[#This Row],[Population 2022]]/$C$412</f>
        <v>8.6076976902757952E-4</v>
      </c>
      <c r="E99">
        <f>ROUND(Table4[[#This Row],[Normed]]*$B$6,0)</f>
        <v>0</v>
      </c>
    </row>
    <row r="100" spans="1:5">
      <c r="A100" t="s">
        <v>287</v>
      </c>
      <c r="B100" t="s">
        <v>288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0</v>
      </c>
    </row>
    <row r="101" spans="1:5">
      <c r="A101" t="s">
        <v>289</v>
      </c>
      <c r="B101" t="s">
        <v>290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0</v>
      </c>
    </row>
    <row r="102" spans="1:5">
      <c r="A102" t="s">
        <v>291</v>
      </c>
      <c r="B102" t="s">
        <v>292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0</v>
      </c>
    </row>
    <row r="103" spans="1:5">
      <c r="A103" t="s">
        <v>293</v>
      </c>
      <c r="B103" t="s">
        <v>294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0</v>
      </c>
    </row>
    <row r="104" spans="1:5">
      <c r="A104" t="s">
        <v>295</v>
      </c>
      <c r="B104" t="s">
        <v>296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0</v>
      </c>
    </row>
    <row r="105" spans="1:5">
      <c r="A105" t="s">
        <v>297</v>
      </c>
      <c r="B105" t="s">
        <v>298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0</v>
      </c>
    </row>
    <row r="106" spans="1:5">
      <c r="A106" t="s">
        <v>299</v>
      </c>
      <c r="B106" t="s">
        <v>300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0</v>
      </c>
    </row>
    <row r="107" spans="1:5">
      <c r="A107" t="s">
        <v>301</v>
      </c>
      <c r="B107" t="s">
        <v>302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0</v>
      </c>
    </row>
    <row r="108" spans="1:5">
      <c r="A108" t="s">
        <v>303</v>
      </c>
      <c r="B108" t="s">
        <v>304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0</v>
      </c>
    </row>
    <row r="109" spans="1:5">
      <c r="A109" t="s">
        <v>307</v>
      </c>
      <c r="B109" t="s">
        <v>308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0</v>
      </c>
    </row>
    <row r="110" spans="1:5">
      <c r="A110" t="s">
        <v>305</v>
      </c>
      <c r="B110" t="s">
        <v>306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0</v>
      </c>
    </row>
    <row r="111" spans="1:5">
      <c r="A111" t="s">
        <v>309</v>
      </c>
      <c r="B111" t="s">
        <v>310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0</v>
      </c>
    </row>
    <row r="112" spans="1:5">
      <c r="A112" t="s">
        <v>311</v>
      </c>
      <c r="B112" t="s">
        <v>19320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0</v>
      </c>
    </row>
    <row r="113" spans="1:5">
      <c r="A113" t="s">
        <v>313</v>
      </c>
      <c r="B113" t="s">
        <v>314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0</v>
      </c>
    </row>
    <row r="114" spans="1:5">
      <c r="A114" t="s">
        <v>315</v>
      </c>
      <c r="B114" t="s">
        <v>316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0</v>
      </c>
    </row>
    <row r="115" spans="1:5">
      <c r="A115" t="s">
        <v>317</v>
      </c>
      <c r="B115" t="s">
        <v>318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0</v>
      </c>
    </row>
    <row r="116" spans="1:5">
      <c r="A116" t="s">
        <v>319</v>
      </c>
      <c r="B116" t="s">
        <v>320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0</v>
      </c>
    </row>
    <row r="117" spans="1:5">
      <c r="A117" t="s">
        <v>321</v>
      </c>
      <c r="B117" t="s">
        <v>322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0</v>
      </c>
    </row>
    <row r="118" spans="1:5">
      <c r="A118" t="s">
        <v>323</v>
      </c>
      <c r="B118" t="s">
        <v>324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0</v>
      </c>
    </row>
    <row r="119" spans="1:5">
      <c r="A119" t="s">
        <v>325</v>
      </c>
      <c r="B119" t="s">
        <v>326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0</v>
      </c>
    </row>
    <row r="120" spans="1:5">
      <c r="A120" t="s">
        <v>327</v>
      </c>
      <c r="B120" t="s">
        <v>328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0</v>
      </c>
    </row>
    <row r="121" spans="1:5">
      <c r="A121" t="s">
        <v>329</v>
      </c>
      <c r="B121" t="s">
        <v>330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0</v>
      </c>
    </row>
    <row r="122" spans="1:5">
      <c r="A122" t="s">
        <v>331</v>
      </c>
      <c r="B122" t="s">
        <v>19321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0</v>
      </c>
    </row>
    <row r="123" spans="1:5">
      <c r="A123" t="s">
        <v>333</v>
      </c>
      <c r="B123" t="s">
        <v>334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0</v>
      </c>
    </row>
    <row r="124" spans="1:5">
      <c r="A124" t="s">
        <v>335</v>
      </c>
      <c r="B124" t="s">
        <v>336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0</v>
      </c>
    </row>
    <row r="125" spans="1:5">
      <c r="A125" t="s">
        <v>337</v>
      </c>
      <c r="B125" t="s">
        <v>338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0</v>
      </c>
    </row>
    <row r="126" spans="1:5">
      <c r="A126" t="s">
        <v>339</v>
      </c>
      <c r="B126" t="s">
        <v>340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0</v>
      </c>
    </row>
    <row r="127" spans="1:5">
      <c r="A127" t="s">
        <v>341</v>
      </c>
      <c r="B127" t="s">
        <v>342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0</v>
      </c>
    </row>
    <row r="128" spans="1:5">
      <c r="A128" t="s">
        <v>343</v>
      </c>
      <c r="B128" t="s">
        <v>344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0</v>
      </c>
    </row>
    <row r="129" spans="1:5">
      <c r="A129" t="s">
        <v>345</v>
      </c>
      <c r="B129" t="s">
        <v>346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0</v>
      </c>
    </row>
    <row r="130" spans="1:5">
      <c r="A130" t="s">
        <v>347</v>
      </c>
      <c r="B130" t="s">
        <v>348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0</v>
      </c>
    </row>
    <row r="131" spans="1:5">
      <c r="A131" t="s">
        <v>349</v>
      </c>
      <c r="B131" t="s">
        <v>350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0</v>
      </c>
    </row>
    <row r="132" spans="1:5">
      <c r="A132" t="s">
        <v>351</v>
      </c>
      <c r="B132" t="s">
        <v>352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0</v>
      </c>
    </row>
    <row r="133" spans="1:5">
      <c r="A133" t="s">
        <v>353</v>
      </c>
      <c r="B133" t="s">
        <v>354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0</v>
      </c>
    </row>
    <row r="134" spans="1:5">
      <c r="A134" t="s">
        <v>355</v>
      </c>
      <c r="B134" t="s">
        <v>356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0</v>
      </c>
    </row>
    <row r="135" spans="1:5">
      <c r="A135" t="s">
        <v>357</v>
      </c>
      <c r="B135" t="s">
        <v>358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0</v>
      </c>
    </row>
    <row r="136" spans="1:5">
      <c r="A136" t="s">
        <v>359</v>
      </c>
      <c r="B136" t="s">
        <v>360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0</v>
      </c>
    </row>
    <row r="137" spans="1:5">
      <c r="A137" t="s">
        <v>361</v>
      </c>
      <c r="B137" t="s">
        <v>362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0</v>
      </c>
    </row>
    <row r="138" spans="1:5">
      <c r="A138" t="s">
        <v>363</v>
      </c>
      <c r="B138" t="s">
        <v>364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0</v>
      </c>
    </row>
    <row r="139" spans="1:5">
      <c r="A139" t="s">
        <v>365</v>
      </c>
      <c r="B139" t="s">
        <v>366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0</v>
      </c>
    </row>
    <row r="140" spans="1:5">
      <c r="A140" t="s">
        <v>367</v>
      </c>
      <c r="B140" t="s">
        <v>368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0</v>
      </c>
    </row>
    <row r="141" spans="1:5">
      <c r="A141" t="s">
        <v>369</v>
      </c>
      <c r="B141" t="s">
        <v>370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0</v>
      </c>
    </row>
    <row r="142" spans="1:5">
      <c r="A142" t="s">
        <v>371</v>
      </c>
      <c r="B142" t="s">
        <v>372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0</v>
      </c>
    </row>
    <row r="143" spans="1:5">
      <c r="A143" t="s">
        <v>373</v>
      </c>
      <c r="B143" t="s">
        <v>19322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0</v>
      </c>
    </row>
    <row r="144" spans="1:5">
      <c r="A144" t="s">
        <v>375</v>
      </c>
      <c r="B144" t="s">
        <v>376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0</v>
      </c>
    </row>
    <row r="145" spans="1:5">
      <c r="A145" t="s">
        <v>377</v>
      </c>
      <c r="B145" t="s">
        <v>378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0</v>
      </c>
    </row>
    <row r="146" spans="1:5">
      <c r="A146" t="s">
        <v>99</v>
      </c>
      <c r="B146" t="s">
        <v>379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0</v>
      </c>
    </row>
    <row r="147" spans="1:5">
      <c r="A147" t="s">
        <v>380</v>
      </c>
      <c r="B147" t="s">
        <v>381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0</v>
      </c>
    </row>
    <row r="148" spans="1:5">
      <c r="A148" t="s">
        <v>382</v>
      </c>
      <c r="B148" t="s">
        <v>383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0</v>
      </c>
    </row>
    <row r="149" spans="1:5">
      <c r="A149" t="s">
        <v>384</v>
      </c>
      <c r="B149" t="s">
        <v>385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0</v>
      </c>
    </row>
    <row r="150" spans="1:5">
      <c r="A150" t="s">
        <v>386</v>
      </c>
      <c r="B150" t="s">
        <v>387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0</v>
      </c>
    </row>
    <row r="151" spans="1:5">
      <c r="A151" t="s">
        <v>389</v>
      </c>
      <c r="B151" t="s">
        <v>388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0</v>
      </c>
    </row>
    <row r="152" spans="1:5">
      <c r="A152" t="s">
        <v>390</v>
      </c>
      <c r="B152" t="s">
        <v>391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0</v>
      </c>
    </row>
    <row r="153" spans="1:5">
      <c r="A153" t="s">
        <v>392</v>
      </c>
      <c r="B153" t="s">
        <v>393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0</v>
      </c>
    </row>
    <row r="154" spans="1:5">
      <c r="A154" t="s">
        <v>394</v>
      </c>
      <c r="B154" t="s">
        <v>395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0</v>
      </c>
    </row>
    <row r="155" spans="1:5">
      <c r="A155" t="s">
        <v>396</v>
      </c>
      <c r="B155" t="s">
        <v>397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0</v>
      </c>
    </row>
    <row r="156" spans="1:5">
      <c r="A156" t="s">
        <v>398</v>
      </c>
      <c r="B156" t="s">
        <v>399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0</v>
      </c>
    </row>
    <row r="157" spans="1:5">
      <c r="A157" t="s">
        <v>400</v>
      </c>
      <c r="B157" t="s">
        <v>401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0</v>
      </c>
    </row>
    <row r="158" spans="1:5">
      <c r="A158" t="s">
        <v>402</v>
      </c>
      <c r="B158" t="s">
        <v>403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0</v>
      </c>
    </row>
    <row r="159" spans="1:5">
      <c r="A159" t="s">
        <v>404</v>
      </c>
      <c r="B159" t="s">
        <v>405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0</v>
      </c>
    </row>
    <row r="160" spans="1:5">
      <c r="A160" t="s">
        <v>96</v>
      </c>
      <c r="B160" t="s">
        <v>406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0</v>
      </c>
    </row>
    <row r="161" spans="1:5">
      <c r="A161" t="s">
        <v>407</v>
      </c>
      <c r="B161" t="s">
        <v>408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0</v>
      </c>
    </row>
    <row r="162" spans="1:5">
      <c r="A162" t="s">
        <v>409</v>
      </c>
      <c r="B162" t="s">
        <v>410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0</v>
      </c>
    </row>
    <row r="163" spans="1:5">
      <c r="A163" t="s">
        <v>411</v>
      </c>
      <c r="B163" t="s">
        <v>412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0</v>
      </c>
    </row>
    <row r="164" spans="1:5">
      <c r="A164" t="s">
        <v>413</v>
      </c>
      <c r="B164" t="s">
        <v>414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0</v>
      </c>
    </row>
    <row r="165" spans="1:5">
      <c r="A165" t="s">
        <v>415</v>
      </c>
      <c r="B165" t="s">
        <v>416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0</v>
      </c>
    </row>
    <row r="166" spans="1:5">
      <c r="A166" t="s">
        <v>417</v>
      </c>
      <c r="B166" t="s">
        <v>418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0</v>
      </c>
    </row>
    <row r="167" spans="1:5">
      <c r="A167" t="s">
        <v>419</v>
      </c>
      <c r="B167" t="s">
        <v>420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0</v>
      </c>
    </row>
    <row r="168" spans="1:5">
      <c r="A168" t="s">
        <v>421</v>
      </c>
      <c r="B168" t="s">
        <v>422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0</v>
      </c>
    </row>
    <row r="169" spans="1:5">
      <c r="A169" t="s">
        <v>423</v>
      </c>
      <c r="B169" t="s">
        <v>424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0</v>
      </c>
    </row>
    <row r="170" spans="1:5">
      <c r="A170" t="s">
        <v>426</v>
      </c>
      <c r="B170" t="s">
        <v>427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0</v>
      </c>
    </row>
    <row r="171" spans="1:5">
      <c r="A171" t="s">
        <v>428</v>
      </c>
      <c r="B171" t="s">
        <v>429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0</v>
      </c>
    </row>
    <row r="172" spans="1:5">
      <c r="A172" t="s">
        <v>431</v>
      </c>
      <c r="B172" t="s">
        <v>430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0</v>
      </c>
    </row>
    <row r="173" spans="1:5">
      <c r="A173" t="s">
        <v>432</v>
      </c>
      <c r="B173" t="s">
        <v>433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0</v>
      </c>
    </row>
    <row r="174" spans="1:5">
      <c r="A174" t="s">
        <v>434</v>
      </c>
      <c r="B174" t="s">
        <v>435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0</v>
      </c>
    </row>
    <row r="175" spans="1:5">
      <c r="A175" t="s">
        <v>436</v>
      </c>
      <c r="B175" t="s">
        <v>437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0</v>
      </c>
    </row>
    <row r="176" spans="1:5">
      <c r="A176" t="s">
        <v>438</v>
      </c>
      <c r="B176" t="s">
        <v>439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0</v>
      </c>
    </row>
    <row r="177" spans="1:5">
      <c r="A177" t="s">
        <v>440</v>
      </c>
      <c r="B177" t="s">
        <v>441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0</v>
      </c>
    </row>
    <row r="178" spans="1:5">
      <c r="A178" t="s">
        <v>442</v>
      </c>
      <c r="B178" t="s">
        <v>443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0</v>
      </c>
    </row>
    <row r="179" spans="1:5">
      <c r="A179" t="s">
        <v>444</v>
      </c>
      <c r="B179" t="s">
        <v>445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0</v>
      </c>
    </row>
    <row r="180" spans="1:5">
      <c r="A180" t="s">
        <v>446</v>
      </c>
      <c r="B180" t="s">
        <v>447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0</v>
      </c>
    </row>
    <row r="181" spans="1:5">
      <c r="A181" t="s">
        <v>448</v>
      </c>
      <c r="B181" t="s">
        <v>449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0</v>
      </c>
    </row>
    <row r="182" spans="1:5">
      <c r="A182" t="s">
        <v>450</v>
      </c>
      <c r="B182" t="s">
        <v>451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0</v>
      </c>
    </row>
    <row r="183" spans="1:5">
      <c r="A183" t="s">
        <v>452</v>
      </c>
      <c r="B183" t="s">
        <v>453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0</v>
      </c>
    </row>
    <row r="184" spans="1:5">
      <c r="A184" t="s">
        <v>454</v>
      </c>
      <c r="B184" t="s">
        <v>455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0</v>
      </c>
    </row>
    <row r="185" spans="1:5">
      <c r="A185" t="s">
        <v>456</v>
      </c>
      <c r="B185" t="s">
        <v>457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0</v>
      </c>
    </row>
    <row r="186" spans="1:5">
      <c r="A186" t="s">
        <v>458</v>
      </c>
      <c r="B186" t="s">
        <v>459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0</v>
      </c>
    </row>
    <row r="187" spans="1:5">
      <c r="A187" t="s">
        <v>461</v>
      </c>
      <c r="B187" t="s">
        <v>19323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0</v>
      </c>
    </row>
    <row r="188" spans="1:5">
      <c r="A188" t="s">
        <v>462</v>
      </c>
      <c r="B188" t="s">
        <v>463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0</v>
      </c>
    </row>
    <row r="189" spans="1:5">
      <c r="A189" t="s">
        <v>464</v>
      </c>
      <c r="B189" t="s">
        <v>465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0</v>
      </c>
    </row>
    <row r="190" spans="1:5">
      <c r="A190" t="s">
        <v>466</v>
      </c>
      <c r="B190" t="s">
        <v>467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0</v>
      </c>
    </row>
    <row r="191" spans="1:5">
      <c r="A191" t="s">
        <v>468</v>
      </c>
      <c r="B191" t="s">
        <v>469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0</v>
      </c>
    </row>
    <row r="192" spans="1:5">
      <c r="A192" t="s">
        <v>470</v>
      </c>
      <c r="B192" t="s">
        <v>471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0</v>
      </c>
    </row>
    <row r="193" spans="1:5">
      <c r="A193" t="s">
        <v>472</v>
      </c>
      <c r="B193" t="s">
        <v>473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0</v>
      </c>
    </row>
    <row r="194" spans="1:5">
      <c r="A194" t="s">
        <v>474</v>
      </c>
      <c r="B194" t="s">
        <v>475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0</v>
      </c>
    </row>
    <row r="195" spans="1:5">
      <c r="A195" t="s">
        <v>476</v>
      </c>
      <c r="B195" t="s">
        <v>477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0</v>
      </c>
    </row>
    <row r="196" spans="1:5">
      <c r="A196" t="s">
        <v>478</v>
      </c>
      <c r="B196" t="s">
        <v>479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0</v>
      </c>
    </row>
    <row r="197" spans="1:5">
      <c r="A197" t="s">
        <v>480</v>
      </c>
      <c r="B197" t="s">
        <v>481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0</v>
      </c>
    </row>
    <row r="198" spans="1:5">
      <c r="A198" t="s">
        <v>482</v>
      </c>
      <c r="B198" t="s">
        <v>483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0</v>
      </c>
    </row>
    <row r="199" spans="1:5">
      <c r="A199" t="s">
        <v>484</v>
      </c>
      <c r="B199" t="s">
        <v>485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0</v>
      </c>
    </row>
    <row r="200" spans="1:5">
      <c r="A200" t="s">
        <v>486</v>
      </c>
      <c r="B200" t="s">
        <v>487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0</v>
      </c>
    </row>
    <row r="201" spans="1:5">
      <c r="A201" t="s">
        <v>488</v>
      </c>
      <c r="B201" t="s">
        <v>489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0</v>
      </c>
    </row>
    <row r="202" spans="1:5">
      <c r="A202" t="s">
        <v>490</v>
      </c>
      <c r="B202" t="s">
        <v>19324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0</v>
      </c>
    </row>
    <row r="203" spans="1:5">
      <c r="A203" t="s">
        <v>492</v>
      </c>
      <c r="B203" t="s">
        <v>493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0</v>
      </c>
    </row>
    <row r="204" spans="1:5">
      <c r="A204" t="s">
        <v>494</v>
      </c>
      <c r="B204" t="s">
        <v>495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0</v>
      </c>
    </row>
    <row r="205" spans="1:5">
      <c r="A205" t="s">
        <v>98</v>
      </c>
      <c r="B205" t="s">
        <v>496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0</v>
      </c>
    </row>
    <row r="206" spans="1:5">
      <c r="A206" t="s">
        <v>497</v>
      </c>
      <c r="B206" t="s">
        <v>498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0</v>
      </c>
    </row>
    <row r="207" spans="1:5">
      <c r="A207" t="s">
        <v>500</v>
      </c>
      <c r="B207" t="s">
        <v>501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0</v>
      </c>
    </row>
    <row r="208" spans="1:5">
      <c r="A208" t="s">
        <v>502</v>
      </c>
      <c r="B208" t="s">
        <v>503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0</v>
      </c>
    </row>
    <row r="209" spans="1:5">
      <c r="A209" t="s">
        <v>504</v>
      </c>
      <c r="B209" t="s">
        <v>505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0</v>
      </c>
    </row>
    <row r="210" spans="1:5">
      <c r="A210" t="s">
        <v>506</v>
      </c>
      <c r="B210" t="s">
        <v>507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0</v>
      </c>
    </row>
    <row r="211" spans="1:5">
      <c r="A211" t="s">
        <v>508</v>
      </c>
      <c r="B211" t="s">
        <v>509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0</v>
      </c>
    </row>
    <row r="212" spans="1:5">
      <c r="A212" t="s">
        <v>510</v>
      </c>
      <c r="B212" t="s">
        <v>511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0</v>
      </c>
    </row>
    <row r="213" spans="1:5">
      <c r="A213" t="s">
        <v>512</v>
      </c>
      <c r="B213" t="s">
        <v>513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0</v>
      </c>
    </row>
    <row r="214" spans="1:5">
      <c r="A214" t="s">
        <v>514</v>
      </c>
      <c r="B214" t="s">
        <v>515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0</v>
      </c>
    </row>
    <row r="215" spans="1:5">
      <c r="A215" t="s">
        <v>516</v>
      </c>
      <c r="B215" t="s">
        <v>517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0</v>
      </c>
    </row>
    <row r="216" spans="1:5">
      <c r="A216" t="s">
        <v>518</v>
      </c>
      <c r="B216" t="s">
        <v>519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0</v>
      </c>
    </row>
    <row r="217" spans="1:5">
      <c r="A217" t="s">
        <v>521</v>
      </c>
      <c r="B217" t="s">
        <v>522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0</v>
      </c>
    </row>
    <row r="218" spans="1:5">
      <c r="A218" t="s">
        <v>523</v>
      </c>
      <c r="B218" t="s">
        <v>524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0</v>
      </c>
    </row>
    <row r="219" spans="1:5">
      <c r="A219" t="s">
        <v>525</v>
      </c>
      <c r="B219" t="s">
        <v>526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0</v>
      </c>
    </row>
    <row r="220" spans="1:5">
      <c r="A220" t="s">
        <v>527</v>
      </c>
      <c r="B220" t="s">
        <v>528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0</v>
      </c>
    </row>
    <row r="221" spans="1:5">
      <c r="A221" t="s">
        <v>529</v>
      </c>
      <c r="B221" t="s">
        <v>19325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0</v>
      </c>
    </row>
    <row r="222" spans="1:5">
      <c r="A222" t="s">
        <v>531</v>
      </c>
      <c r="B222" t="s">
        <v>532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0</v>
      </c>
    </row>
    <row r="223" spans="1:5">
      <c r="A223" t="s">
        <v>533</v>
      </c>
      <c r="B223" t="s">
        <v>534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0</v>
      </c>
    </row>
    <row r="224" spans="1:5">
      <c r="A224" t="s">
        <v>536</v>
      </c>
      <c r="B224" t="s">
        <v>537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0</v>
      </c>
    </row>
    <row r="225" spans="1:5">
      <c r="A225" t="s">
        <v>538</v>
      </c>
      <c r="B225" t="s">
        <v>539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0</v>
      </c>
    </row>
    <row r="226" spans="1:5">
      <c r="A226" t="s">
        <v>540</v>
      </c>
      <c r="B226" t="s">
        <v>541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0</v>
      </c>
    </row>
    <row r="227" spans="1:5">
      <c r="A227" t="s">
        <v>542</v>
      </c>
      <c r="B227" t="s">
        <v>543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0</v>
      </c>
    </row>
    <row r="228" spans="1:5">
      <c r="A228" t="s">
        <v>544</v>
      </c>
      <c r="B228" t="s">
        <v>19326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0</v>
      </c>
    </row>
    <row r="229" spans="1:5">
      <c r="A229" t="s">
        <v>545</v>
      </c>
      <c r="B229" t="s">
        <v>546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0</v>
      </c>
    </row>
    <row r="230" spans="1:5">
      <c r="A230" t="s">
        <v>547</v>
      </c>
      <c r="B230" t="s">
        <v>548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0</v>
      </c>
    </row>
    <row r="231" spans="1:5">
      <c r="A231" t="s">
        <v>549</v>
      </c>
      <c r="B231" t="s">
        <v>550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0</v>
      </c>
    </row>
    <row r="232" spans="1:5">
      <c r="A232" t="s">
        <v>551</v>
      </c>
      <c r="B232" t="s">
        <v>7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0</v>
      </c>
    </row>
    <row r="233" spans="1:5">
      <c r="A233" t="s">
        <v>552</v>
      </c>
      <c r="B233" t="s">
        <v>553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0</v>
      </c>
    </row>
    <row r="234" spans="1:5">
      <c r="A234" t="s">
        <v>554</v>
      </c>
      <c r="B234" t="s">
        <v>555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0</v>
      </c>
    </row>
    <row r="235" spans="1:5">
      <c r="A235" t="s">
        <v>556</v>
      </c>
      <c r="B235" t="s">
        <v>557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0</v>
      </c>
    </row>
    <row r="236" spans="1:5">
      <c r="A236" t="s">
        <v>558</v>
      </c>
      <c r="B236" t="s">
        <v>559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0</v>
      </c>
    </row>
    <row r="237" spans="1:5">
      <c r="A237" t="s">
        <v>560</v>
      </c>
      <c r="B237" t="s">
        <v>19327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0</v>
      </c>
    </row>
    <row r="238" spans="1:5">
      <c r="A238" t="s">
        <v>562</v>
      </c>
      <c r="B238" t="s">
        <v>563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0</v>
      </c>
    </row>
    <row r="239" spans="1:5">
      <c r="A239" t="s">
        <v>564</v>
      </c>
      <c r="B239" t="s">
        <v>565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0</v>
      </c>
    </row>
    <row r="240" spans="1:5">
      <c r="A240" t="s">
        <v>566</v>
      </c>
      <c r="B240" t="s">
        <v>567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0</v>
      </c>
    </row>
    <row r="241" spans="1:5">
      <c r="A241" t="s">
        <v>91</v>
      </c>
      <c r="B241" t="s">
        <v>568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0</v>
      </c>
    </row>
    <row r="242" spans="1:5">
      <c r="A242" t="s">
        <v>569</v>
      </c>
      <c r="B242" t="s">
        <v>570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0</v>
      </c>
    </row>
    <row r="243" spans="1:5">
      <c r="A243" t="s">
        <v>571</v>
      </c>
      <c r="B243" t="s">
        <v>572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0</v>
      </c>
    </row>
    <row r="244" spans="1:5">
      <c r="A244" t="s">
        <v>573</v>
      </c>
      <c r="B244" t="s">
        <v>574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0</v>
      </c>
    </row>
    <row r="245" spans="1:5">
      <c r="A245" t="s">
        <v>575</v>
      </c>
      <c r="B245" t="s">
        <v>576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0</v>
      </c>
    </row>
    <row r="246" spans="1:5">
      <c r="A246" t="s">
        <v>93</v>
      </c>
      <c r="B246" t="s">
        <v>577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0</v>
      </c>
    </row>
    <row r="247" spans="1:5">
      <c r="A247" t="s">
        <v>578</v>
      </c>
      <c r="B247" t="s">
        <v>579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0</v>
      </c>
    </row>
    <row r="248" spans="1:5">
      <c r="A248" t="s">
        <v>580</v>
      </c>
      <c r="B248" t="s">
        <v>581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0</v>
      </c>
    </row>
    <row r="249" spans="1:5">
      <c r="A249" t="s">
        <v>582</v>
      </c>
      <c r="B249" t="s">
        <v>583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0</v>
      </c>
    </row>
    <row r="250" spans="1:5">
      <c r="A250" t="s">
        <v>584</v>
      </c>
      <c r="B250" t="s">
        <v>585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0</v>
      </c>
    </row>
    <row r="251" spans="1:5">
      <c r="A251" t="s">
        <v>586</v>
      </c>
      <c r="B251" t="s">
        <v>587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0</v>
      </c>
    </row>
    <row r="252" spans="1:5">
      <c r="A252" t="s">
        <v>589</v>
      </c>
      <c r="B252" t="s">
        <v>590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0</v>
      </c>
    </row>
    <row r="253" spans="1:5">
      <c r="A253" t="s">
        <v>591</v>
      </c>
      <c r="B253" t="s">
        <v>592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0</v>
      </c>
    </row>
    <row r="254" spans="1:5">
      <c r="A254" t="s">
        <v>593</v>
      </c>
      <c r="B254" t="s">
        <v>594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0</v>
      </c>
    </row>
    <row r="255" spans="1:5">
      <c r="A255" t="s">
        <v>595</v>
      </c>
      <c r="B255" t="s">
        <v>596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0</v>
      </c>
    </row>
    <row r="256" spans="1:5">
      <c r="A256" t="s">
        <v>597</v>
      </c>
      <c r="B256" t="s">
        <v>598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0</v>
      </c>
    </row>
    <row r="257" spans="1:5">
      <c r="A257" t="s">
        <v>599</v>
      </c>
      <c r="B257" t="s">
        <v>600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0</v>
      </c>
    </row>
    <row r="258" spans="1:5">
      <c r="A258" t="s">
        <v>601</v>
      </c>
      <c r="B258" t="s">
        <v>602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0</v>
      </c>
    </row>
    <row r="259" spans="1:5">
      <c r="A259" t="s">
        <v>603</v>
      </c>
      <c r="B259" t="s">
        <v>604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0</v>
      </c>
    </row>
    <row r="260" spans="1:5">
      <c r="A260" t="s">
        <v>605</v>
      </c>
      <c r="B260" t="s">
        <v>606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0</v>
      </c>
    </row>
    <row r="261" spans="1:5">
      <c r="A261" t="s">
        <v>607</v>
      </c>
      <c r="B261" t="s">
        <v>608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0</v>
      </c>
    </row>
    <row r="262" spans="1:5">
      <c r="A262" t="s">
        <v>609</v>
      </c>
      <c r="B262" t="s">
        <v>610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0</v>
      </c>
    </row>
    <row r="263" spans="1:5">
      <c r="A263" t="s">
        <v>611</v>
      </c>
      <c r="B263" t="s">
        <v>612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0</v>
      </c>
    </row>
    <row r="264" spans="1:5">
      <c r="A264" t="s">
        <v>613</v>
      </c>
      <c r="B264" t="s">
        <v>614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0</v>
      </c>
    </row>
    <row r="265" spans="1:5">
      <c r="A265" t="s">
        <v>615</v>
      </c>
      <c r="B265" t="s">
        <v>616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0</v>
      </c>
    </row>
    <row r="266" spans="1:5">
      <c r="A266" t="s">
        <v>617</v>
      </c>
      <c r="B266" t="s">
        <v>618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0</v>
      </c>
    </row>
    <row r="267" spans="1:5">
      <c r="A267" t="s">
        <v>620</v>
      </c>
      <c r="B267" t="s">
        <v>621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0</v>
      </c>
    </row>
    <row r="268" spans="1:5">
      <c r="A268" t="s">
        <v>622</v>
      </c>
      <c r="B268" t="s">
        <v>623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0</v>
      </c>
    </row>
    <row r="269" spans="1:5">
      <c r="A269" t="s">
        <v>624</v>
      </c>
      <c r="B269" t="s">
        <v>625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0</v>
      </c>
    </row>
    <row r="270" spans="1:5">
      <c r="A270" t="s">
        <v>626</v>
      </c>
      <c r="B270" t="s">
        <v>627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0</v>
      </c>
    </row>
    <row r="271" spans="1:5">
      <c r="A271" t="s">
        <v>628</v>
      </c>
      <c r="B271" t="s">
        <v>629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0</v>
      </c>
    </row>
    <row r="272" spans="1:5">
      <c r="A272" t="s">
        <v>630</v>
      </c>
      <c r="B272" t="s">
        <v>631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0</v>
      </c>
    </row>
    <row r="273" spans="1:5">
      <c r="A273" t="s">
        <v>632</v>
      </c>
      <c r="B273" t="s">
        <v>633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0</v>
      </c>
    </row>
    <row r="274" spans="1:5">
      <c r="A274" t="s">
        <v>634</v>
      </c>
      <c r="B274" t="s">
        <v>635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0</v>
      </c>
    </row>
    <row r="275" spans="1:5">
      <c r="A275" t="s">
        <v>636</v>
      </c>
      <c r="B275" t="s">
        <v>637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0</v>
      </c>
    </row>
    <row r="276" spans="1:5">
      <c r="A276" t="s">
        <v>638</v>
      </c>
      <c r="B276" t="s">
        <v>639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0</v>
      </c>
    </row>
    <row r="277" spans="1:5">
      <c r="A277" t="s">
        <v>95</v>
      </c>
      <c r="B277" t="s">
        <v>640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0</v>
      </c>
    </row>
    <row r="278" spans="1:5">
      <c r="A278" t="s">
        <v>642</v>
      </c>
      <c r="B278" t="s">
        <v>643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0</v>
      </c>
    </row>
    <row r="279" spans="1:5">
      <c r="A279" t="s">
        <v>644</v>
      </c>
      <c r="B279" t="s">
        <v>645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0</v>
      </c>
    </row>
    <row r="280" spans="1:5">
      <c r="A280" t="s">
        <v>646</v>
      </c>
      <c r="B280" t="s">
        <v>647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0</v>
      </c>
    </row>
    <row r="281" spans="1:5">
      <c r="A281" t="s">
        <v>94</v>
      </c>
      <c r="B281" t="s">
        <v>648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0</v>
      </c>
    </row>
    <row r="282" spans="1:5">
      <c r="A282" t="s">
        <v>649</v>
      </c>
      <c r="B282" t="s">
        <v>650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0</v>
      </c>
    </row>
    <row r="283" spans="1:5">
      <c r="A283" t="s">
        <v>651</v>
      </c>
      <c r="B283" t="s">
        <v>652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0</v>
      </c>
    </row>
    <row r="284" spans="1:5">
      <c r="A284" t="s">
        <v>653</v>
      </c>
      <c r="B284" t="s">
        <v>654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0</v>
      </c>
    </row>
    <row r="285" spans="1:5">
      <c r="A285" t="s">
        <v>655</v>
      </c>
      <c r="B285" t="s">
        <v>656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0</v>
      </c>
    </row>
    <row r="286" spans="1:5">
      <c r="A286" t="s">
        <v>657</v>
      </c>
      <c r="B286" t="s">
        <v>658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0</v>
      </c>
    </row>
    <row r="287" spans="1:5">
      <c r="A287" t="s">
        <v>659</v>
      </c>
      <c r="B287" t="s">
        <v>660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0</v>
      </c>
    </row>
    <row r="288" spans="1:5">
      <c r="A288" t="s">
        <v>661</v>
      </c>
      <c r="B288" t="s">
        <v>662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0</v>
      </c>
    </row>
    <row r="289" spans="1:5">
      <c r="A289" t="s">
        <v>663</v>
      </c>
      <c r="B289" t="s">
        <v>664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0</v>
      </c>
    </row>
    <row r="290" spans="1:5">
      <c r="A290" t="s">
        <v>665</v>
      </c>
      <c r="B290" t="s">
        <v>666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0</v>
      </c>
    </row>
    <row r="291" spans="1:5">
      <c r="A291" t="s">
        <v>667</v>
      </c>
      <c r="B291" t="s">
        <v>668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0</v>
      </c>
    </row>
    <row r="292" spans="1:5">
      <c r="A292" t="s">
        <v>669</v>
      </c>
      <c r="B292" t="s">
        <v>670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0</v>
      </c>
    </row>
    <row r="293" spans="1:5">
      <c r="A293" t="s">
        <v>671</v>
      </c>
      <c r="B293" t="s">
        <v>672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0</v>
      </c>
    </row>
    <row r="294" spans="1:5">
      <c r="A294" t="s">
        <v>673</v>
      </c>
      <c r="B294" t="s">
        <v>674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0</v>
      </c>
    </row>
    <row r="295" spans="1:5">
      <c r="A295" t="s">
        <v>675</v>
      </c>
      <c r="B295" t="s">
        <v>676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0</v>
      </c>
    </row>
    <row r="296" spans="1:5">
      <c r="A296" t="s">
        <v>677</v>
      </c>
      <c r="B296" t="s">
        <v>678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0</v>
      </c>
    </row>
    <row r="297" spans="1:5">
      <c r="A297" t="s">
        <v>679</v>
      </c>
      <c r="B297" t="s">
        <v>680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0</v>
      </c>
    </row>
    <row r="298" spans="1:5">
      <c r="A298" t="s">
        <v>681</v>
      </c>
      <c r="B298" t="s">
        <v>682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0</v>
      </c>
    </row>
    <row r="299" spans="1:5">
      <c r="A299" t="s">
        <v>683</v>
      </c>
      <c r="B299" t="s">
        <v>684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0</v>
      </c>
    </row>
    <row r="300" spans="1:5">
      <c r="A300" t="s">
        <v>685</v>
      </c>
      <c r="B300" t="s">
        <v>686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0</v>
      </c>
    </row>
    <row r="301" spans="1:5">
      <c r="A301" t="s">
        <v>687</v>
      </c>
      <c r="B301" t="s">
        <v>688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0</v>
      </c>
    </row>
    <row r="302" spans="1:5">
      <c r="A302" t="s">
        <v>689</v>
      </c>
      <c r="B302" t="s">
        <v>690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0</v>
      </c>
    </row>
    <row r="303" spans="1:5">
      <c r="A303" t="s">
        <v>691</v>
      </c>
      <c r="B303" t="s">
        <v>692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0</v>
      </c>
    </row>
    <row r="304" spans="1:5">
      <c r="A304" t="s">
        <v>693</v>
      </c>
      <c r="B304" t="s">
        <v>694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0</v>
      </c>
    </row>
    <row r="305" spans="1:5">
      <c r="A305" t="s">
        <v>695</v>
      </c>
      <c r="B305" t="s">
        <v>696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0</v>
      </c>
    </row>
    <row r="306" spans="1:5">
      <c r="A306" t="s">
        <v>697</v>
      </c>
      <c r="B306" t="s">
        <v>698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0</v>
      </c>
    </row>
    <row r="307" spans="1:5">
      <c r="A307" t="s">
        <v>699</v>
      </c>
      <c r="B307" t="s">
        <v>700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0</v>
      </c>
    </row>
    <row r="308" spans="1:5">
      <c r="A308" t="s">
        <v>701</v>
      </c>
      <c r="B308" t="s">
        <v>702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0</v>
      </c>
    </row>
    <row r="309" spans="1:5">
      <c r="A309" t="s">
        <v>703</v>
      </c>
      <c r="B309" t="s">
        <v>704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0</v>
      </c>
    </row>
    <row r="310" spans="1:5">
      <c r="A310" t="s">
        <v>705</v>
      </c>
      <c r="B310" t="s">
        <v>706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0</v>
      </c>
    </row>
    <row r="311" spans="1:5">
      <c r="A311" t="s">
        <v>707</v>
      </c>
      <c r="B311" t="s">
        <v>708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0</v>
      </c>
    </row>
    <row r="312" spans="1:5">
      <c r="A312" t="s">
        <v>709</v>
      </c>
      <c r="B312" t="s">
        <v>710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0</v>
      </c>
    </row>
    <row r="313" spans="1:5">
      <c r="A313" t="s">
        <v>711</v>
      </c>
      <c r="B313" t="s">
        <v>712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0</v>
      </c>
    </row>
    <row r="314" spans="1:5">
      <c r="A314" t="s">
        <v>713</v>
      </c>
      <c r="B314" t="s">
        <v>714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0</v>
      </c>
    </row>
    <row r="315" spans="1:5">
      <c r="A315" t="s">
        <v>715</v>
      </c>
      <c r="B315" t="s">
        <v>716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0</v>
      </c>
    </row>
    <row r="316" spans="1:5">
      <c r="A316" t="s">
        <v>717</v>
      </c>
      <c r="B316" t="s">
        <v>718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0</v>
      </c>
    </row>
    <row r="317" spans="1:5">
      <c r="A317" t="s">
        <v>719</v>
      </c>
      <c r="B317" t="s">
        <v>720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0</v>
      </c>
    </row>
    <row r="318" spans="1:5">
      <c r="A318" t="s">
        <v>721</v>
      </c>
      <c r="B318" t="s">
        <v>722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0</v>
      </c>
    </row>
    <row r="319" spans="1:5">
      <c r="A319" t="s">
        <v>723</v>
      </c>
      <c r="B319" t="s">
        <v>724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0</v>
      </c>
    </row>
    <row r="320" spans="1:5">
      <c r="A320" t="s">
        <v>725</v>
      </c>
      <c r="B320" t="s">
        <v>726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0</v>
      </c>
    </row>
    <row r="321" spans="1:5">
      <c r="A321" t="s">
        <v>727</v>
      </c>
      <c r="B321" t="s">
        <v>728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0</v>
      </c>
    </row>
    <row r="322" spans="1:5">
      <c r="A322" t="s">
        <v>729</v>
      </c>
      <c r="B322" t="s">
        <v>730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0</v>
      </c>
    </row>
    <row r="323" spans="1:5">
      <c r="A323" t="s">
        <v>731</v>
      </c>
      <c r="B323" t="s">
        <v>732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0</v>
      </c>
    </row>
    <row r="324" spans="1:5">
      <c r="A324" t="s">
        <v>733</v>
      </c>
      <c r="B324" t="s">
        <v>734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0</v>
      </c>
    </row>
    <row r="325" spans="1:5">
      <c r="A325" t="s">
        <v>735</v>
      </c>
      <c r="B325" t="s">
        <v>736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0</v>
      </c>
    </row>
    <row r="326" spans="1:5">
      <c r="A326" t="s">
        <v>737</v>
      </c>
      <c r="B326" t="s">
        <v>738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0</v>
      </c>
    </row>
    <row r="327" spans="1:5">
      <c r="A327" t="s">
        <v>739</v>
      </c>
      <c r="B327" t="s">
        <v>740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0</v>
      </c>
    </row>
    <row r="328" spans="1:5">
      <c r="A328" t="s">
        <v>741</v>
      </c>
      <c r="B328" t="s">
        <v>742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0</v>
      </c>
    </row>
    <row r="329" spans="1:5">
      <c r="A329" t="s">
        <v>743</v>
      </c>
      <c r="B329" t="s">
        <v>744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0</v>
      </c>
    </row>
    <row r="330" spans="1:5">
      <c r="A330" t="s">
        <v>745</v>
      </c>
      <c r="B330" t="s">
        <v>746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0</v>
      </c>
    </row>
    <row r="331" spans="1:5">
      <c r="A331" t="s">
        <v>747</v>
      </c>
      <c r="B331" t="s">
        <v>748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0</v>
      </c>
    </row>
    <row r="332" spans="1:5">
      <c r="A332" t="s">
        <v>749</v>
      </c>
      <c r="B332" t="s">
        <v>750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0</v>
      </c>
    </row>
    <row r="333" spans="1:5">
      <c r="A333" t="s">
        <v>751</v>
      </c>
      <c r="B333" t="s">
        <v>752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0</v>
      </c>
    </row>
    <row r="334" spans="1:5">
      <c r="A334" t="s">
        <v>753</v>
      </c>
      <c r="B334" t="s">
        <v>754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0</v>
      </c>
    </row>
    <row r="335" spans="1:5">
      <c r="A335" t="s">
        <v>755</v>
      </c>
      <c r="B335" t="s">
        <v>756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0</v>
      </c>
    </row>
    <row r="336" spans="1:5">
      <c r="A336" t="s">
        <v>757</v>
      </c>
      <c r="B336" t="s">
        <v>758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0</v>
      </c>
    </row>
    <row r="337" spans="1:5">
      <c r="A337" t="s">
        <v>759</v>
      </c>
      <c r="B337" t="s">
        <v>760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0</v>
      </c>
    </row>
    <row r="338" spans="1:5">
      <c r="A338" t="s">
        <v>761</v>
      </c>
      <c r="B338" t="s">
        <v>762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0</v>
      </c>
    </row>
    <row r="339" spans="1:5">
      <c r="A339" t="s">
        <v>763</v>
      </c>
      <c r="B339" t="s">
        <v>764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0</v>
      </c>
    </row>
    <row r="340" spans="1:5">
      <c r="A340" t="s">
        <v>765</v>
      </c>
      <c r="B340" t="s">
        <v>766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0</v>
      </c>
    </row>
    <row r="341" spans="1:5">
      <c r="A341" t="s">
        <v>767</v>
      </c>
      <c r="B341" t="s">
        <v>768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0</v>
      </c>
    </row>
    <row r="342" spans="1:5">
      <c r="A342" t="s">
        <v>102</v>
      </c>
      <c r="B342" t="s">
        <v>769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0</v>
      </c>
    </row>
    <row r="343" spans="1:5">
      <c r="A343" t="s">
        <v>770</v>
      </c>
      <c r="B343" t="s">
        <v>771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0</v>
      </c>
    </row>
    <row r="344" spans="1:5">
      <c r="A344" t="s">
        <v>772</v>
      </c>
      <c r="B344" t="s">
        <v>773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0</v>
      </c>
    </row>
    <row r="345" spans="1:5">
      <c r="A345" t="s">
        <v>100</v>
      </c>
      <c r="B345" t="s">
        <v>774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0</v>
      </c>
    </row>
    <row r="346" spans="1:5">
      <c r="A346" t="s">
        <v>775</v>
      </c>
      <c r="B346" t="s">
        <v>776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0</v>
      </c>
    </row>
    <row r="347" spans="1:5">
      <c r="A347" t="s">
        <v>778</v>
      </c>
      <c r="B347" t="s">
        <v>779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0</v>
      </c>
    </row>
    <row r="348" spans="1:5">
      <c r="A348" t="s">
        <v>780</v>
      </c>
      <c r="B348" t="s">
        <v>781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0</v>
      </c>
    </row>
    <row r="349" spans="1:5">
      <c r="A349" t="s">
        <v>782</v>
      </c>
      <c r="B349" t="s">
        <v>783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0</v>
      </c>
    </row>
    <row r="350" spans="1:5">
      <c r="A350" t="s">
        <v>784</v>
      </c>
      <c r="B350" t="s">
        <v>785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0</v>
      </c>
    </row>
    <row r="351" spans="1:5">
      <c r="A351" t="s">
        <v>786</v>
      </c>
      <c r="B351" t="s">
        <v>787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0</v>
      </c>
    </row>
    <row r="352" spans="1:5">
      <c r="A352" t="s">
        <v>789</v>
      </c>
      <c r="B352" t="s">
        <v>790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0</v>
      </c>
    </row>
    <row r="353" spans="1:5">
      <c r="A353" t="s">
        <v>90</v>
      </c>
      <c r="B353" t="s">
        <v>791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0</v>
      </c>
    </row>
    <row r="354" spans="1:5">
      <c r="A354" t="s">
        <v>792</v>
      </c>
      <c r="B354" t="s">
        <v>793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0</v>
      </c>
    </row>
    <row r="355" spans="1:5">
      <c r="A355" t="s">
        <v>794</v>
      </c>
      <c r="B355" t="s">
        <v>795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0</v>
      </c>
    </row>
    <row r="356" spans="1:5">
      <c r="A356" t="s">
        <v>796</v>
      </c>
      <c r="B356" t="s">
        <v>797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0</v>
      </c>
    </row>
    <row r="357" spans="1:5">
      <c r="A357" t="s">
        <v>799</v>
      </c>
      <c r="B357" t="s">
        <v>800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0</v>
      </c>
    </row>
    <row r="358" spans="1:5">
      <c r="A358" t="s">
        <v>801</v>
      </c>
      <c r="B358" t="s">
        <v>798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0</v>
      </c>
    </row>
    <row r="359" spans="1:5">
      <c r="A359" t="s">
        <v>802</v>
      </c>
      <c r="B359" t="s">
        <v>803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0</v>
      </c>
    </row>
    <row r="360" spans="1:5">
      <c r="A360" t="s">
        <v>804</v>
      </c>
      <c r="B360" t="s">
        <v>805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0</v>
      </c>
    </row>
    <row r="361" spans="1:5">
      <c r="A361" t="s">
        <v>806</v>
      </c>
      <c r="B361" t="s">
        <v>807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0</v>
      </c>
    </row>
    <row r="362" spans="1:5">
      <c r="A362" t="s">
        <v>808</v>
      </c>
      <c r="B362" t="s">
        <v>809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0</v>
      </c>
    </row>
    <row r="363" spans="1:5">
      <c r="A363" t="s">
        <v>810</v>
      </c>
      <c r="B363" t="s">
        <v>811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0</v>
      </c>
    </row>
    <row r="364" spans="1:5">
      <c r="A364" t="s">
        <v>812</v>
      </c>
      <c r="B364" t="s">
        <v>813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0</v>
      </c>
    </row>
    <row r="365" spans="1:5">
      <c r="A365" t="s">
        <v>814</v>
      </c>
      <c r="B365" t="s">
        <v>815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0</v>
      </c>
    </row>
    <row r="366" spans="1:5">
      <c r="A366" t="s">
        <v>816</v>
      </c>
      <c r="B366" t="s">
        <v>817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0</v>
      </c>
    </row>
    <row r="367" spans="1:5">
      <c r="A367" t="s">
        <v>818</v>
      </c>
      <c r="B367" t="s">
        <v>19328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0</v>
      </c>
    </row>
    <row r="368" spans="1:5">
      <c r="A368" t="s">
        <v>820</v>
      </c>
      <c r="B368" t="s">
        <v>821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0</v>
      </c>
    </row>
    <row r="369" spans="1:5">
      <c r="A369" t="s">
        <v>822</v>
      </c>
      <c r="B369" t="s">
        <v>823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0</v>
      </c>
    </row>
    <row r="370" spans="1:5">
      <c r="A370" t="s">
        <v>824</v>
      </c>
      <c r="B370" t="s">
        <v>825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0</v>
      </c>
    </row>
    <row r="371" spans="1:5">
      <c r="A371" t="s">
        <v>826</v>
      </c>
      <c r="B371" t="s">
        <v>827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0</v>
      </c>
    </row>
    <row r="372" spans="1:5">
      <c r="A372" t="s">
        <v>828</v>
      </c>
      <c r="B372" t="s">
        <v>829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0</v>
      </c>
    </row>
    <row r="373" spans="1:5">
      <c r="A373" t="s">
        <v>830</v>
      </c>
      <c r="B373" t="s">
        <v>831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0</v>
      </c>
    </row>
    <row r="374" spans="1:5">
      <c r="A374" t="s">
        <v>832</v>
      </c>
      <c r="B374" t="s">
        <v>833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0</v>
      </c>
    </row>
    <row r="375" spans="1:5">
      <c r="A375" t="s">
        <v>834</v>
      </c>
      <c r="B375" t="s">
        <v>835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0</v>
      </c>
    </row>
    <row r="376" spans="1:5">
      <c r="A376" t="s">
        <v>836</v>
      </c>
      <c r="B376" t="s">
        <v>837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0</v>
      </c>
    </row>
    <row r="377" spans="1:5">
      <c r="A377" t="s">
        <v>838</v>
      </c>
      <c r="B377" t="s">
        <v>839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0</v>
      </c>
    </row>
    <row r="378" spans="1:5">
      <c r="A378" t="s">
        <v>840</v>
      </c>
      <c r="B378" t="s">
        <v>841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0</v>
      </c>
    </row>
    <row r="379" spans="1:5">
      <c r="A379" t="s">
        <v>842</v>
      </c>
      <c r="B379" t="s">
        <v>843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0</v>
      </c>
    </row>
    <row r="380" spans="1:5">
      <c r="A380" t="s">
        <v>844</v>
      </c>
      <c r="B380" t="s">
        <v>845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0</v>
      </c>
    </row>
    <row r="381" spans="1:5">
      <c r="A381" t="s">
        <v>846</v>
      </c>
      <c r="B381" t="s">
        <v>847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0</v>
      </c>
    </row>
    <row r="382" spans="1:5">
      <c r="A382" t="s">
        <v>848</v>
      </c>
      <c r="B382" t="s">
        <v>849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0</v>
      </c>
    </row>
    <row r="383" spans="1:5">
      <c r="A383" t="s">
        <v>850</v>
      </c>
      <c r="B383" t="s">
        <v>851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0</v>
      </c>
    </row>
    <row r="384" spans="1:5">
      <c r="A384" t="s">
        <v>852</v>
      </c>
      <c r="B384" t="s">
        <v>853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0</v>
      </c>
    </row>
    <row r="385" spans="1:5">
      <c r="A385" t="s">
        <v>92</v>
      </c>
      <c r="B385" t="s">
        <v>854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0</v>
      </c>
    </row>
    <row r="386" spans="1:5">
      <c r="A386" t="s">
        <v>855</v>
      </c>
      <c r="B386" t="s">
        <v>856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0</v>
      </c>
    </row>
    <row r="387" spans="1:5">
      <c r="A387" t="s">
        <v>857</v>
      </c>
      <c r="B387" t="s">
        <v>858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0</v>
      </c>
    </row>
    <row r="388" spans="1:5">
      <c r="A388" t="s">
        <v>859</v>
      </c>
      <c r="B388" t="s">
        <v>860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0</v>
      </c>
    </row>
    <row r="389" spans="1:5">
      <c r="A389" t="s">
        <v>861</v>
      </c>
      <c r="B389" t="s">
        <v>862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0</v>
      </c>
    </row>
    <row r="390" spans="1:5">
      <c r="A390" t="s">
        <v>863</v>
      </c>
      <c r="B390" t="s">
        <v>864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0</v>
      </c>
    </row>
    <row r="391" spans="1:5">
      <c r="A391" t="s">
        <v>865</v>
      </c>
      <c r="B391" t="s">
        <v>866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0</v>
      </c>
    </row>
    <row r="392" spans="1:5">
      <c r="A392" t="s">
        <v>867</v>
      </c>
      <c r="B392" t="s">
        <v>868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0</v>
      </c>
    </row>
    <row r="393" spans="1:5">
      <c r="A393" t="s">
        <v>869</v>
      </c>
      <c r="B393" t="s">
        <v>870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0</v>
      </c>
    </row>
    <row r="394" spans="1:5">
      <c r="A394" t="s">
        <v>871</v>
      </c>
      <c r="B394" t="s">
        <v>872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0</v>
      </c>
    </row>
    <row r="395" spans="1:5">
      <c r="A395" t="s">
        <v>873</v>
      </c>
      <c r="B395" t="s">
        <v>874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0</v>
      </c>
    </row>
    <row r="396" spans="1:5">
      <c r="A396" t="s">
        <v>875</v>
      </c>
      <c r="B396" t="s">
        <v>876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0</v>
      </c>
    </row>
    <row r="397" spans="1:5">
      <c r="A397" t="s">
        <v>877</v>
      </c>
      <c r="B397" t="s">
        <v>878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0</v>
      </c>
    </row>
    <row r="398" spans="1:5">
      <c r="A398" t="s">
        <v>879</v>
      </c>
      <c r="B398" t="s">
        <v>880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0</v>
      </c>
    </row>
    <row r="399" spans="1:5">
      <c r="A399" t="s">
        <v>881</v>
      </c>
      <c r="B399" t="s">
        <v>882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0</v>
      </c>
    </row>
    <row r="400" spans="1:5">
      <c r="A400" t="s">
        <v>883</v>
      </c>
      <c r="B400" t="s">
        <v>884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0</v>
      </c>
    </row>
    <row r="401" spans="1:5">
      <c r="A401" t="s">
        <v>885</v>
      </c>
      <c r="B401" t="s">
        <v>886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0</v>
      </c>
    </row>
    <row r="402" spans="1:5">
      <c r="A402" t="s">
        <v>887</v>
      </c>
      <c r="B402" t="s">
        <v>888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0</v>
      </c>
    </row>
    <row r="403" spans="1:5">
      <c r="A403" t="s">
        <v>889</v>
      </c>
      <c r="B403" t="s">
        <v>890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0</v>
      </c>
    </row>
    <row r="404" spans="1:5">
      <c r="A404" t="s">
        <v>891</v>
      </c>
      <c r="B404" t="s">
        <v>892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0</v>
      </c>
    </row>
    <row r="405" spans="1:5">
      <c r="A405" t="s">
        <v>893</v>
      </c>
      <c r="B405" t="s">
        <v>894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0</v>
      </c>
    </row>
    <row r="406" spans="1:5">
      <c r="A406" t="s">
        <v>895</v>
      </c>
      <c r="B406" t="s">
        <v>896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0</v>
      </c>
    </row>
    <row r="407" spans="1:5">
      <c r="A407" t="s">
        <v>897</v>
      </c>
      <c r="B407" t="s">
        <v>898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0</v>
      </c>
    </row>
    <row r="408" spans="1:5">
      <c r="A408" t="s">
        <v>899</v>
      </c>
      <c r="B408" t="s">
        <v>900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0</v>
      </c>
    </row>
    <row r="409" spans="1:5">
      <c r="A409" t="s">
        <v>901</v>
      </c>
      <c r="B409" t="s">
        <v>902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0</v>
      </c>
    </row>
    <row r="410" spans="1:5">
      <c r="A410" t="s">
        <v>903</v>
      </c>
      <c r="B410" t="s">
        <v>904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0</v>
      </c>
    </row>
    <row r="411" spans="1:5">
      <c r="A411" t="s">
        <v>905</v>
      </c>
      <c r="B411" t="s">
        <v>906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0</v>
      </c>
    </row>
    <row r="412" spans="1:5">
      <c r="C412" s="30">
        <f>SUM(C11:C411)</f>
        <v>83237124</v>
      </c>
      <c r="D412" s="69">
        <f>SUM(Table4[Normed])</f>
        <v>1.0000000000000007</v>
      </c>
      <c r="E412" s="70">
        <f>SUM(Table4[Peak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workbookViewId="0">
      <selection activeCell="I422" sqref="I422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66"/>
  <sheetViews>
    <sheetView topLeftCell="O1" workbookViewId="0">
      <selection activeCell="AB5" sqref="AB5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28" width="12" bestFit="1" customWidth="1"/>
    <col min="30" max="30" width="12" bestFit="1" customWidth="1"/>
  </cols>
  <sheetData>
    <row r="1" spans="1:31">
      <c r="A1" t="s">
        <v>19127</v>
      </c>
      <c r="C1" t="s">
        <v>39</v>
      </c>
      <c r="D1" t="s">
        <v>39</v>
      </c>
      <c r="E1" t="s">
        <v>39</v>
      </c>
      <c r="F1" t="s">
        <v>39</v>
      </c>
      <c r="G1" t="s">
        <v>39</v>
      </c>
      <c r="H1" t="s">
        <v>39</v>
      </c>
      <c r="I1" t="s">
        <v>39</v>
      </c>
      <c r="J1" t="s">
        <v>39</v>
      </c>
      <c r="K1" t="s">
        <v>39</v>
      </c>
      <c r="L1" t="s">
        <v>39</v>
      </c>
      <c r="M1" t="s">
        <v>39</v>
      </c>
      <c r="N1" t="s">
        <v>39</v>
      </c>
      <c r="O1" t="s">
        <v>39</v>
      </c>
      <c r="P1" t="s">
        <v>39</v>
      </c>
      <c r="Q1" t="s">
        <v>39</v>
      </c>
      <c r="R1" t="s">
        <v>39</v>
      </c>
      <c r="S1" t="s">
        <v>39</v>
      </c>
      <c r="T1" t="s">
        <v>39</v>
      </c>
      <c r="U1" t="s">
        <v>39</v>
      </c>
      <c r="V1" t="s">
        <v>39</v>
      </c>
      <c r="W1" t="s">
        <v>39</v>
      </c>
      <c r="X1" t="s">
        <v>39</v>
      </c>
      <c r="Y1" t="s">
        <v>39</v>
      </c>
      <c r="Z1" t="s">
        <v>39</v>
      </c>
      <c r="AA1" t="s">
        <v>39</v>
      </c>
    </row>
    <row r="2" spans="1:31">
      <c r="A2" t="s">
        <v>19128</v>
      </c>
      <c r="C2" t="s">
        <v>19129</v>
      </c>
      <c r="D2" t="s">
        <v>19129</v>
      </c>
      <c r="E2" t="s">
        <v>19129</v>
      </c>
      <c r="F2" t="s">
        <v>19129</v>
      </c>
      <c r="G2" t="s">
        <v>19129</v>
      </c>
      <c r="H2" t="s">
        <v>19129</v>
      </c>
      <c r="I2" t="s">
        <v>19129</v>
      </c>
      <c r="J2" t="s">
        <v>19129</v>
      </c>
      <c r="K2" t="s">
        <v>19129</v>
      </c>
      <c r="L2" t="s">
        <v>19130</v>
      </c>
      <c r="M2" t="s">
        <v>19130</v>
      </c>
      <c r="N2" t="s">
        <v>19130</v>
      </c>
      <c r="O2" t="s">
        <v>19130</v>
      </c>
      <c r="P2" t="s">
        <v>19130</v>
      </c>
      <c r="Q2" t="s">
        <v>19130</v>
      </c>
      <c r="R2" t="s">
        <v>19130</v>
      </c>
      <c r="S2" t="s">
        <v>19130</v>
      </c>
      <c r="T2" t="s">
        <v>19130</v>
      </c>
      <c r="U2" t="s">
        <v>19131</v>
      </c>
      <c r="V2" t="s">
        <v>19131</v>
      </c>
      <c r="W2" t="s">
        <v>19131</v>
      </c>
      <c r="X2" t="s">
        <v>19131</v>
      </c>
      <c r="Y2" t="s">
        <v>19131</v>
      </c>
      <c r="Z2" t="s">
        <v>19131</v>
      </c>
      <c r="AA2" t="s">
        <v>19131</v>
      </c>
    </row>
    <row r="3" spans="1:31">
      <c r="A3" t="s">
        <v>19132</v>
      </c>
      <c r="C3" t="s">
        <v>19133</v>
      </c>
      <c r="D3" t="s">
        <v>19134</v>
      </c>
      <c r="E3" t="s">
        <v>19135</v>
      </c>
      <c r="F3" t="s">
        <v>19136</v>
      </c>
      <c r="G3" t="s">
        <v>19137</v>
      </c>
      <c r="H3" t="s">
        <v>19138</v>
      </c>
      <c r="I3" t="s">
        <v>19139</v>
      </c>
      <c r="J3" t="s">
        <v>19140</v>
      </c>
      <c r="K3" t="s">
        <v>19141</v>
      </c>
      <c r="L3" t="s">
        <v>19142</v>
      </c>
      <c r="M3" t="s">
        <v>19143</v>
      </c>
      <c r="N3" t="s">
        <v>19144</v>
      </c>
      <c r="O3" t="s">
        <v>19145</v>
      </c>
      <c r="P3" t="s">
        <v>19146</v>
      </c>
      <c r="Q3" t="s">
        <v>19147</v>
      </c>
      <c r="R3" t="s">
        <v>19148</v>
      </c>
      <c r="S3" t="s">
        <v>19149</v>
      </c>
      <c r="T3" t="s">
        <v>19150</v>
      </c>
      <c r="U3" t="s">
        <v>19143</v>
      </c>
      <c r="V3" t="s">
        <v>19144</v>
      </c>
      <c r="W3" t="s">
        <v>19145</v>
      </c>
      <c r="X3" t="s">
        <v>19148</v>
      </c>
      <c r="Y3" t="s">
        <v>19149</v>
      </c>
      <c r="Z3" t="s">
        <v>19150</v>
      </c>
      <c r="AA3" t="s">
        <v>19155</v>
      </c>
      <c r="AB3" t="s">
        <v>19158</v>
      </c>
      <c r="AD3" t="s">
        <v>19189</v>
      </c>
    </row>
    <row r="4" spans="1:31">
      <c r="A4" t="s">
        <v>19151</v>
      </c>
      <c r="C4" t="s">
        <v>19152</v>
      </c>
      <c r="D4" t="s">
        <v>19152</v>
      </c>
      <c r="E4" t="s">
        <v>19152</v>
      </c>
      <c r="F4" t="s">
        <v>19152</v>
      </c>
      <c r="G4" t="s">
        <v>19152</v>
      </c>
      <c r="H4" t="s">
        <v>19152</v>
      </c>
      <c r="I4" t="s">
        <v>19152</v>
      </c>
      <c r="J4" t="s">
        <v>19152</v>
      </c>
      <c r="K4" t="s">
        <v>19152</v>
      </c>
      <c r="L4" t="s">
        <v>19153</v>
      </c>
      <c r="M4" t="s">
        <v>19153</v>
      </c>
      <c r="N4" t="s">
        <v>19153</v>
      </c>
      <c r="O4" t="s">
        <v>19153</v>
      </c>
      <c r="P4" t="s">
        <v>19153</v>
      </c>
      <c r="Q4" t="s">
        <v>19153</v>
      </c>
      <c r="R4" t="s">
        <v>19153</v>
      </c>
      <c r="S4" t="s">
        <v>19153</v>
      </c>
      <c r="T4" t="s">
        <v>19153</v>
      </c>
      <c r="U4" t="s">
        <v>19154</v>
      </c>
      <c r="V4" t="s">
        <v>19154</v>
      </c>
      <c r="W4" t="s">
        <v>19154</v>
      </c>
      <c r="X4" t="s">
        <v>19154</v>
      </c>
      <c r="Y4" t="s">
        <v>19154</v>
      </c>
      <c r="Z4" t="s">
        <v>19154</v>
      </c>
      <c r="AA4" t="s">
        <v>19154</v>
      </c>
      <c r="AB4" t="s">
        <v>19181</v>
      </c>
      <c r="AD4">
        <f>SUM(AA5:AA8766)</f>
        <v>6001021</v>
      </c>
      <c r="AE4" t="s">
        <v>19157</v>
      </c>
    </row>
    <row r="5" spans="1:31">
      <c r="A5" t="s">
        <v>1604</v>
      </c>
      <c r="B5" t="s">
        <v>1605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D5" t="s">
        <v>19188</v>
      </c>
    </row>
    <row r="6" spans="1:31">
      <c r="A6" t="s">
        <v>1606</v>
      </c>
      <c r="B6" t="s">
        <v>1607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D6">
        <f>SUM(AB5:AB8766)</f>
        <v>0.99999999999999745</v>
      </c>
    </row>
    <row r="7" spans="1:31">
      <c r="A7" t="s">
        <v>1608</v>
      </c>
      <c r="B7" t="s">
        <v>1609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</row>
    <row r="8" spans="1:31">
      <c r="A8" t="s">
        <v>1610</v>
      </c>
      <c r="B8" t="s">
        <v>1611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</row>
    <row r="9" spans="1:31">
      <c r="A9" t="s">
        <v>1612</v>
      </c>
      <c r="B9" t="s">
        <v>1613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</row>
    <row r="10" spans="1:31">
      <c r="A10" t="s">
        <v>1614</v>
      </c>
      <c r="B10" t="s">
        <v>1615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</row>
    <row r="11" spans="1:31">
      <c r="A11" t="s">
        <v>1616</v>
      </c>
      <c r="B11" t="s">
        <v>1617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</row>
    <row r="12" spans="1:31">
      <c r="A12" t="s">
        <v>1618</v>
      </c>
      <c r="B12" t="s">
        <v>1619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</row>
    <row r="13" spans="1:31">
      <c r="A13" t="s">
        <v>1620</v>
      </c>
      <c r="B13" t="s">
        <v>1621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</row>
    <row r="14" spans="1:31">
      <c r="A14" t="s">
        <v>1622</v>
      </c>
      <c r="B14" t="s">
        <v>1623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</row>
    <row r="15" spans="1:31">
      <c r="A15" t="s">
        <v>1624</v>
      </c>
      <c r="B15" t="s">
        <v>1625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</row>
    <row r="16" spans="1:31">
      <c r="A16" t="s">
        <v>1626</v>
      </c>
      <c r="B16" t="s">
        <v>1627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</row>
    <row r="17" spans="1:28">
      <c r="A17" t="s">
        <v>1628</v>
      </c>
      <c r="B17" t="s">
        <v>1629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</row>
    <row r="18" spans="1:28">
      <c r="A18" t="s">
        <v>1630</v>
      </c>
      <c r="B18" t="s">
        <v>1631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</row>
    <row r="19" spans="1:28">
      <c r="A19" t="s">
        <v>1632</v>
      </c>
      <c r="B19" t="s">
        <v>1633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</row>
    <row r="20" spans="1:28">
      <c r="A20" t="s">
        <v>1634</v>
      </c>
      <c r="B20" t="s">
        <v>1635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</row>
    <row r="21" spans="1:28">
      <c r="A21" t="s">
        <v>1636</v>
      </c>
      <c r="B21" t="s">
        <v>1637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</row>
    <row r="22" spans="1:28">
      <c r="A22" t="s">
        <v>1638</v>
      </c>
      <c r="B22" t="s">
        <v>1639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2">AA22/$AD$4</f>
        <v>1.6413873572513745E-4</v>
      </c>
    </row>
    <row r="23" spans="1:28">
      <c r="A23" t="s">
        <v>1640</v>
      </c>
      <c r="B23" t="s">
        <v>1641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2"/>
        <v>1.663050337600885E-4</v>
      </c>
    </row>
    <row r="24" spans="1:28">
      <c r="A24" t="s">
        <v>1642</v>
      </c>
      <c r="B24" t="s">
        <v>1643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2"/>
        <v>1.6963779996770548E-4</v>
      </c>
    </row>
    <row r="25" spans="1:28">
      <c r="A25" t="s">
        <v>1644</v>
      </c>
      <c r="B25" t="s">
        <v>1645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2"/>
        <v>1.6947116165732466E-4</v>
      </c>
    </row>
    <row r="26" spans="1:28">
      <c r="A26" t="s">
        <v>1646</v>
      </c>
      <c r="B26" t="s">
        <v>1647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2"/>
        <v>1.5430707541266728E-4</v>
      </c>
    </row>
    <row r="27" spans="1:28">
      <c r="A27" t="s">
        <v>1648</v>
      </c>
      <c r="B27" t="s">
        <v>1649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2"/>
        <v>1.2347898799220999E-4</v>
      </c>
    </row>
    <row r="28" spans="1:28">
      <c r="A28" t="s">
        <v>1650</v>
      </c>
      <c r="B28" t="s">
        <v>1651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2"/>
        <v>9.3317453813276103E-5</v>
      </c>
    </row>
    <row r="29" spans="1:28">
      <c r="A29" t="s">
        <v>1652</v>
      </c>
      <c r="B29" t="s">
        <v>1653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2"/>
        <v>9.4817198606703766E-5</v>
      </c>
    </row>
    <row r="30" spans="1:28">
      <c r="A30" t="s">
        <v>1654</v>
      </c>
      <c r="B30" t="s">
        <v>1655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2"/>
        <v>1.0114945440117607E-4</v>
      </c>
    </row>
    <row r="31" spans="1:28">
      <c r="A31" t="s">
        <v>1656</v>
      </c>
      <c r="B31" t="s">
        <v>1657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2"/>
        <v>1.0281583750498456E-4</v>
      </c>
    </row>
    <row r="32" spans="1:28">
      <c r="A32" t="s">
        <v>1658</v>
      </c>
      <c r="B32" t="s">
        <v>1659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2"/>
        <v>1.1048119978250368E-4</v>
      </c>
    </row>
    <row r="33" spans="1:28">
      <c r="A33" t="s">
        <v>1660</v>
      </c>
      <c r="B33" t="s">
        <v>1661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2"/>
        <v>1.3797652099534395E-4</v>
      </c>
    </row>
    <row r="34" spans="1:28">
      <c r="A34" t="s">
        <v>1662</v>
      </c>
      <c r="B34" t="s">
        <v>1663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2"/>
        <v>2.0346537697501807E-4</v>
      </c>
    </row>
    <row r="35" spans="1:28">
      <c r="A35" t="s">
        <v>1664</v>
      </c>
      <c r="B35" t="s">
        <v>1665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2"/>
        <v>2.3595984749928388E-4</v>
      </c>
    </row>
    <row r="36" spans="1:28">
      <c r="A36" t="s">
        <v>1666</v>
      </c>
      <c r="B36" t="s">
        <v>1667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2"/>
        <v>2.3246044298128602E-4</v>
      </c>
    </row>
    <row r="37" spans="1:28">
      <c r="A37" t="s">
        <v>1668</v>
      </c>
      <c r="B37" t="s">
        <v>1669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2"/>
        <v>2.134636755978691E-4</v>
      </c>
    </row>
    <row r="38" spans="1:28">
      <c r="A38" t="s">
        <v>1670</v>
      </c>
      <c r="B38" t="s">
        <v>1671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2"/>
        <v>2.0529839838920745E-4</v>
      </c>
    </row>
    <row r="39" spans="1:28">
      <c r="A39" t="s">
        <v>1672</v>
      </c>
      <c r="B39" t="s">
        <v>1673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2"/>
        <v>1.9546673807673728E-4</v>
      </c>
    </row>
    <row r="40" spans="1:28">
      <c r="A40" t="s">
        <v>1674</v>
      </c>
      <c r="B40" t="s">
        <v>1675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2"/>
        <v>1.8746809917845648E-4</v>
      </c>
    </row>
    <row r="41" spans="1:28">
      <c r="A41" t="s">
        <v>1676</v>
      </c>
      <c r="B41" t="s">
        <v>1677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2"/>
        <v>1.823023115566501E-4</v>
      </c>
    </row>
    <row r="42" spans="1:28">
      <c r="A42" t="s">
        <v>1678</v>
      </c>
      <c r="B42" t="s">
        <v>1679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2"/>
        <v>1.7313720448570335E-4</v>
      </c>
    </row>
    <row r="43" spans="1:28">
      <c r="A43" t="s">
        <v>1680</v>
      </c>
      <c r="B43" t="s">
        <v>1681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2"/>
        <v>1.7180409800265654E-4</v>
      </c>
    </row>
    <row r="44" spans="1:28">
      <c r="A44" t="s">
        <v>1682</v>
      </c>
      <c r="B44" t="s">
        <v>1683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2"/>
        <v>1.7047099151960976E-4</v>
      </c>
    </row>
    <row r="45" spans="1:28">
      <c r="A45" t="s">
        <v>1684</v>
      </c>
      <c r="B45" t="s">
        <v>1685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2"/>
        <v>1.7597005576217779E-4</v>
      </c>
    </row>
    <row r="46" spans="1:28">
      <c r="A46" t="s">
        <v>1686</v>
      </c>
      <c r="B46" t="s">
        <v>1687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2"/>
        <v>1.8346877972931605E-4</v>
      </c>
    </row>
    <row r="47" spans="1:28">
      <c r="A47" t="s">
        <v>1688</v>
      </c>
      <c r="B47" t="s">
        <v>1689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2"/>
        <v>1.8463524790198201E-4</v>
      </c>
    </row>
    <row r="48" spans="1:28">
      <c r="A48" t="s">
        <v>1690</v>
      </c>
      <c r="B48" t="s">
        <v>1691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2"/>
        <v>1.8646826931617135E-4</v>
      </c>
    </row>
    <row r="49" spans="1:28">
      <c r="A49" t="s">
        <v>1692</v>
      </c>
      <c r="B49" t="s">
        <v>1693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2"/>
        <v>1.8546843945388625E-4</v>
      </c>
    </row>
    <row r="50" spans="1:28">
      <c r="A50" t="s">
        <v>1694</v>
      </c>
      <c r="B50" t="s">
        <v>1695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2"/>
        <v>1.6897124672618209E-4</v>
      </c>
    </row>
    <row r="51" spans="1:28">
      <c r="A51" t="s">
        <v>1696</v>
      </c>
      <c r="B51" t="s">
        <v>1697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2"/>
        <v>1.3730996775382056E-4</v>
      </c>
    </row>
    <row r="52" spans="1:28">
      <c r="A52" t="s">
        <v>1698</v>
      </c>
      <c r="B52" t="s">
        <v>1699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2"/>
        <v>1.0598196540222072E-4</v>
      </c>
    </row>
    <row r="53" spans="1:28">
      <c r="A53" t="s">
        <v>1700</v>
      </c>
      <c r="B53" t="s">
        <v>1701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2"/>
        <v>1.0848154005793348E-4</v>
      </c>
    </row>
    <row r="54" spans="1:28">
      <c r="A54" t="s">
        <v>1702</v>
      </c>
      <c r="B54" t="s">
        <v>1703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2"/>
        <v>1.1514707247316748E-4</v>
      </c>
    </row>
    <row r="55" spans="1:28">
      <c r="A55" t="s">
        <v>1704</v>
      </c>
      <c r="B55" t="s">
        <v>1705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2"/>
        <v>1.1714673219773768E-4</v>
      </c>
    </row>
    <row r="56" spans="1:28">
      <c r="A56" t="s">
        <v>1706</v>
      </c>
      <c r="B56" t="s">
        <v>1707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2"/>
        <v>1.2547864771678019E-4</v>
      </c>
    </row>
    <row r="57" spans="1:28">
      <c r="A57" t="s">
        <v>1708</v>
      </c>
      <c r="B57" t="s">
        <v>1709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2"/>
        <v>1.5397379879190557E-4</v>
      </c>
    </row>
    <row r="58" spans="1:28">
      <c r="A58" t="s">
        <v>1710</v>
      </c>
      <c r="B58" t="s">
        <v>1711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2"/>
        <v>2.2412852746224351E-4</v>
      </c>
    </row>
    <row r="59" spans="1:28">
      <c r="A59" t="s">
        <v>1712</v>
      </c>
      <c r="B59" t="s">
        <v>1713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2"/>
        <v>2.5962248757336459E-4</v>
      </c>
    </row>
    <row r="60" spans="1:28">
      <c r="A60" t="s">
        <v>1714</v>
      </c>
      <c r="B60" t="s">
        <v>1715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2"/>
        <v>2.5545652981384334E-4</v>
      </c>
    </row>
    <row r="61" spans="1:28">
      <c r="A61" t="s">
        <v>1716</v>
      </c>
      <c r="B61" t="s">
        <v>1717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2"/>
        <v>2.3695967736156898E-4</v>
      </c>
    </row>
    <row r="62" spans="1:28">
      <c r="A62" t="s">
        <v>1718</v>
      </c>
      <c r="B62" t="s">
        <v>1719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2"/>
        <v>2.2812784691138391E-4</v>
      </c>
    </row>
    <row r="63" spans="1:28">
      <c r="A63" t="s">
        <v>1720</v>
      </c>
      <c r="B63" t="s">
        <v>1721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2"/>
        <v>2.1762963335739035E-4</v>
      </c>
    </row>
    <row r="64" spans="1:28">
      <c r="A64" t="s">
        <v>1722</v>
      </c>
      <c r="B64" t="s">
        <v>1723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2"/>
        <v>2.0896444121758614E-4</v>
      </c>
    </row>
    <row r="65" spans="1:28">
      <c r="A65" t="s">
        <v>1724</v>
      </c>
      <c r="B65" t="s">
        <v>1725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2"/>
        <v>2.0346537697501807E-4</v>
      </c>
    </row>
    <row r="66" spans="1:28">
      <c r="A66" t="s">
        <v>1726</v>
      </c>
      <c r="B66" t="s">
        <v>1727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2"/>
        <v>1.9363371666254793E-4</v>
      </c>
    </row>
    <row r="67" spans="1:28">
      <c r="A67" t="s">
        <v>1728</v>
      </c>
      <c r="B67" t="s">
        <v>1729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2"/>
        <v>1.9246724848988198E-4</v>
      </c>
    </row>
    <row r="68" spans="1:28">
      <c r="A68" t="s">
        <v>1730</v>
      </c>
      <c r="B68" t="s">
        <v>1731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2"/>
        <v>1.9113414200683517E-4</v>
      </c>
    </row>
    <row r="69" spans="1:28">
      <c r="A69" t="s">
        <v>1732</v>
      </c>
      <c r="B69" t="s">
        <v>1733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2"/>
        <v>1.9696648287016494E-4</v>
      </c>
    </row>
    <row r="70" spans="1:28">
      <c r="A70" t="s">
        <v>1734</v>
      </c>
      <c r="B70" t="s">
        <v>1735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3">SUM(U70:Z70)</f>
        <v>1228</v>
      </c>
      <c r="AB70">
        <f t="shared" si="2"/>
        <v>2.0463184514768403E-4</v>
      </c>
    </row>
    <row r="71" spans="1:28">
      <c r="A71" t="s">
        <v>1736</v>
      </c>
      <c r="B71" t="s">
        <v>1737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3"/>
        <v>1233</v>
      </c>
      <c r="AB71">
        <f t="shared" si="2"/>
        <v>2.054650366995883E-4</v>
      </c>
    </row>
    <row r="72" spans="1:28">
      <c r="A72" t="s">
        <v>1738</v>
      </c>
      <c r="B72" t="s">
        <v>1739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3"/>
        <v>1241</v>
      </c>
      <c r="AB72">
        <f t="shared" si="2"/>
        <v>2.0679814318263508E-4</v>
      </c>
    </row>
    <row r="73" spans="1:28">
      <c r="A73" t="s">
        <v>1740</v>
      </c>
      <c r="B73" t="s">
        <v>1741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3"/>
        <v>1230</v>
      </c>
      <c r="AB73">
        <f t="shared" si="2"/>
        <v>2.0496512176844574E-4</v>
      </c>
    </row>
    <row r="74" spans="1:28">
      <c r="A74" t="s">
        <v>1742</v>
      </c>
      <c r="B74" t="s">
        <v>1743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3"/>
        <v>1120</v>
      </c>
      <c r="AB74">
        <f t="shared" si="2"/>
        <v>1.8663490762655221E-4</v>
      </c>
    </row>
    <row r="75" spans="1:28">
      <c r="A75" t="s">
        <v>1744</v>
      </c>
      <c r="B75" t="s">
        <v>1745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3"/>
        <v>919</v>
      </c>
      <c r="AB75">
        <f t="shared" si="2"/>
        <v>1.5314060724000133E-4</v>
      </c>
    </row>
    <row r="76" spans="1:28">
      <c r="A76" t="s">
        <v>1746</v>
      </c>
      <c r="B76" t="s">
        <v>1747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3"/>
        <v>719</v>
      </c>
      <c r="AB76">
        <f t="shared" si="2"/>
        <v>1.1981294516383129E-4</v>
      </c>
    </row>
    <row r="77" spans="1:28">
      <c r="A77" t="s">
        <v>1748</v>
      </c>
      <c r="B77" t="s">
        <v>1749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3"/>
        <v>659</v>
      </c>
      <c r="AB77">
        <f t="shared" si="2"/>
        <v>1.0981464654098028E-4</v>
      </c>
    </row>
    <row r="78" spans="1:28">
      <c r="A78" t="s">
        <v>1750</v>
      </c>
      <c r="B78" t="s">
        <v>1751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3"/>
        <v>693</v>
      </c>
      <c r="AB78">
        <f t="shared" si="2"/>
        <v>1.1548034909392918E-4</v>
      </c>
    </row>
    <row r="79" spans="1:28">
      <c r="A79" t="s">
        <v>1752</v>
      </c>
      <c r="B79" t="s">
        <v>1753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3"/>
        <v>705</v>
      </c>
      <c r="AB79">
        <f t="shared" si="2"/>
        <v>1.1748000881849939E-4</v>
      </c>
    </row>
    <row r="80" spans="1:28">
      <c r="A80" t="s">
        <v>1754</v>
      </c>
      <c r="B80" t="s">
        <v>1755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3"/>
        <v>747</v>
      </c>
      <c r="AB80">
        <f t="shared" si="2"/>
        <v>1.2447881785449509E-4</v>
      </c>
    </row>
    <row r="81" spans="1:28">
      <c r="A81" t="s">
        <v>1756</v>
      </c>
      <c r="B81" t="s">
        <v>1757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3"/>
        <v>912</v>
      </c>
      <c r="AB81">
        <f t="shared" si="2"/>
        <v>1.5197413906733537E-4</v>
      </c>
    </row>
    <row r="82" spans="1:28">
      <c r="A82" t="s">
        <v>1758</v>
      </c>
      <c r="B82" t="s">
        <v>1759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3"/>
        <v>1330</v>
      </c>
      <c r="AB82">
        <f t="shared" si="2"/>
        <v>2.2162895280653075E-4</v>
      </c>
    </row>
    <row r="83" spans="1:28">
      <c r="A83" t="s">
        <v>1760</v>
      </c>
      <c r="B83" t="s">
        <v>1761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3"/>
        <v>1554</v>
      </c>
      <c r="AB83">
        <f t="shared" si="2"/>
        <v>2.5895593433184117E-4</v>
      </c>
    </row>
    <row r="84" spans="1:28">
      <c r="A84" t="s">
        <v>1762</v>
      </c>
      <c r="B84" t="s">
        <v>1763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3"/>
        <v>1537</v>
      </c>
      <c r="AB84">
        <f t="shared" si="2"/>
        <v>2.5612308305536676E-4</v>
      </c>
    </row>
    <row r="85" spans="1:28">
      <c r="A85" t="s">
        <v>1764</v>
      </c>
      <c r="B85" t="s">
        <v>1765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3"/>
        <v>1433</v>
      </c>
      <c r="AB85">
        <f t="shared" si="2"/>
        <v>2.3879269877575833E-4</v>
      </c>
    </row>
    <row r="86" spans="1:28">
      <c r="A86" t="s">
        <v>1766</v>
      </c>
      <c r="B86" t="s">
        <v>1767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3"/>
        <v>1380</v>
      </c>
      <c r="AB86">
        <f t="shared" ref="AB86:AB149" si="4">AA86/$AD$4</f>
        <v>2.2996086832557326E-4</v>
      </c>
    </row>
    <row r="87" spans="1:28">
      <c r="A87" t="s">
        <v>1768</v>
      </c>
      <c r="B87" t="s">
        <v>1769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3"/>
        <v>1313</v>
      </c>
      <c r="AB87">
        <f t="shared" si="4"/>
        <v>2.187961015300563E-4</v>
      </c>
    </row>
    <row r="88" spans="1:28">
      <c r="A88" t="s">
        <v>1770</v>
      </c>
      <c r="B88" t="s">
        <v>1771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3"/>
        <v>1262</v>
      </c>
      <c r="AB88">
        <f t="shared" si="4"/>
        <v>2.1029754770063294E-4</v>
      </c>
    </row>
    <row r="89" spans="1:28">
      <c r="A89" t="s">
        <v>1772</v>
      </c>
      <c r="B89" t="s">
        <v>1773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3"/>
        <v>1226</v>
      </c>
      <c r="AB89">
        <f t="shared" si="4"/>
        <v>2.0429856852692235E-4</v>
      </c>
    </row>
    <row r="90" spans="1:28">
      <c r="A90" t="s">
        <v>1774</v>
      </c>
      <c r="B90" t="s">
        <v>1775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3"/>
        <v>1169</v>
      </c>
      <c r="AB90">
        <f t="shared" si="4"/>
        <v>1.9480018483521388E-4</v>
      </c>
    </row>
    <row r="91" spans="1:28">
      <c r="A91" t="s">
        <v>1776</v>
      </c>
      <c r="B91" t="s">
        <v>1777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3"/>
        <v>1159</v>
      </c>
      <c r="AB91">
        <f t="shared" si="4"/>
        <v>1.9313380173140537E-4</v>
      </c>
    </row>
    <row r="92" spans="1:28">
      <c r="A92" t="s">
        <v>1778</v>
      </c>
      <c r="B92" t="s">
        <v>1779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3"/>
        <v>1151</v>
      </c>
      <c r="AB92">
        <f t="shared" si="4"/>
        <v>1.9180069524835856E-4</v>
      </c>
    </row>
    <row r="93" spans="1:28">
      <c r="A93" t="s">
        <v>1780</v>
      </c>
      <c r="B93" t="s">
        <v>1781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3"/>
        <v>1185</v>
      </c>
      <c r="AB93">
        <f t="shared" si="4"/>
        <v>1.9746639780130748E-4</v>
      </c>
    </row>
    <row r="94" spans="1:28">
      <c r="A94" t="s">
        <v>1782</v>
      </c>
      <c r="B94" t="s">
        <v>1783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3"/>
        <v>1233</v>
      </c>
      <c r="AB94">
        <f t="shared" si="4"/>
        <v>2.054650366995883E-4</v>
      </c>
    </row>
    <row r="95" spans="1:28">
      <c r="A95" t="s">
        <v>1784</v>
      </c>
      <c r="B95" t="s">
        <v>1785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3"/>
        <v>1243</v>
      </c>
      <c r="AB95">
        <f t="shared" si="4"/>
        <v>2.0713141980339679E-4</v>
      </c>
    </row>
    <row r="96" spans="1:28">
      <c r="A96" t="s">
        <v>1786</v>
      </c>
      <c r="B96" t="s">
        <v>1787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3"/>
        <v>1256</v>
      </c>
      <c r="AB96">
        <f t="shared" si="4"/>
        <v>2.0929771783834784E-4</v>
      </c>
    </row>
    <row r="97" spans="1:28">
      <c r="A97" t="s">
        <v>1788</v>
      </c>
      <c r="B97" t="s">
        <v>1789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3"/>
        <v>1236</v>
      </c>
      <c r="AB97">
        <f t="shared" si="4"/>
        <v>2.0596495163073084E-4</v>
      </c>
    </row>
    <row r="98" spans="1:28">
      <c r="A98" t="s">
        <v>1790</v>
      </c>
      <c r="B98" t="s">
        <v>1791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3"/>
        <v>1132</v>
      </c>
      <c r="AB98">
        <f t="shared" si="4"/>
        <v>1.8863456735112241E-4</v>
      </c>
    </row>
    <row r="99" spans="1:28">
      <c r="A99" t="s">
        <v>1792</v>
      </c>
      <c r="B99" t="s">
        <v>1793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3"/>
        <v>928</v>
      </c>
      <c r="AB99">
        <f t="shared" si="4"/>
        <v>1.5464035203342899E-4</v>
      </c>
    </row>
    <row r="100" spans="1:28">
      <c r="A100" t="s">
        <v>1794</v>
      </c>
      <c r="B100" t="s">
        <v>1795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3"/>
        <v>725</v>
      </c>
      <c r="AB100">
        <f t="shared" si="4"/>
        <v>1.2081277502611639E-4</v>
      </c>
    </row>
    <row r="101" spans="1:28">
      <c r="A101" t="s">
        <v>1796</v>
      </c>
      <c r="B101" t="s">
        <v>1797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3"/>
        <v>610</v>
      </c>
      <c r="AB101">
        <f t="shared" si="4"/>
        <v>1.0164936933231862E-4</v>
      </c>
    </row>
    <row r="102" spans="1:28">
      <c r="A102" t="s">
        <v>1798</v>
      </c>
      <c r="B102" t="s">
        <v>1799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3"/>
        <v>624</v>
      </c>
      <c r="AB102">
        <f t="shared" si="4"/>
        <v>1.0398230567765052E-4</v>
      </c>
    </row>
    <row r="103" spans="1:28">
      <c r="A103" t="s">
        <v>1800</v>
      </c>
      <c r="B103" t="s">
        <v>1801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3"/>
        <v>620</v>
      </c>
      <c r="AB103">
        <f t="shared" si="4"/>
        <v>1.0331575243612711E-4</v>
      </c>
    </row>
    <row r="104" spans="1:28">
      <c r="A104" t="s">
        <v>1802</v>
      </c>
      <c r="B104" t="s">
        <v>1803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3"/>
        <v>675</v>
      </c>
      <c r="AB104">
        <f t="shared" si="4"/>
        <v>1.1248085950707388E-4</v>
      </c>
    </row>
    <row r="105" spans="1:28">
      <c r="A105" t="s">
        <v>1804</v>
      </c>
      <c r="B105" t="s">
        <v>1805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3"/>
        <v>832</v>
      </c>
      <c r="AB105">
        <f t="shared" si="4"/>
        <v>1.3864307423686737E-4</v>
      </c>
    </row>
    <row r="106" spans="1:28">
      <c r="A106" t="s">
        <v>1806</v>
      </c>
      <c r="B106" t="s">
        <v>1807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3"/>
        <v>1203</v>
      </c>
      <c r="AB106">
        <f t="shared" si="4"/>
        <v>2.0046588738816277E-4</v>
      </c>
    </row>
    <row r="107" spans="1:28">
      <c r="A107" t="s">
        <v>1808</v>
      </c>
      <c r="B107" t="s">
        <v>1809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3"/>
        <v>1436</v>
      </c>
      <c r="AB107">
        <f t="shared" si="4"/>
        <v>2.3929261370690086E-4</v>
      </c>
    </row>
    <row r="108" spans="1:28">
      <c r="A108" t="s">
        <v>1810</v>
      </c>
      <c r="B108" t="s">
        <v>1811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3"/>
        <v>1403</v>
      </c>
      <c r="AB108">
        <f t="shared" si="4"/>
        <v>2.3379354946433283E-4</v>
      </c>
    </row>
    <row r="109" spans="1:28">
      <c r="A109" t="s">
        <v>1812</v>
      </c>
      <c r="B109" t="s">
        <v>1813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3"/>
        <v>1287</v>
      </c>
      <c r="AB109">
        <f t="shared" si="4"/>
        <v>2.144635054601542E-4</v>
      </c>
    </row>
    <row r="110" spans="1:28">
      <c r="A110" t="s">
        <v>1814</v>
      </c>
      <c r="B110" t="s">
        <v>1815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3"/>
        <v>1232</v>
      </c>
      <c r="AB110">
        <f t="shared" si="4"/>
        <v>2.0529839838920745E-4</v>
      </c>
    </row>
    <row r="111" spans="1:28">
      <c r="A111" t="s">
        <v>1816</v>
      </c>
      <c r="B111" t="s">
        <v>1817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3"/>
        <v>1190</v>
      </c>
      <c r="AB111">
        <f t="shared" si="4"/>
        <v>1.9829958935321172E-4</v>
      </c>
    </row>
    <row r="112" spans="1:28">
      <c r="A112" t="s">
        <v>1818</v>
      </c>
      <c r="B112" t="s">
        <v>1819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3"/>
        <v>1133</v>
      </c>
      <c r="AB112">
        <f t="shared" si="4"/>
        <v>1.8880120566150326E-4</v>
      </c>
    </row>
    <row r="113" spans="1:28">
      <c r="A113" t="s">
        <v>1820</v>
      </c>
      <c r="B113" t="s">
        <v>1821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3"/>
        <v>1098</v>
      </c>
      <c r="AB113">
        <f t="shared" si="4"/>
        <v>1.8296886479817352E-4</v>
      </c>
    </row>
    <row r="114" spans="1:28">
      <c r="A114" t="s">
        <v>1822</v>
      </c>
      <c r="B114" t="s">
        <v>1823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3"/>
        <v>1035</v>
      </c>
      <c r="AB114">
        <f t="shared" si="4"/>
        <v>1.7247065124417996E-4</v>
      </c>
    </row>
    <row r="115" spans="1:28">
      <c r="A115" t="s">
        <v>1824</v>
      </c>
      <c r="B115" t="s">
        <v>1825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3"/>
        <v>1056</v>
      </c>
      <c r="AB115">
        <f t="shared" si="4"/>
        <v>1.7597005576217779E-4</v>
      </c>
    </row>
    <row r="116" spans="1:28">
      <c r="A116" t="s">
        <v>1826</v>
      </c>
      <c r="B116" t="s">
        <v>1827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3"/>
        <v>1042</v>
      </c>
      <c r="AB116">
        <f t="shared" si="4"/>
        <v>1.7363711941684591E-4</v>
      </c>
    </row>
    <row r="117" spans="1:28">
      <c r="A117" t="s">
        <v>1828</v>
      </c>
      <c r="B117" t="s">
        <v>1829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3"/>
        <v>1079</v>
      </c>
      <c r="AB117">
        <f t="shared" si="4"/>
        <v>1.7980273690093736E-4</v>
      </c>
    </row>
    <row r="118" spans="1:28">
      <c r="A118" t="s">
        <v>1830</v>
      </c>
      <c r="B118" t="s">
        <v>1831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3"/>
        <v>1118</v>
      </c>
      <c r="AB118">
        <f t="shared" si="4"/>
        <v>1.8630163100579052E-4</v>
      </c>
    </row>
    <row r="119" spans="1:28">
      <c r="A119" t="s">
        <v>1832</v>
      </c>
      <c r="B119" t="s">
        <v>1833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3"/>
        <v>1132</v>
      </c>
      <c r="AB119">
        <f t="shared" si="4"/>
        <v>1.8863456735112241E-4</v>
      </c>
    </row>
    <row r="120" spans="1:28">
      <c r="A120" t="s">
        <v>1834</v>
      </c>
      <c r="B120" t="s">
        <v>1835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3"/>
        <v>1134</v>
      </c>
      <c r="AB120">
        <f t="shared" si="4"/>
        <v>1.8896784397188411E-4</v>
      </c>
    </row>
    <row r="121" spans="1:28">
      <c r="A121" t="s">
        <v>1836</v>
      </c>
      <c r="B121" t="s">
        <v>1837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3"/>
        <v>1119</v>
      </c>
      <c r="AB121">
        <f t="shared" si="4"/>
        <v>1.8646826931617135E-4</v>
      </c>
    </row>
    <row r="122" spans="1:28">
      <c r="A122" t="s">
        <v>1838</v>
      </c>
      <c r="B122" t="s">
        <v>1839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3"/>
        <v>1043</v>
      </c>
      <c r="AB122">
        <f t="shared" si="4"/>
        <v>1.7380375772722674E-4</v>
      </c>
    </row>
    <row r="123" spans="1:28">
      <c r="A123" t="s">
        <v>1840</v>
      </c>
      <c r="B123" t="s">
        <v>1841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3"/>
        <v>850</v>
      </c>
      <c r="AB123">
        <f t="shared" si="4"/>
        <v>1.4164256382372267E-4</v>
      </c>
    </row>
    <row r="124" spans="1:28">
      <c r="A124" t="s">
        <v>1842</v>
      </c>
      <c r="B124" t="s">
        <v>1843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3"/>
        <v>657</v>
      </c>
      <c r="AB124">
        <f t="shared" si="4"/>
        <v>1.0948136992021858E-4</v>
      </c>
    </row>
    <row r="125" spans="1:28">
      <c r="A125" t="s">
        <v>1844</v>
      </c>
      <c r="B125" t="s">
        <v>1845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3"/>
        <v>587</v>
      </c>
      <c r="AB125">
        <f t="shared" si="4"/>
        <v>9.7816688193559065E-5</v>
      </c>
    </row>
    <row r="126" spans="1:28">
      <c r="A126" t="s">
        <v>1846</v>
      </c>
      <c r="B126" t="s">
        <v>1847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3"/>
        <v>629</v>
      </c>
      <c r="AB126">
        <f t="shared" si="4"/>
        <v>1.0481549722955478E-4</v>
      </c>
    </row>
    <row r="127" spans="1:28">
      <c r="A127" t="s">
        <v>1848</v>
      </c>
      <c r="B127" t="s">
        <v>1849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3"/>
        <v>631</v>
      </c>
      <c r="AB127">
        <f t="shared" si="4"/>
        <v>1.0514877385031647E-4</v>
      </c>
    </row>
    <row r="128" spans="1:28">
      <c r="A128" t="s">
        <v>1850</v>
      </c>
      <c r="B128" t="s">
        <v>1851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3"/>
        <v>715</v>
      </c>
      <c r="AB128">
        <f t="shared" si="4"/>
        <v>1.1914639192230788E-4</v>
      </c>
    </row>
    <row r="129" spans="1:28">
      <c r="A129" t="s">
        <v>1852</v>
      </c>
      <c r="B129" t="s">
        <v>1853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3"/>
        <v>912</v>
      </c>
      <c r="AB129">
        <f t="shared" si="4"/>
        <v>1.5197413906733537E-4</v>
      </c>
    </row>
    <row r="130" spans="1:28">
      <c r="A130" t="s">
        <v>1854</v>
      </c>
      <c r="B130" t="s">
        <v>1855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3"/>
        <v>1276</v>
      </c>
      <c r="AB130">
        <f t="shared" si="4"/>
        <v>2.1263048404596485E-4</v>
      </c>
    </row>
    <row r="131" spans="1:28">
      <c r="A131" t="s">
        <v>1856</v>
      </c>
      <c r="B131" t="s">
        <v>1857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3"/>
        <v>1339</v>
      </c>
      <c r="AB131">
        <f t="shared" si="4"/>
        <v>2.2312869759995841E-4</v>
      </c>
    </row>
    <row r="132" spans="1:28">
      <c r="A132" t="s">
        <v>1858</v>
      </c>
      <c r="B132" t="s">
        <v>1859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3"/>
        <v>1315</v>
      </c>
      <c r="AB132">
        <f t="shared" si="4"/>
        <v>2.1912937815081801E-4</v>
      </c>
    </row>
    <row r="133" spans="1:28">
      <c r="A133" t="s">
        <v>1860</v>
      </c>
      <c r="B133" t="s">
        <v>1861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3"/>
        <v>1200</v>
      </c>
      <c r="AB133">
        <f t="shared" si="4"/>
        <v>1.9996597245702024E-4</v>
      </c>
    </row>
    <row r="134" spans="1:28">
      <c r="A134" t="s">
        <v>1862</v>
      </c>
      <c r="B134" t="s">
        <v>1863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5">SUM(U134:Z134)</f>
        <v>1151</v>
      </c>
      <c r="AB134">
        <f t="shared" si="4"/>
        <v>1.9180069524835856E-4</v>
      </c>
    </row>
    <row r="135" spans="1:28">
      <c r="A135" t="s">
        <v>1864</v>
      </c>
      <c r="B135" t="s">
        <v>1865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5"/>
        <v>1100</v>
      </c>
      <c r="AB135">
        <f t="shared" si="4"/>
        <v>1.833021414189352E-4</v>
      </c>
    </row>
    <row r="136" spans="1:28">
      <c r="A136" t="s">
        <v>1866</v>
      </c>
      <c r="B136" t="s">
        <v>1867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5"/>
        <v>1066</v>
      </c>
      <c r="AB136">
        <f t="shared" si="4"/>
        <v>1.7763643886598631E-4</v>
      </c>
    </row>
    <row r="137" spans="1:28">
      <c r="A137" t="s">
        <v>1868</v>
      </c>
      <c r="B137" t="s">
        <v>1869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5"/>
        <v>1040</v>
      </c>
      <c r="AB137">
        <f t="shared" si="4"/>
        <v>1.733038427960842E-4</v>
      </c>
    </row>
    <row r="138" spans="1:28">
      <c r="A138" t="s">
        <v>1870</v>
      </c>
      <c r="B138" t="s">
        <v>1871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5"/>
        <v>994</v>
      </c>
      <c r="AB138">
        <f t="shared" si="4"/>
        <v>1.6563848051856509E-4</v>
      </c>
    </row>
    <row r="139" spans="1:28">
      <c r="A139" t="s">
        <v>1872</v>
      </c>
      <c r="B139" t="s">
        <v>1873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5"/>
        <v>1001</v>
      </c>
      <c r="AB139">
        <f t="shared" si="4"/>
        <v>1.6680494869123104E-4</v>
      </c>
    </row>
    <row r="140" spans="1:28">
      <c r="A140" t="s">
        <v>1874</v>
      </c>
      <c r="B140" t="s">
        <v>1875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5"/>
        <v>997</v>
      </c>
      <c r="AB140">
        <f t="shared" si="4"/>
        <v>1.6613839544970765E-4</v>
      </c>
    </row>
    <row r="141" spans="1:28">
      <c r="A141" t="s">
        <v>1876</v>
      </c>
      <c r="B141" t="s">
        <v>1877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5"/>
        <v>1032</v>
      </c>
      <c r="AB141">
        <f t="shared" si="4"/>
        <v>1.7197073631303739E-4</v>
      </c>
    </row>
    <row r="142" spans="1:28">
      <c r="A142" t="s">
        <v>1878</v>
      </c>
      <c r="B142" t="s">
        <v>1879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5"/>
        <v>1094</v>
      </c>
      <c r="AB142">
        <f t="shared" si="4"/>
        <v>1.823023115566501E-4</v>
      </c>
    </row>
    <row r="143" spans="1:28">
      <c r="A143" t="s">
        <v>1880</v>
      </c>
      <c r="B143" t="s">
        <v>1881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5"/>
        <v>1115</v>
      </c>
      <c r="AB143">
        <f t="shared" si="4"/>
        <v>1.8580171607464796E-4</v>
      </c>
    </row>
    <row r="144" spans="1:28">
      <c r="A144" t="s">
        <v>1882</v>
      </c>
      <c r="B144" t="s">
        <v>1883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5"/>
        <v>1126</v>
      </c>
      <c r="AB144">
        <f t="shared" si="4"/>
        <v>1.8763473748883731E-4</v>
      </c>
    </row>
    <row r="145" spans="1:28">
      <c r="A145" t="s">
        <v>1884</v>
      </c>
      <c r="B145" t="s">
        <v>1885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5"/>
        <v>1121</v>
      </c>
      <c r="AB145">
        <f t="shared" si="4"/>
        <v>1.8680154593693306E-4</v>
      </c>
    </row>
    <row r="146" spans="1:28">
      <c r="A146" t="s">
        <v>1886</v>
      </c>
      <c r="B146" t="s">
        <v>1887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5"/>
        <v>1043</v>
      </c>
      <c r="AB146">
        <f t="shared" si="4"/>
        <v>1.7380375772722674E-4</v>
      </c>
    </row>
    <row r="147" spans="1:28">
      <c r="A147" t="s">
        <v>1888</v>
      </c>
      <c r="B147" t="s">
        <v>1889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5"/>
        <v>846</v>
      </c>
      <c r="AB147">
        <f t="shared" si="4"/>
        <v>1.4097601058219927E-4</v>
      </c>
    </row>
    <row r="148" spans="1:28">
      <c r="A148" t="s">
        <v>1890</v>
      </c>
      <c r="B148" t="s">
        <v>1891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5"/>
        <v>667</v>
      </c>
      <c r="AB148">
        <f t="shared" si="4"/>
        <v>1.1114775302402708E-4</v>
      </c>
    </row>
    <row r="149" spans="1:28">
      <c r="A149" t="s">
        <v>1892</v>
      </c>
      <c r="B149" t="s">
        <v>1893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5"/>
        <v>563</v>
      </c>
      <c r="AB149">
        <f t="shared" si="4"/>
        <v>9.3817368744418653E-5</v>
      </c>
    </row>
    <row r="150" spans="1:28">
      <c r="A150" t="s">
        <v>1894</v>
      </c>
      <c r="B150" t="s">
        <v>1895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5"/>
        <v>601</v>
      </c>
      <c r="AB150">
        <f t="shared" ref="AB150:AB213" si="6">AA150/$AD$4</f>
        <v>1.0014962453889096E-4</v>
      </c>
    </row>
    <row r="151" spans="1:28">
      <c r="A151" t="s">
        <v>1896</v>
      </c>
      <c r="B151" t="s">
        <v>1897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5"/>
        <v>611</v>
      </c>
      <c r="AB151">
        <f t="shared" si="6"/>
        <v>1.0181600764269946E-4</v>
      </c>
    </row>
    <row r="152" spans="1:28">
      <c r="A152" t="s">
        <v>1898</v>
      </c>
      <c r="B152" t="s">
        <v>1899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5"/>
        <v>662</v>
      </c>
      <c r="AB152">
        <f t="shared" si="6"/>
        <v>1.1031456147212282E-4</v>
      </c>
    </row>
    <row r="153" spans="1:28">
      <c r="A153" t="s">
        <v>1900</v>
      </c>
      <c r="B153" t="s">
        <v>1901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5"/>
        <v>830</v>
      </c>
      <c r="AB153">
        <f t="shared" si="6"/>
        <v>1.3830979761610566E-4</v>
      </c>
    </row>
    <row r="154" spans="1:28">
      <c r="A154" t="s">
        <v>1902</v>
      </c>
      <c r="B154" t="s">
        <v>1903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5"/>
        <v>1224</v>
      </c>
      <c r="AB154">
        <f t="shared" si="6"/>
        <v>2.0396529190616064E-4</v>
      </c>
    </row>
    <row r="155" spans="1:28">
      <c r="A155" t="s">
        <v>1904</v>
      </c>
      <c r="B155" t="s">
        <v>1905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5"/>
        <v>1415</v>
      </c>
      <c r="AB155">
        <f t="shared" si="6"/>
        <v>2.3579320918890303E-4</v>
      </c>
    </row>
    <row r="156" spans="1:28">
      <c r="A156" t="s">
        <v>1906</v>
      </c>
      <c r="B156" t="s">
        <v>1907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5"/>
        <v>1391</v>
      </c>
      <c r="AB156">
        <f t="shared" si="6"/>
        <v>2.3179388973976263E-4</v>
      </c>
    </row>
    <row r="157" spans="1:28">
      <c r="A157" t="s">
        <v>1908</v>
      </c>
      <c r="B157" t="s">
        <v>1909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5"/>
        <v>1268</v>
      </c>
      <c r="AB157">
        <f t="shared" si="6"/>
        <v>2.1129737756291804E-4</v>
      </c>
    </row>
    <row r="158" spans="1:28">
      <c r="A158" t="s">
        <v>1910</v>
      </c>
      <c r="B158" t="s">
        <v>1911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5"/>
        <v>1216</v>
      </c>
      <c r="AB158">
        <f t="shared" si="6"/>
        <v>2.0263218542311383E-4</v>
      </c>
    </row>
    <row r="159" spans="1:28">
      <c r="A159" t="s">
        <v>1912</v>
      </c>
      <c r="B159" t="s">
        <v>1913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5"/>
        <v>1159</v>
      </c>
      <c r="AB159">
        <f t="shared" si="6"/>
        <v>1.9313380173140537E-4</v>
      </c>
    </row>
    <row r="160" spans="1:28">
      <c r="A160" t="s">
        <v>1914</v>
      </c>
      <c r="B160" t="s">
        <v>1915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5"/>
        <v>1112</v>
      </c>
      <c r="AB160">
        <f t="shared" si="6"/>
        <v>1.8530180114350542E-4</v>
      </c>
    </row>
    <row r="161" spans="1:28">
      <c r="A161" t="s">
        <v>1916</v>
      </c>
      <c r="B161" t="s">
        <v>1917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5"/>
        <v>1081</v>
      </c>
      <c r="AB161">
        <f t="shared" si="6"/>
        <v>1.8013601352169904E-4</v>
      </c>
    </row>
    <row r="162" spans="1:28">
      <c r="A162" t="s">
        <v>1918</v>
      </c>
      <c r="B162" t="s">
        <v>1919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5"/>
        <v>1027</v>
      </c>
      <c r="AB162">
        <f t="shared" si="6"/>
        <v>1.7113754476113315E-4</v>
      </c>
    </row>
    <row r="163" spans="1:28">
      <c r="A163" t="s">
        <v>1920</v>
      </c>
      <c r="B163" t="s">
        <v>1921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5"/>
        <v>1022</v>
      </c>
      <c r="AB163">
        <f t="shared" si="6"/>
        <v>1.703043532092289E-4</v>
      </c>
    </row>
    <row r="164" spans="1:28">
      <c r="A164" t="s">
        <v>1922</v>
      </c>
      <c r="B164" t="s">
        <v>1923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5"/>
        <v>1015</v>
      </c>
      <c r="AB164">
        <f t="shared" si="6"/>
        <v>1.6913788503656295E-4</v>
      </c>
    </row>
    <row r="165" spans="1:28">
      <c r="A165" t="s">
        <v>1924</v>
      </c>
      <c r="B165" t="s">
        <v>1925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5"/>
        <v>1050</v>
      </c>
      <c r="AB165">
        <f t="shared" si="6"/>
        <v>1.7497022589989269E-4</v>
      </c>
    </row>
    <row r="166" spans="1:28">
      <c r="A166" t="s">
        <v>1926</v>
      </c>
      <c r="B166" t="s">
        <v>1927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5"/>
        <v>1102</v>
      </c>
      <c r="AB166">
        <f t="shared" si="6"/>
        <v>1.8363541803969691E-4</v>
      </c>
    </row>
    <row r="167" spans="1:28">
      <c r="A167" t="s">
        <v>1928</v>
      </c>
      <c r="B167" t="s">
        <v>1929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5"/>
        <v>1117</v>
      </c>
      <c r="AB167">
        <f t="shared" si="6"/>
        <v>1.8613499269540967E-4</v>
      </c>
    </row>
    <row r="168" spans="1:28">
      <c r="A168" t="s">
        <v>1930</v>
      </c>
      <c r="B168" t="s">
        <v>1931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5"/>
        <v>1130</v>
      </c>
      <c r="AB168">
        <f t="shared" si="6"/>
        <v>1.8830129073036072E-4</v>
      </c>
    </row>
    <row r="169" spans="1:28">
      <c r="A169" t="s">
        <v>1932</v>
      </c>
      <c r="B169" t="s">
        <v>1933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5"/>
        <v>1119</v>
      </c>
      <c r="AB169">
        <f t="shared" si="6"/>
        <v>1.8646826931617135E-4</v>
      </c>
    </row>
    <row r="170" spans="1:28">
      <c r="A170" t="s">
        <v>1934</v>
      </c>
      <c r="B170" t="s">
        <v>1935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5"/>
        <v>1023</v>
      </c>
      <c r="AB170">
        <f t="shared" si="6"/>
        <v>1.7047099151960976E-4</v>
      </c>
    </row>
    <row r="171" spans="1:28">
      <c r="A171" t="s">
        <v>1936</v>
      </c>
      <c r="B171" t="s">
        <v>1937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5"/>
        <v>830</v>
      </c>
      <c r="AB171">
        <f t="shared" si="6"/>
        <v>1.3830979761610566E-4</v>
      </c>
    </row>
    <row r="172" spans="1:28">
      <c r="A172" t="s">
        <v>1938</v>
      </c>
      <c r="B172" t="s">
        <v>1939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5"/>
        <v>639</v>
      </c>
      <c r="AB172">
        <f t="shared" si="6"/>
        <v>1.0648188033336327E-4</v>
      </c>
    </row>
    <row r="173" spans="1:28">
      <c r="A173" t="s">
        <v>1940</v>
      </c>
      <c r="B173" t="s">
        <v>1941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5"/>
        <v>547</v>
      </c>
      <c r="AB173">
        <f t="shared" si="6"/>
        <v>9.1151155778325049E-5</v>
      </c>
    </row>
    <row r="174" spans="1:28">
      <c r="A174" t="s">
        <v>1942</v>
      </c>
      <c r="B174" t="s">
        <v>1943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5"/>
        <v>585</v>
      </c>
      <c r="AB174">
        <f t="shared" si="6"/>
        <v>9.7483411572797356E-5</v>
      </c>
    </row>
    <row r="175" spans="1:28">
      <c r="A175" t="s">
        <v>1944</v>
      </c>
      <c r="B175" t="s">
        <v>1945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5"/>
        <v>594</v>
      </c>
      <c r="AB175">
        <f t="shared" si="6"/>
        <v>9.8983156366225019E-5</v>
      </c>
    </row>
    <row r="176" spans="1:28">
      <c r="A176" t="s">
        <v>1946</v>
      </c>
      <c r="B176" t="s">
        <v>1947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5"/>
        <v>641</v>
      </c>
      <c r="AB176">
        <f t="shared" si="6"/>
        <v>1.0681515695412498E-4</v>
      </c>
    </row>
    <row r="177" spans="1:28">
      <c r="A177" t="s">
        <v>1948</v>
      </c>
      <c r="B177" t="s">
        <v>1949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5"/>
        <v>812</v>
      </c>
      <c r="AB177">
        <f t="shared" si="6"/>
        <v>1.3531030802925036E-4</v>
      </c>
    </row>
    <row r="178" spans="1:28">
      <c r="A178" t="s">
        <v>1950</v>
      </c>
      <c r="B178" t="s">
        <v>1951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5"/>
        <v>1198</v>
      </c>
      <c r="AB178">
        <f t="shared" si="6"/>
        <v>1.9963269583625853E-4</v>
      </c>
    </row>
    <row r="179" spans="1:28">
      <c r="A179" t="s">
        <v>1952</v>
      </c>
      <c r="B179" t="s">
        <v>1953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5"/>
        <v>1392</v>
      </c>
      <c r="AB179">
        <f t="shared" si="6"/>
        <v>2.3196052805014346E-4</v>
      </c>
    </row>
    <row r="180" spans="1:28">
      <c r="A180" t="s">
        <v>1954</v>
      </c>
      <c r="B180" t="s">
        <v>1955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5"/>
        <v>1373</v>
      </c>
      <c r="AB180">
        <f t="shared" si="6"/>
        <v>2.287944001529073E-4</v>
      </c>
    </row>
    <row r="181" spans="1:28">
      <c r="A181" t="s">
        <v>1956</v>
      </c>
      <c r="B181" t="s">
        <v>1957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5"/>
        <v>1258</v>
      </c>
      <c r="AB181">
        <f t="shared" si="6"/>
        <v>2.0963099445910955E-4</v>
      </c>
    </row>
    <row r="182" spans="1:28">
      <c r="A182" t="s">
        <v>1958</v>
      </c>
      <c r="B182" t="s">
        <v>1959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5"/>
        <v>1203</v>
      </c>
      <c r="AB182">
        <f t="shared" si="6"/>
        <v>2.0046588738816277E-4</v>
      </c>
    </row>
    <row r="183" spans="1:28">
      <c r="A183" t="s">
        <v>1960</v>
      </c>
      <c r="B183" t="s">
        <v>1961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5"/>
        <v>1142</v>
      </c>
      <c r="AB183">
        <f t="shared" si="6"/>
        <v>1.9030095045493092E-4</v>
      </c>
    </row>
    <row r="184" spans="1:28">
      <c r="A184" t="s">
        <v>1962</v>
      </c>
      <c r="B184" t="s">
        <v>1963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5"/>
        <v>1095</v>
      </c>
      <c r="AB184">
        <f t="shared" si="6"/>
        <v>1.8246894986703095E-4</v>
      </c>
    </row>
    <row r="185" spans="1:28">
      <c r="A185" t="s">
        <v>1964</v>
      </c>
      <c r="B185" t="s">
        <v>1965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5"/>
        <v>1065</v>
      </c>
      <c r="AB185">
        <f t="shared" si="6"/>
        <v>1.7746980055560545E-4</v>
      </c>
    </row>
    <row r="186" spans="1:28">
      <c r="A186" t="s">
        <v>1966</v>
      </c>
      <c r="B186" t="s">
        <v>1967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5"/>
        <v>1008</v>
      </c>
      <c r="AB186">
        <f t="shared" si="6"/>
        <v>1.6797141686389699E-4</v>
      </c>
    </row>
    <row r="187" spans="1:28">
      <c r="A187" t="s">
        <v>1968</v>
      </c>
      <c r="B187" t="s">
        <v>1969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5"/>
        <v>1001</v>
      </c>
      <c r="AB187">
        <f t="shared" si="6"/>
        <v>1.6680494869123104E-4</v>
      </c>
    </row>
    <row r="188" spans="1:28">
      <c r="A188" t="s">
        <v>1970</v>
      </c>
      <c r="B188" t="s">
        <v>1971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5"/>
        <v>992</v>
      </c>
      <c r="AB188">
        <f t="shared" si="6"/>
        <v>1.653052038978034E-4</v>
      </c>
    </row>
    <row r="189" spans="1:28">
      <c r="A189" t="s">
        <v>1972</v>
      </c>
      <c r="B189" t="s">
        <v>1973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5"/>
        <v>1025</v>
      </c>
      <c r="AB189">
        <f t="shared" si="6"/>
        <v>1.7080426814037144E-4</v>
      </c>
    </row>
    <row r="190" spans="1:28">
      <c r="A190" t="s">
        <v>1974</v>
      </c>
      <c r="B190" t="s">
        <v>1975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5"/>
        <v>1071</v>
      </c>
      <c r="AB190">
        <f t="shared" si="6"/>
        <v>1.7846963041789055E-4</v>
      </c>
    </row>
    <row r="191" spans="1:28">
      <c r="A191" t="s">
        <v>1976</v>
      </c>
      <c r="B191" t="s">
        <v>1977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5"/>
        <v>1082</v>
      </c>
      <c r="AB191">
        <f t="shared" si="6"/>
        <v>1.803026518320799E-4</v>
      </c>
    </row>
    <row r="192" spans="1:28">
      <c r="A192" t="s">
        <v>1978</v>
      </c>
      <c r="B192" t="s">
        <v>1979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5"/>
        <v>1096</v>
      </c>
      <c r="AB192">
        <f t="shared" si="6"/>
        <v>1.8263558817741181E-4</v>
      </c>
    </row>
    <row r="193" spans="1:28">
      <c r="A193" t="s">
        <v>1980</v>
      </c>
      <c r="B193" t="s">
        <v>1981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5"/>
        <v>1092</v>
      </c>
      <c r="AB193">
        <f t="shared" si="6"/>
        <v>1.8196903493588842E-4</v>
      </c>
    </row>
    <row r="194" spans="1:28">
      <c r="A194" t="s">
        <v>1982</v>
      </c>
      <c r="B194" t="s">
        <v>1983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5"/>
        <v>995</v>
      </c>
      <c r="AB194">
        <f t="shared" si="6"/>
        <v>1.6580511882894594E-4</v>
      </c>
    </row>
    <row r="195" spans="1:28">
      <c r="A195" t="s">
        <v>1984</v>
      </c>
      <c r="B195" t="s">
        <v>1985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5"/>
        <v>803</v>
      </c>
      <c r="AB195">
        <f t="shared" si="6"/>
        <v>1.3381056323582269E-4</v>
      </c>
    </row>
    <row r="196" spans="1:28">
      <c r="A196" t="s">
        <v>1986</v>
      </c>
      <c r="B196" t="s">
        <v>1987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5"/>
        <v>616</v>
      </c>
      <c r="AB196">
        <f t="shared" si="6"/>
        <v>1.0264919919460372E-4</v>
      </c>
    </row>
    <row r="197" spans="1:28">
      <c r="A197" t="s">
        <v>1988</v>
      </c>
      <c r="B197" t="s">
        <v>1989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5"/>
        <v>602</v>
      </c>
      <c r="AB197">
        <f t="shared" si="6"/>
        <v>1.0031626284927181E-4</v>
      </c>
    </row>
    <row r="198" spans="1:28">
      <c r="A198" t="s">
        <v>1990</v>
      </c>
      <c r="B198" t="s">
        <v>1991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7">SUM(U198:Z198)</f>
        <v>640</v>
      </c>
      <c r="AB198">
        <f t="shared" si="6"/>
        <v>1.0664851864374412E-4</v>
      </c>
    </row>
    <row r="199" spans="1:28">
      <c r="A199" t="s">
        <v>1992</v>
      </c>
      <c r="B199" t="s">
        <v>1993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7"/>
        <v>651</v>
      </c>
      <c r="AB199">
        <f t="shared" si="6"/>
        <v>1.0848154005793348E-4</v>
      </c>
    </row>
    <row r="200" spans="1:28">
      <c r="A200" t="s">
        <v>1994</v>
      </c>
      <c r="B200" t="s">
        <v>1995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7"/>
        <v>699</v>
      </c>
      <c r="AB200">
        <f t="shared" si="6"/>
        <v>1.1648017895621428E-4</v>
      </c>
    </row>
    <row r="201" spans="1:28">
      <c r="A201" t="s">
        <v>1996</v>
      </c>
      <c r="B201" t="s">
        <v>1997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7"/>
        <v>863</v>
      </c>
      <c r="AB201">
        <f t="shared" si="6"/>
        <v>1.4380886185867372E-4</v>
      </c>
    </row>
    <row r="202" spans="1:28">
      <c r="A202" t="s">
        <v>1998</v>
      </c>
      <c r="B202" t="s">
        <v>1999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7"/>
        <v>1268</v>
      </c>
      <c r="AB202">
        <f t="shared" si="6"/>
        <v>2.1129737756291804E-4</v>
      </c>
    </row>
    <row r="203" spans="1:28">
      <c r="A203" t="s">
        <v>2000</v>
      </c>
      <c r="B203" t="s">
        <v>2001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7"/>
        <v>1469</v>
      </c>
      <c r="AB203">
        <f t="shared" si="6"/>
        <v>2.4479167794946892E-4</v>
      </c>
    </row>
    <row r="204" spans="1:28">
      <c r="A204" t="s">
        <v>2002</v>
      </c>
      <c r="B204" t="s">
        <v>2003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7"/>
        <v>1447</v>
      </c>
      <c r="AB204">
        <f t="shared" si="6"/>
        <v>2.4112563512109023E-4</v>
      </c>
    </row>
    <row r="205" spans="1:28">
      <c r="A205" t="s">
        <v>2004</v>
      </c>
      <c r="B205" t="s">
        <v>2005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7"/>
        <v>1334</v>
      </c>
      <c r="AB205">
        <f t="shared" si="6"/>
        <v>2.2229550604805417E-4</v>
      </c>
    </row>
    <row r="206" spans="1:28">
      <c r="A206" t="s">
        <v>2006</v>
      </c>
      <c r="B206" t="s">
        <v>2007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7"/>
        <v>1285</v>
      </c>
      <c r="AB206">
        <f t="shared" si="6"/>
        <v>2.1413022883939249E-4</v>
      </c>
    </row>
    <row r="207" spans="1:28">
      <c r="A207" t="s">
        <v>2008</v>
      </c>
      <c r="B207" t="s">
        <v>2009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7"/>
        <v>1226</v>
      </c>
      <c r="AB207">
        <f t="shared" si="6"/>
        <v>2.0429856852692235E-4</v>
      </c>
    </row>
    <row r="208" spans="1:28">
      <c r="A208" t="s">
        <v>2010</v>
      </c>
      <c r="B208" t="s">
        <v>2011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7"/>
        <v>1176</v>
      </c>
      <c r="AB208">
        <f t="shared" si="6"/>
        <v>1.9596665300787984E-4</v>
      </c>
    </row>
    <row r="209" spans="1:28">
      <c r="A209" t="s">
        <v>2012</v>
      </c>
      <c r="B209" t="s">
        <v>2013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7"/>
        <v>1145</v>
      </c>
      <c r="AB209">
        <f t="shared" si="6"/>
        <v>1.9080086538607346E-4</v>
      </c>
    </row>
    <row r="210" spans="1:28">
      <c r="A210" t="s">
        <v>2014</v>
      </c>
      <c r="B210" t="s">
        <v>2015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7"/>
        <v>1088</v>
      </c>
      <c r="AB210">
        <f t="shared" si="6"/>
        <v>1.81302481694365E-4</v>
      </c>
    </row>
    <row r="211" spans="1:28">
      <c r="A211" t="s">
        <v>2016</v>
      </c>
      <c r="B211" t="s">
        <v>2017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7"/>
        <v>1081</v>
      </c>
      <c r="AB211">
        <f t="shared" si="6"/>
        <v>1.8013601352169904E-4</v>
      </c>
    </row>
    <row r="212" spans="1:28">
      <c r="A212" t="s">
        <v>2018</v>
      </c>
      <c r="B212" t="s">
        <v>2019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7"/>
        <v>1072</v>
      </c>
      <c r="AB212">
        <f t="shared" si="6"/>
        <v>1.7863626872827141E-4</v>
      </c>
    </row>
    <row r="213" spans="1:28">
      <c r="A213" t="s">
        <v>2020</v>
      </c>
      <c r="B213" t="s">
        <v>2021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7"/>
        <v>1107</v>
      </c>
      <c r="AB213">
        <f t="shared" si="6"/>
        <v>1.8446860959160115E-4</v>
      </c>
    </row>
    <row r="214" spans="1:28">
      <c r="A214" t="s">
        <v>2022</v>
      </c>
      <c r="B214" t="s">
        <v>2023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7"/>
        <v>1151</v>
      </c>
      <c r="AB214">
        <f t="shared" ref="AB214:AB277" si="8">AA214/$AD$4</f>
        <v>1.9180069524835856E-4</v>
      </c>
    </row>
    <row r="215" spans="1:28">
      <c r="A215" t="s">
        <v>2024</v>
      </c>
      <c r="B215" t="s">
        <v>2025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7"/>
        <v>1158</v>
      </c>
      <c r="AB215">
        <f t="shared" si="8"/>
        <v>1.9296716342102451E-4</v>
      </c>
    </row>
    <row r="216" spans="1:28">
      <c r="A216" t="s">
        <v>2026</v>
      </c>
      <c r="B216" t="s">
        <v>2027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7"/>
        <v>1167</v>
      </c>
      <c r="AB216">
        <f t="shared" si="8"/>
        <v>1.9446690821445218E-4</v>
      </c>
    </row>
    <row r="217" spans="1:28">
      <c r="A217" t="s">
        <v>2028</v>
      </c>
      <c r="B217" t="s">
        <v>2029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7"/>
        <v>1159</v>
      </c>
      <c r="AB217">
        <f t="shared" si="8"/>
        <v>1.9313380173140537E-4</v>
      </c>
    </row>
    <row r="218" spans="1:28">
      <c r="A218" t="s">
        <v>2030</v>
      </c>
      <c r="B218" t="s">
        <v>2031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7"/>
        <v>1055</v>
      </c>
      <c r="AB218">
        <f t="shared" si="8"/>
        <v>1.7580341745179696E-4</v>
      </c>
    </row>
    <row r="219" spans="1:28">
      <c r="A219" t="s">
        <v>2032</v>
      </c>
      <c r="B219" t="s">
        <v>2033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7"/>
        <v>861</v>
      </c>
      <c r="AB219">
        <f t="shared" si="8"/>
        <v>1.4347558523791201E-4</v>
      </c>
    </row>
    <row r="220" spans="1:28">
      <c r="A220" t="s">
        <v>2034</v>
      </c>
      <c r="B220" t="s">
        <v>2035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7"/>
        <v>668</v>
      </c>
      <c r="AB220">
        <f t="shared" si="8"/>
        <v>1.1131439133440792E-4</v>
      </c>
    </row>
    <row r="221" spans="1:28">
      <c r="A221" t="s">
        <v>2036</v>
      </c>
      <c r="B221" t="s">
        <v>2037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7"/>
        <v>659</v>
      </c>
      <c r="AB221">
        <f t="shared" si="8"/>
        <v>1.0981464654098028E-4</v>
      </c>
    </row>
    <row r="222" spans="1:28">
      <c r="A222" t="s">
        <v>2038</v>
      </c>
      <c r="B222" t="s">
        <v>2039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7"/>
        <v>699</v>
      </c>
      <c r="AB222">
        <f t="shared" si="8"/>
        <v>1.1648017895621428E-4</v>
      </c>
    </row>
    <row r="223" spans="1:28">
      <c r="A223" t="s">
        <v>2040</v>
      </c>
      <c r="B223" t="s">
        <v>2041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7"/>
        <v>711</v>
      </c>
      <c r="AB223">
        <f t="shared" si="8"/>
        <v>1.1847983868078449E-4</v>
      </c>
    </row>
    <row r="224" spans="1:28">
      <c r="A224" t="s">
        <v>2042</v>
      </c>
      <c r="B224" t="s">
        <v>2043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7"/>
        <v>762</v>
      </c>
      <c r="AB224">
        <f t="shared" si="8"/>
        <v>1.2697839251020785E-4</v>
      </c>
    </row>
    <row r="225" spans="1:28">
      <c r="A225" t="s">
        <v>2044</v>
      </c>
      <c r="B225" t="s">
        <v>2045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7"/>
        <v>934</v>
      </c>
      <c r="AB225">
        <f t="shared" si="8"/>
        <v>1.5564018189571409E-4</v>
      </c>
    </row>
    <row r="226" spans="1:28">
      <c r="A226" t="s">
        <v>2046</v>
      </c>
      <c r="B226" t="s">
        <v>2047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7"/>
        <v>1358</v>
      </c>
      <c r="AB226">
        <f t="shared" si="8"/>
        <v>2.2629482549719457E-4</v>
      </c>
    </row>
    <row r="227" spans="1:28">
      <c r="A227" t="s">
        <v>2048</v>
      </c>
      <c r="B227" t="s">
        <v>2049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7"/>
        <v>1572</v>
      </c>
      <c r="AB227">
        <f t="shared" si="8"/>
        <v>2.619554239186965E-4</v>
      </c>
    </row>
    <row r="228" spans="1:28">
      <c r="A228" t="s">
        <v>2050</v>
      </c>
      <c r="B228" t="s">
        <v>2051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7"/>
        <v>1548</v>
      </c>
      <c r="AB228">
        <f t="shared" si="8"/>
        <v>2.579561044695561E-4</v>
      </c>
    </row>
    <row r="229" spans="1:28">
      <c r="A229" t="s">
        <v>2052</v>
      </c>
      <c r="B229" t="s">
        <v>2053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7"/>
        <v>1436</v>
      </c>
      <c r="AB229">
        <f t="shared" si="8"/>
        <v>2.3929261370690086E-4</v>
      </c>
    </row>
    <row r="230" spans="1:28">
      <c r="A230" t="s">
        <v>2054</v>
      </c>
      <c r="B230" t="s">
        <v>2055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7"/>
        <v>1384</v>
      </c>
      <c r="AB230">
        <f t="shared" si="8"/>
        <v>2.3062742156709667E-4</v>
      </c>
    </row>
    <row r="231" spans="1:28">
      <c r="A231" t="s">
        <v>2056</v>
      </c>
      <c r="B231" t="s">
        <v>2057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7"/>
        <v>1319</v>
      </c>
      <c r="AB231">
        <f t="shared" si="8"/>
        <v>2.197959313923414E-4</v>
      </c>
    </row>
    <row r="232" spans="1:28">
      <c r="A232" t="s">
        <v>2058</v>
      </c>
      <c r="B232" t="s">
        <v>2059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7"/>
        <v>1267</v>
      </c>
      <c r="AB232">
        <f t="shared" si="8"/>
        <v>2.1113073925253719E-4</v>
      </c>
    </row>
    <row r="233" spans="1:28">
      <c r="A233" t="s">
        <v>2060</v>
      </c>
      <c r="B233" t="s">
        <v>2061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7"/>
        <v>1234</v>
      </c>
      <c r="AB233">
        <f t="shared" si="8"/>
        <v>2.0563167500996913E-4</v>
      </c>
    </row>
    <row r="234" spans="1:28">
      <c r="A234" t="s">
        <v>2062</v>
      </c>
      <c r="B234" t="s">
        <v>2063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7"/>
        <v>1175</v>
      </c>
      <c r="AB234">
        <f t="shared" si="8"/>
        <v>1.9580001469749898E-4</v>
      </c>
    </row>
    <row r="235" spans="1:28">
      <c r="A235" t="s">
        <v>2064</v>
      </c>
      <c r="B235" t="s">
        <v>2065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7"/>
        <v>1167</v>
      </c>
      <c r="AB235">
        <f t="shared" si="8"/>
        <v>1.9446690821445218E-4</v>
      </c>
    </row>
    <row r="236" spans="1:28">
      <c r="A236" t="s">
        <v>2066</v>
      </c>
      <c r="B236" t="s">
        <v>2067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7"/>
        <v>1160</v>
      </c>
      <c r="AB236">
        <f t="shared" si="8"/>
        <v>1.9330044004178622E-4</v>
      </c>
    </row>
    <row r="237" spans="1:28">
      <c r="A237" t="s">
        <v>2068</v>
      </c>
      <c r="B237" t="s">
        <v>2069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7"/>
        <v>1195</v>
      </c>
      <c r="AB237">
        <f t="shared" si="8"/>
        <v>1.9913278090511599E-4</v>
      </c>
    </row>
    <row r="238" spans="1:28">
      <c r="A238" t="s">
        <v>2070</v>
      </c>
      <c r="B238" t="s">
        <v>2071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7"/>
        <v>1241</v>
      </c>
      <c r="AB238">
        <f t="shared" si="8"/>
        <v>2.0679814318263508E-4</v>
      </c>
    </row>
    <row r="239" spans="1:28">
      <c r="A239" t="s">
        <v>2072</v>
      </c>
      <c r="B239" t="s">
        <v>2073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7"/>
        <v>1247</v>
      </c>
      <c r="AB239">
        <f t="shared" si="8"/>
        <v>2.0779797304492018E-4</v>
      </c>
    </row>
    <row r="240" spans="1:28">
      <c r="A240" t="s">
        <v>2074</v>
      </c>
      <c r="B240" t="s">
        <v>2075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7"/>
        <v>1254</v>
      </c>
      <c r="AB240">
        <f t="shared" si="8"/>
        <v>2.0896444121758614E-4</v>
      </c>
    </row>
    <row r="241" spans="1:28">
      <c r="A241" t="s">
        <v>2076</v>
      </c>
      <c r="B241" t="s">
        <v>2077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7"/>
        <v>1241</v>
      </c>
      <c r="AB241">
        <f t="shared" si="8"/>
        <v>2.0679814318263508E-4</v>
      </c>
    </row>
    <row r="242" spans="1:28">
      <c r="A242" t="s">
        <v>2078</v>
      </c>
      <c r="B242" t="s">
        <v>2079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7"/>
        <v>1132</v>
      </c>
      <c r="AB242">
        <f t="shared" si="8"/>
        <v>1.8863456735112241E-4</v>
      </c>
    </row>
    <row r="243" spans="1:28">
      <c r="A243" t="s">
        <v>2080</v>
      </c>
      <c r="B243" t="s">
        <v>2081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7"/>
        <v>928</v>
      </c>
      <c r="AB243">
        <f t="shared" si="8"/>
        <v>1.5464035203342899E-4</v>
      </c>
    </row>
    <row r="244" spans="1:28">
      <c r="A244" t="s">
        <v>2082</v>
      </c>
      <c r="B244" t="s">
        <v>2083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7"/>
        <v>727</v>
      </c>
      <c r="AB244">
        <f t="shared" si="8"/>
        <v>1.2114605164687809E-4</v>
      </c>
    </row>
    <row r="245" spans="1:28">
      <c r="A245" t="s">
        <v>2084</v>
      </c>
      <c r="B245" t="s">
        <v>2085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7"/>
        <v>665</v>
      </c>
      <c r="AB245">
        <f t="shared" si="8"/>
        <v>1.1081447640326537E-4</v>
      </c>
    </row>
    <row r="246" spans="1:28">
      <c r="A246" t="s">
        <v>2086</v>
      </c>
      <c r="B246" t="s">
        <v>2087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7"/>
        <v>697</v>
      </c>
      <c r="AB246">
        <f t="shared" si="8"/>
        <v>1.1614690233545258E-4</v>
      </c>
    </row>
    <row r="247" spans="1:28">
      <c r="A247" t="s">
        <v>2088</v>
      </c>
      <c r="B247" t="s">
        <v>2089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7"/>
        <v>709</v>
      </c>
      <c r="AB247">
        <f t="shared" si="8"/>
        <v>1.1814656206002278E-4</v>
      </c>
    </row>
    <row r="248" spans="1:28">
      <c r="A248" t="s">
        <v>2090</v>
      </c>
      <c r="B248" t="s">
        <v>2091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7"/>
        <v>753</v>
      </c>
      <c r="AB248">
        <f t="shared" si="8"/>
        <v>1.2547864771678019E-4</v>
      </c>
    </row>
    <row r="249" spans="1:28">
      <c r="A249" t="s">
        <v>2092</v>
      </c>
      <c r="B249" t="s">
        <v>2093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7"/>
        <v>916</v>
      </c>
      <c r="AB249">
        <f t="shared" si="8"/>
        <v>1.5264069230885879E-4</v>
      </c>
    </row>
    <row r="250" spans="1:28">
      <c r="A250" t="s">
        <v>2094</v>
      </c>
      <c r="B250" t="s">
        <v>2095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7"/>
        <v>1333</v>
      </c>
      <c r="AB250">
        <f t="shared" si="8"/>
        <v>2.2212886773767331E-4</v>
      </c>
    </row>
    <row r="251" spans="1:28">
      <c r="A251" t="s">
        <v>2096</v>
      </c>
      <c r="B251" t="s">
        <v>2097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7"/>
        <v>1559</v>
      </c>
      <c r="AB251">
        <f t="shared" si="8"/>
        <v>2.5978912588374545E-4</v>
      </c>
    </row>
    <row r="252" spans="1:28">
      <c r="A252" t="s">
        <v>2098</v>
      </c>
      <c r="B252" t="s">
        <v>2099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7"/>
        <v>1540</v>
      </c>
      <c r="AB252">
        <f t="shared" si="8"/>
        <v>2.5662299798650932E-4</v>
      </c>
    </row>
    <row r="253" spans="1:28">
      <c r="A253" t="s">
        <v>2100</v>
      </c>
      <c r="B253" t="s">
        <v>2101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7"/>
        <v>1438</v>
      </c>
      <c r="AB253">
        <f t="shared" si="8"/>
        <v>2.3962589032766257E-4</v>
      </c>
    </row>
    <row r="254" spans="1:28">
      <c r="A254" t="s">
        <v>2102</v>
      </c>
      <c r="B254" t="s">
        <v>2103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7"/>
        <v>1384</v>
      </c>
      <c r="AB254">
        <f t="shared" si="8"/>
        <v>2.3062742156709667E-4</v>
      </c>
    </row>
    <row r="255" spans="1:28">
      <c r="A255" t="s">
        <v>2104</v>
      </c>
      <c r="B255" t="s">
        <v>2105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7"/>
        <v>1317</v>
      </c>
      <c r="AB255">
        <f t="shared" si="8"/>
        <v>2.194626547715797E-4</v>
      </c>
    </row>
    <row r="256" spans="1:28">
      <c r="A256" t="s">
        <v>2106</v>
      </c>
      <c r="B256" t="s">
        <v>2107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7"/>
        <v>1266</v>
      </c>
      <c r="AB256">
        <f t="shared" si="8"/>
        <v>2.1096410094215633E-4</v>
      </c>
    </row>
    <row r="257" spans="1:28">
      <c r="A257" t="s">
        <v>2108</v>
      </c>
      <c r="B257" t="s">
        <v>2109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7"/>
        <v>1232</v>
      </c>
      <c r="AB257">
        <f t="shared" si="8"/>
        <v>2.0529839838920745E-4</v>
      </c>
    </row>
    <row r="258" spans="1:28">
      <c r="A258" t="s">
        <v>2110</v>
      </c>
      <c r="B258" t="s">
        <v>2111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7"/>
        <v>1174</v>
      </c>
      <c r="AB258">
        <f t="shared" si="8"/>
        <v>1.9563337638711813E-4</v>
      </c>
    </row>
    <row r="259" spans="1:28">
      <c r="A259" t="s">
        <v>2112</v>
      </c>
      <c r="B259" t="s">
        <v>2113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7"/>
        <v>1164</v>
      </c>
      <c r="AB259">
        <f t="shared" si="8"/>
        <v>1.9396699328330961E-4</v>
      </c>
    </row>
    <row r="260" spans="1:28">
      <c r="A260" t="s">
        <v>2114</v>
      </c>
      <c r="B260" t="s">
        <v>2115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7"/>
        <v>1154</v>
      </c>
      <c r="AB260">
        <f t="shared" si="8"/>
        <v>1.9230061017950112E-4</v>
      </c>
    </row>
    <row r="261" spans="1:28">
      <c r="A261" t="s">
        <v>2116</v>
      </c>
      <c r="B261" t="s">
        <v>2117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7"/>
        <v>1189</v>
      </c>
      <c r="AB261">
        <f t="shared" si="8"/>
        <v>1.9813295104283087E-4</v>
      </c>
    </row>
    <row r="262" spans="1:28">
      <c r="A262" t="s">
        <v>2118</v>
      </c>
      <c r="B262" t="s">
        <v>2119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9">SUM(U262:Z262)</f>
        <v>1237</v>
      </c>
      <c r="AB262">
        <f t="shared" si="8"/>
        <v>2.0613158994111169E-4</v>
      </c>
    </row>
    <row r="263" spans="1:28">
      <c r="A263" t="s">
        <v>2120</v>
      </c>
      <c r="B263" t="s">
        <v>2121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9"/>
        <v>1247</v>
      </c>
      <c r="AB263">
        <f t="shared" si="8"/>
        <v>2.0779797304492018E-4</v>
      </c>
    </row>
    <row r="264" spans="1:28">
      <c r="A264" t="s">
        <v>2122</v>
      </c>
      <c r="B264" t="s">
        <v>2123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9"/>
        <v>1260</v>
      </c>
      <c r="AB264">
        <f t="shared" si="8"/>
        <v>2.0996427107987123E-4</v>
      </c>
    </row>
    <row r="265" spans="1:28">
      <c r="A265" t="s">
        <v>2124</v>
      </c>
      <c r="B265" t="s">
        <v>2125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9"/>
        <v>1239</v>
      </c>
      <c r="AB265">
        <f t="shared" si="8"/>
        <v>2.064648665618734E-4</v>
      </c>
    </row>
    <row r="266" spans="1:28">
      <c r="A266" t="s">
        <v>2126</v>
      </c>
      <c r="B266" t="s">
        <v>2127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9"/>
        <v>1134</v>
      </c>
      <c r="AB266">
        <f t="shared" si="8"/>
        <v>1.8896784397188411E-4</v>
      </c>
    </row>
    <row r="267" spans="1:28">
      <c r="A267" t="s">
        <v>2128</v>
      </c>
      <c r="B267" t="s">
        <v>2129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9"/>
        <v>931</v>
      </c>
      <c r="AB267">
        <f t="shared" si="8"/>
        <v>1.5514026696457152E-4</v>
      </c>
    </row>
    <row r="268" spans="1:28">
      <c r="A268" t="s">
        <v>2130</v>
      </c>
      <c r="B268" t="s">
        <v>2131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9"/>
        <v>730</v>
      </c>
      <c r="AB268">
        <f t="shared" si="8"/>
        <v>1.2164596657802064E-4</v>
      </c>
    </row>
    <row r="269" spans="1:28">
      <c r="A269" t="s">
        <v>2132</v>
      </c>
      <c r="B269" t="s">
        <v>2133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9"/>
        <v>621</v>
      </c>
      <c r="AB269">
        <f t="shared" si="8"/>
        <v>1.0348239074650797E-4</v>
      </c>
    </row>
    <row r="270" spans="1:28">
      <c r="A270" t="s">
        <v>2134</v>
      </c>
      <c r="B270" t="s">
        <v>2135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9"/>
        <v>634</v>
      </c>
      <c r="AB270">
        <f t="shared" si="8"/>
        <v>1.0564868878145902E-4</v>
      </c>
    </row>
    <row r="271" spans="1:28">
      <c r="A271" t="s">
        <v>2136</v>
      </c>
      <c r="B271" t="s">
        <v>2137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9"/>
        <v>630</v>
      </c>
      <c r="AB271">
        <f t="shared" si="8"/>
        <v>1.0498213553993562E-4</v>
      </c>
    </row>
    <row r="272" spans="1:28">
      <c r="A272" t="s">
        <v>2138</v>
      </c>
      <c r="B272" t="s">
        <v>2139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9"/>
        <v>686</v>
      </c>
      <c r="AB272">
        <f t="shared" si="8"/>
        <v>1.1431388092126324E-4</v>
      </c>
    </row>
    <row r="273" spans="1:28">
      <c r="A273" t="s">
        <v>2140</v>
      </c>
      <c r="B273" t="s">
        <v>2141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9"/>
        <v>845</v>
      </c>
      <c r="AB273">
        <f t="shared" si="8"/>
        <v>1.4080937227181842E-4</v>
      </c>
    </row>
    <row r="274" spans="1:28">
      <c r="A274" t="s">
        <v>2142</v>
      </c>
      <c r="B274" t="s">
        <v>2143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9"/>
        <v>1217</v>
      </c>
      <c r="AB274">
        <f t="shared" si="8"/>
        <v>2.0279882373349468E-4</v>
      </c>
    </row>
    <row r="275" spans="1:28">
      <c r="A275" t="s">
        <v>2144</v>
      </c>
      <c r="B275" t="s">
        <v>2145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9"/>
        <v>1451</v>
      </c>
      <c r="AB275">
        <f t="shared" si="8"/>
        <v>2.4179218836261363E-4</v>
      </c>
    </row>
    <row r="276" spans="1:28">
      <c r="A276" t="s">
        <v>2146</v>
      </c>
      <c r="B276" t="s">
        <v>2147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9"/>
        <v>1418</v>
      </c>
      <c r="AB276">
        <f t="shared" si="8"/>
        <v>2.3629312412004556E-4</v>
      </c>
    </row>
    <row r="277" spans="1:28">
      <c r="A277" t="s">
        <v>2148</v>
      </c>
      <c r="B277" t="s">
        <v>2149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9"/>
        <v>1303</v>
      </c>
      <c r="AB277">
        <f t="shared" si="8"/>
        <v>2.1712971842624779E-4</v>
      </c>
    </row>
    <row r="278" spans="1:28">
      <c r="A278" t="s">
        <v>2150</v>
      </c>
      <c r="B278" t="s">
        <v>2151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9"/>
        <v>1247</v>
      </c>
      <c r="AB278">
        <f t="shared" ref="AB278:AB341" si="10">AA278/$AD$4</f>
        <v>2.0779797304492018E-4</v>
      </c>
    </row>
    <row r="279" spans="1:28">
      <c r="A279" t="s">
        <v>2152</v>
      </c>
      <c r="B279" t="s">
        <v>2153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9"/>
        <v>1204</v>
      </c>
      <c r="AB279">
        <f t="shared" si="10"/>
        <v>2.0063252569854363E-4</v>
      </c>
    </row>
    <row r="280" spans="1:28">
      <c r="A280" t="s">
        <v>2154</v>
      </c>
      <c r="B280" t="s">
        <v>2155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9"/>
        <v>1148</v>
      </c>
      <c r="AB280">
        <f t="shared" si="10"/>
        <v>1.9130078031721602E-4</v>
      </c>
    </row>
    <row r="281" spans="1:28">
      <c r="A281" t="s">
        <v>2156</v>
      </c>
      <c r="B281" t="s">
        <v>2157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9"/>
        <v>1113</v>
      </c>
      <c r="AB281">
        <f t="shared" si="10"/>
        <v>1.8546843945388625E-4</v>
      </c>
    </row>
    <row r="282" spans="1:28">
      <c r="A282" t="s">
        <v>2158</v>
      </c>
      <c r="B282" t="s">
        <v>2159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9"/>
        <v>1048</v>
      </c>
      <c r="AB282">
        <f t="shared" si="10"/>
        <v>1.7463694927913101E-4</v>
      </c>
    </row>
    <row r="283" spans="1:28">
      <c r="A283" t="s">
        <v>2160</v>
      </c>
      <c r="B283" t="s">
        <v>2161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9"/>
        <v>1071</v>
      </c>
      <c r="AB283">
        <f t="shared" si="10"/>
        <v>1.7846963041789055E-4</v>
      </c>
    </row>
    <row r="284" spans="1:28">
      <c r="A284" t="s">
        <v>2162</v>
      </c>
      <c r="B284" t="s">
        <v>2163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9"/>
        <v>1056</v>
      </c>
      <c r="AB284">
        <f t="shared" si="10"/>
        <v>1.7597005576217779E-4</v>
      </c>
    </row>
    <row r="285" spans="1:28">
      <c r="A285" t="s">
        <v>2164</v>
      </c>
      <c r="B285" t="s">
        <v>2165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9"/>
        <v>1094</v>
      </c>
      <c r="AB285">
        <f t="shared" si="10"/>
        <v>1.823023115566501E-4</v>
      </c>
    </row>
    <row r="286" spans="1:28">
      <c r="A286" t="s">
        <v>2166</v>
      </c>
      <c r="B286" t="s">
        <v>2167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9"/>
        <v>1132</v>
      </c>
      <c r="AB286">
        <f t="shared" si="10"/>
        <v>1.8863456735112241E-4</v>
      </c>
    </row>
    <row r="287" spans="1:28">
      <c r="A287" t="s">
        <v>2168</v>
      </c>
      <c r="B287" t="s">
        <v>2169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9"/>
        <v>1145</v>
      </c>
      <c r="AB287">
        <f t="shared" si="10"/>
        <v>1.9080086538607346E-4</v>
      </c>
    </row>
    <row r="288" spans="1:28">
      <c r="A288" t="s">
        <v>2170</v>
      </c>
      <c r="B288" t="s">
        <v>2171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9"/>
        <v>1147</v>
      </c>
      <c r="AB288">
        <f t="shared" si="10"/>
        <v>1.9113414200683517E-4</v>
      </c>
    </row>
    <row r="289" spans="1:28">
      <c r="A289" t="s">
        <v>2172</v>
      </c>
      <c r="B289" t="s">
        <v>2173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9"/>
        <v>1132</v>
      </c>
      <c r="AB289">
        <f t="shared" si="10"/>
        <v>1.8863456735112241E-4</v>
      </c>
    </row>
    <row r="290" spans="1:28">
      <c r="A290" t="s">
        <v>2174</v>
      </c>
      <c r="B290" t="s">
        <v>2175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9"/>
        <v>1055</v>
      </c>
      <c r="AB290">
        <f t="shared" si="10"/>
        <v>1.7580341745179696E-4</v>
      </c>
    </row>
    <row r="291" spans="1:28">
      <c r="A291" t="s">
        <v>2176</v>
      </c>
      <c r="B291" t="s">
        <v>2177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9"/>
        <v>861</v>
      </c>
      <c r="AB291">
        <f t="shared" si="10"/>
        <v>1.4347558523791201E-4</v>
      </c>
    </row>
    <row r="292" spans="1:28">
      <c r="A292" t="s">
        <v>2178</v>
      </c>
      <c r="B292" t="s">
        <v>2179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9"/>
        <v>667</v>
      </c>
      <c r="AB292">
        <f t="shared" si="10"/>
        <v>1.1114775302402708E-4</v>
      </c>
    </row>
    <row r="293" spans="1:28">
      <c r="A293" t="s">
        <v>2180</v>
      </c>
      <c r="B293" t="s">
        <v>2181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9"/>
        <v>548</v>
      </c>
      <c r="AB293">
        <f t="shared" si="10"/>
        <v>9.1317794088705904E-5</v>
      </c>
    </row>
    <row r="294" spans="1:28">
      <c r="A294" t="s">
        <v>2182</v>
      </c>
      <c r="B294" t="s">
        <v>2183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9"/>
        <v>594</v>
      </c>
      <c r="AB294">
        <f t="shared" si="10"/>
        <v>9.8983156366225019E-5</v>
      </c>
    </row>
    <row r="295" spans="1:28">
      <c r="A295" t="s">
        <v>2184</v>
      </c>
      <c r="B295" t="s">
        <v>2185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9"/>
        <v>592</v>
      </c>
      <c r="AB295">
        <f t="shared" si="10"/>
        <v>9.864987974546331E-5</v>
      </c>
    </row>
    <row r="296" spans="1:28">
      <c r="A296" t="s">
        <v>2186</v>
      </c>
      <c r="B296" t="s">
        <v>2187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9"/>
        <v>676</v>
      </c>
      <c r="AB296">
        <f t="shared" si="10"/>
        <v>1.1264749781745473E-4</v>
      </c>
    </row>
    <row r="297" spans="1:28">
      <c r="A297" t="s">
        <v>2188</v>
      </c>
      <c r="B297" t="s">
        <v>2189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9"/>
        <v>872</v>
      </c>
      <c r="AB297">
        <f t="shared" si="10"/>
        <v>1.4530860665210135E-4</v>
      </c>
    </row>
    <row r="298" spans="1:28">
      <c r="A298" t="s">
        <v>2190</v>
      </c>
      <c r="B298" t="s">
        <v>2191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9"/>
        <v>1228</v>
      </c>
      <c r="AB298">
        <f t="shared" si="10"/>
        <v>2.0463184514768403E-4</v>
      </c>
    </row>
    <row r="299" spans="1:28">
      <c r="A299" t="s">
        <v>2192</v>
      </c>
      <c r="B299" t="s">
        <v>2193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9"/>
        <v>1285</v>
      </c>
      <c r="AB299">
        <f t="shared" si="10"/>
        <v>2.1413022883939249E-4</v>
      </c>
    </row>
    <row r="300" spans="1:28">
      <c r="A300" t="s">
        <v>2194</v>
      </c>
      <c r="B300" t="s">
        <v>2195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9"/>
        <v>1263</v>
      </c>
      <c r="AB300">
        <f t="shared" si="10"/>
        <v>2.104641860110138E-4</v>
      </c>
    </row>
    <row r="301" spans="1:28">
      <c r="A301" t="s">
        <v>2196</v>
      </c>
      <c r="B301" t="s">
        <v>2197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9"/>
        <v>1143</v>
      </c>
      <c r="AB301">
        <f t="shared" si="10"/>
        <v>1.9046758876531178E-4</v>
      </c>
    </row>
    <row r="302" spans="1:28">
      <c r="A302" t="s">
        <v>2198</v>
      </c>
      <c r="B302" t="s">
        <v>2199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9"/>
        <v>1093</v>
      </c>
      <c r="AB302">
        <f t="shared" si="10"/>
        <v>1.8213567324626927E-4</v>
      </c>
    </row>
    <row r="303" spans="1:28">
      <c r="A303" t="s">
        <v>2200</v>
      </c>
      <c r="B303" t="s">
        <v>2201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9"/>
        <v>1042</v>
      </c>
      <c r="AB303">
        <f t="shared" si="10"/>
        <v>1.7363711941684591E-4</v>
      </c>
    </row>
    <row r="304" spans="1:28">
      <c r="A304" t="s">
        <v>2202</v>
      </c>
      <c r="B304" t="s">
        <v>2203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9"/>
        <v>1008</v>
      </c>
      <c r="AB304">
        <f t="shared" si="10"/>
        <v>1.6797141686389699E-4</v>
      </c>
    </row>
    <row r="305" spans="1:28">
      <c r="A305" t="s">
        <v>2204</v>
      </c>
      <c r="B305" t="s">
        <v>2205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9"/>
        <v>984</v>
      </c>
      <c r="AB305">
        <f t="shared" si="10"/>
        <v>1.6397209741475659E-4</v>
      </c>
    </row>
    <row r="306" spans="1:28">
      <c r="A306" t="s">
        <v>2206</v>
      </c>
      <c r="B306" t="s">
        <v>2207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9"/>
        <v>936</v>
      </c>
      <c r="AB306">
        <f t="shared" si="10"/>
        <v>1.5597345851647577E-4</v>
      </c>
    </row>
    <row r="307" spans="1:28">
      <c r="A307" t="s">
        <v>2208</v>
      </c>
      <c r="B307" t="s">
        <v>2209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9"/>
        <v>944</v>
      </c>
      <c r="AB307">
        <f t="shared" si="10"/>
        <v>1.5730656499952258E-4</v>
      </c>
    </row>
    <row r="308" spans="1:28">
      <c r="A308" t="s">
        <v>2210</v>
      </c>
      <c r="B308" t="s">
        <v>2211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9"/>
        <v>938</v>
      </c>
      <c r="AB308">
        <f t="shared" si="10"/>
        <v>1.5630673513723748E-4</v>
      </c>
    </row>
    <row r="309" spans="1:28">
      <c r="A309" t="s">
        <v>2212</v>
      </c>
      <c r="B309" t="s">
        <v>2213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9"/>
        <v>975</v>
      </c>
      <c r="AB309">
        <f t="shared" si="10"/>
        <v>1.6247235262132893E-4</v>
      </c>
    </row>
    <row r="310" spans="1:28">
      <c r="A310" t="s">
        <v>2214</v>
      </c>
      <c r="B310" t="s">
        <v>2215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9"/>
        <v>1038</v>
      </c>
      <c r="AB310">
        <f t="shared" si="10"/>
        <v>1.7297056617532249E-4</v>
      </c>
    </row>
    <row r="311" spans="1:28">
      <c r="A311" t="s">
        <v>2216</v>
      </c>
      <c r="B311" t="s">
        <v>2217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9"/>
        <v>1060</v>
      </c>
      <c r="AB311">
        <f t="shared" si="10"/>
        <v>1.7663660900370121E-4</v>
      </c>
    </row>
    <row r="312" spans="1:28">
      <c r="A312" t="s">
        <v>2218</v>
      </c>
      <c r="B312" t="s">
        <v>2219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9"/>
        <v>1074</v>
      </c>
      <c r="AB312">
        <f t="shared" si="10"/>
        <v>1.7896954534903312E-4</v>
      </c>
    </row>
    <row r="313" spans="1:28">
      <c r="A313" t="s">
        <v>2220</v>
      </c>
      <c r="B313" t="s">
        <v>2221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9"/>
        <v>1073</v>
      </c>
      <c r="AB313">
        <f t="shared" si="10"/>
        <v>1.7880290703865226E-4</v>
      </c>
    </row>
    <row r="314" spans="1:28">
      <c r="A314" t="s">
        <v>2222</v>
      </c>
      <c r="B314" t="s">
        <v>2223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9"/>
        <v>997</v>
      </c>
      <c r="AB314">
        <f t="shared" si="10"/>
        <v>1.6613839544970765E-4</v>
      </c>
    </row>
    <row r="315" spans="1:28">
      <c r="A315" t="s">
        <v>2224</v>
      </c>
      <c r="B315" t="s">
        <v>2225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9"/>
        <v>808</v>
      </c>
      <c r="AB315">
        <f t="shared" si="10"/>
        <v>1.3464375478772697E-4</v>
      </c>
    </row>
    <row r="316" spans="1:28">
      <c r="A316" t="s">
        <v>2226</v>
      </c>
      <c r="B316" t="s">
        <v>2227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9"/>
        <v>628</v>
      </c>
      <c r="AB316">
        <f t="shared" si="10"/>
        <v>1.0464885891917392E-4</v>
      </c>
    </row>
    <row r="317" spans="1:28">
      <c r="A317" t="s">
        <v>2228</v>
      </c>
      <c r="B317" t="s">
        <v>2229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9"/>
        <v>565</v>
      </c>
      <c r="AB317">
        <f t="shared" si="10"/>
        <v>9.4150645365180362E-5</v>
      </c>
    </row>
    <row r="318" spans="1:28">
      <c r="A318" t="s">
        <v>2230</v>
      </c>
      <c r="B318" t="s">
        <v>2231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9"/>
        <v>602</v>
      </c>
      <c r="AB318">
        <f t="shared" si="10"/>
        <v>1.0031626284927181E-4</v>
      </c>
    </row>
    <row r="319" spans="1:28">
      <c r="A319" t="s">
        <v>2232</v>
      </c>
      <c r="B319" t="s">
        <v>2233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9"/>
        <v>612</v>
      </c>
      <c r="AB319">
        <f t="shared" si="10"/>
        <v>1.0198264595308032E-4</v>
      </c>
    </row>
    <row r="320" spans="1:28">
      <c r="A320" t="s">
        <v>2234</v>
      </c>
      <c r="B320" t="s">
        <v>2235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9"/>
        <v>663</v>
      </c>
      <c r="AB320">
        <f t="shared" si="10"/>
        <v>1.1048119978250368E-4</v>
      </c>
    </row>
    <row r="321" spans="1:28">
      <c r="A321" t="s">
        <v>2236</v>
      </c>
      <c r="B321" t="s">
        <v>2237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9"/>
        <v>828</v>
      </c>
      <c r="AB321">
        <f t="shared" si="10"/>
        <v>1.3797652099534395E-4</v>
      </c>
    </row>
    <row r="322" spans="1:28">
      <c r="A322" t="s">
        <v>2238</v>
      </c>
      <c r="B322" t="s">
        <v>2239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9"/>
        <v>1221</v>
      </c>
      <c r="AB322">
        <f t="shared" si="10"/>
        <v>2.0346537697501807E-4</v>
      </c>
    </row>
    <row r="323" spans="1:28">
      <c r="A323" t="s">
        <v>2240</v>
      </c>
      <c r="B323" t="s">
        <v>2241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9"/>
        <v>1411</v>
      </c>
      <c r="AB323">
        <f t="shared" si="10"/>
        <v>2.3512665594737961E-4</v>
      </c>
    </row>
    <row r="324" spans="1:28">
      <c r="A324" t="s">
        <v>2242</v>
      </c>
      <c r="B324" t="s">
        <v>2243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9"/>
        <v>1388</v>
      </c>
      <c r="AB324">
        <f t="shared" si="10"/>
        <v>2.3129397480862006E-4</v>
      </c>
    </row>
    <row r="325" spans="1:28">
      <c r="A325" t="s">
        <v>2244</v>
      </c>
      <c r="B325" t="s">
        <v>2245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9"/>
        <v>1265</v>
      </c>
      <c r="AB325">
        <f t="shared" si="10"/>
        <v>2.1079746263177548E-4</v>
      </c>
    </row>
    <row r="326" spans="1:28">
      <c r="A326" t="s">
        <v>2246</v>
      </c>
      <c r="B326" t="s">
        <v>2247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11">SUM(U326:Z326)</f>
        <v>1216</v>
      </c>
      <c r="AB326">
        <f t="shared" si="10"/>
        <v>2.0263218542311383E-4</v>
      </c>
    </row>
    <row r="327" spans="1:28">
      <c r="A327" t="s">
        <v>2248</v>
      </c>
      <c r="B327" t="s">
        <v>2249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11"/>
        <v>1159</v>
      </c>
      <c r="AB327">
        <f t="shared" si="10"/>
        <v>1.9313380173140537E-4</v>
      </c>
    </row>
    <row r="328" spans="1:28">
      <c r="A328" t="s">
        <v>2250</v>
      </c>
      <c r="B328" t="s">
        <v>2251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11"/>
        <v>1112</v>
      </c>
      <c r="AB328">
        <f t="shared" si="10"/>
        <v>1.8530180114350542E-4</v>
      </c>
    </row>
    <row r="329" spans="1:28">
      <c r="A329" t="s">
        <v>2252</v>
      </c>
      <c r="B329" t="s">
        <v>2253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11"/>
        <v>1081</v>
      </c>
      <c r="AB329">
        <f t="shared" si="10"/>
        <v>1.8013601352169904E-4</v>
      </c>
    </row>
    <row r="330" spans="1:28">
      <c r="A330" t="s">
        <v>2254</v>
      </c>
      <c r="B330" t="s">
        <v>2255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11"/>
        <v>1028</v>
      </c>
      <c r="AB330">
        <f t="shared" si="10"/>
        <v>1.71304183071514E-4</v>
      </c>
    </row>
    <row r="331" spans="1:28">
      <c r="A331" t="s">
        <v>2256</v>
      </c>
      <c r="B331" t="s">
        <v>2257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11"/>
        <v>1023</v>
      </c>
      <c r="AB331">
        <f t="shared" si="10"/>
        <v>1.7047099151960976E-4</v>
      </c>
    </row>
    <row r="332" spans="1:28">
      <c r="A332" t="s">
        <v>2258</v>
      </c>
      <c r="B332" t="s">
        <v>2259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11"/>
        <v>1017</v>
      </c>
      <c r="AB332">
        <f t="shared" si="10"/>
        <v>1.6947116165732466E-4</v>
      </c>
    </row>
    <row r="333" spans="1:28">
      <c r="A333" t="s">
        <v>2260</v>
      </c>
      <c r="B333" t="s">
        <v>2261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11"/>
        <v>1051</v>
      </c>
      <c r="AB333">
        <f t="shared" si="10"/>
        <v>1.7513686421027355E-4</v>
      </c>
    </row>
    <row r="334" spans="1:28">
      <c r="A334" t="s">
        <v>2262</v>
      </c>
      <c r="B334" t="s">
        <v>2263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11"/>
        <v>1102</v>
      </c>
      <c r="AB334">
        <f t="shared" si="10"/>
        <v>1.8363541803969691E-4</v>
      </c>
    </row>
    <row r="335" spans="1:28">
      <c r="A335" t="s">
        <v>2264</v>
      </c>
      <c r="B335" t="s">
        <v>2265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11"/>
        <v>1116</v>
      </c>
      <c r="AB335">
        <f t="shared" si="10"/>
        <v>1.8596835438502882E-4</v>
      </c>
    </row>
    <row r="336" spans="1:28">
      <c r="A336" t="s">
        <v>2266</v>
      </c>
      <c r="B336" t="s">
        <v>2267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11"/>
        <v>1129</v>
      </c>
      <c r="AB336">
        <f t="shared" si="10"/>
        <v>1.8813465241997987E-4</v>
      </c>
    </row>
    <row r="337" spans="1:28">
      <c r="A337" t="s">
        <v>2268</v>
      </c>
      <c r="B337" t="s">
        <v>2269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11"/>
        <v>1117</v>
      </c>
      <c r="AB337">
        <f t="shared" si="10"/>
        <v>1.8613499269540967E-4</v>
      </c>
    </row>
    <row r="338" spans="1:28">
      <c r="A338" t="s">
        <v>2270</v>
      </c>
      <c r="B338" t="s">
        <v>2271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11"/>
        <v>1020</v>
      </c>
      <c r="AB338">
        <f t="shared" si="10"/>
        <v>1.6997107658846719E-4</v>
      </c>
    </row>
    <row r="339" spans="1:28">
      <c r="A339" t="s">
        <v>2272</v>
      </c>
      <c r="B339" t="s">
        <v>2273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11"/>
        <v>830</v>
      </c>
      <c r="AB339">
        <f t="shared" si="10"/>
        <v>1.3830979761610566E-4</v>
      </c>
    </row>
    <row r="340" spans="1:28">
      <c r="A340" t="s">
        <v>2274</v>
      </c>
      <c r="B340" t="s">
        <v>2275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11"/>
        <v>639</v>
      </c>
      <c r="AB340">
        <f t="shared" si="10"/>
        <v>1.0648188033336327E-4</v>
      </c>
    </row>
    <row r="341" spans="1:28">
      <c r="A341" t="s">
        <v>2276</v>
      </c>
      <c r="B341" t="s">
        <v>2277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11"/>
        <v>568</v>
      </c>
      <c r="AB341">
        <f t="shared" si="10"/>
        <v>9.4650560296322912E-5</v>
      </c>
    </row>
    <row r="342" spans="1:28">
      <c r="A342" t="s">
        <v>2278</v>
      </c>
      <c r="B342" t="s">
        <v>2279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11"/>
        <v>607</v>
      </c>
      <c r="AB342">
        <f t="shared" ref="AB342:AB405" si="12">AA342/$AD$4</f>
        <v>1.0114945440117607E-4</v>
      </c>
    </row>
    <row r="343" spans="1:28">
      <c r="A343" t="s">
        <v>2280</v>
      </c>
      <c r="B343" t="s">
        <v>2281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11"/>
        <v>617</v>
      </c>
      <c r="AB343">
        <f t="shared" si="12"/>
        <v>1.0281583750498456E-4</v>
      </c>
    </row>
    <row r="344" spans="1:28">
      <c r="A344" t="s">
        <v>2282</v>
      </c>
      <c r="B344" t="s">
        <v>2283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11"/>
        <v>663</v>
      </c>
      <c r="AB344">
        <f t="shared" si="12"/>
        <v>1.1048119978250368E-4</v>
      </c>
    </row>
    <row r="345" spans="1:28">
      <c r="A345" t="s">
        <v>2284</v>
      </c>
      <c r="B345" t="s">
        <v>2285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11"/>
        <v>832</v>
      </c>
      <c r="AB345">
        <f t="shared" si="12"/>
        <v>1.3864307423686737E-4</v>
      </c>
    </row>
    <row r="346" spans="1:28">
      <c r="A346" t="s">
        <v>2286</v>
      </c>
      <c r="B346" t="s">
        <v>2287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11"/>
        <v>1224</v>
      </c>
      <c r="AB346">
        <f t="shared" si="12"/>
        <v>2.0396529190616064E-4</v>
      </c>
    </row>
    <row r="347" spans="1:28">
      <c r="A347" t="s">
        <v>2288</v>
      </c>
      <c r="B347" t="s">
        <v>2289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11"/>
        <v>1420</v>
      </c>
      <c r="AB347">
        <f t="shared" si="12"/>
        <v>2.3662640074080727E-4</v>
      </c>
    </row>
    <row r="348" spans="1:28">
      <c r="A348" t="s">
        <v>2290</v>
      </c>
      <c r="B348" t="s">
        <v>2291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11"/>
        <v>1400</v>
      </c>
      <c r="AB348">
        <f t="shared" si="12"/>
        <v>2.3329363453319026E-4</v>
      </c>
    </row>
    <row r="349" spans="1:28">
      <c r="A349" t="s">
        <v>2292</v>
      </c>
      <c r="B349" t="s">
        <v>2293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11"/>
        <v>1286</v>
      </c>
      <c r="AB349">
        <f t="shared" si="12"/>
        <v>2.1429686714977334E-4</v>
      </c>
    </row>
    <row r="350" spans="1:28">
      <c r="A350" t="s">
        <v>2294</v>
      </c>
      <c r="B350" t="s">
        <v>2295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11"/>
        <v>1234</v>
      </c>
      <c r="AB350">
        <f t="shared" si="12"/>
        <v>2.0563167500996913E-4</v>
      </c>
    </row>
    <row r="351" spans="1:28">
      <c r="A351" t="s">
        <v>2296</v>
      </c>
      <c r="B351" t="s">
        <v>2297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11"/>
        <v>1174</v>
      </c>
      <c r="AB351">
        <f t="shared" si="12"/>
        <v>1.9563337638711813E-4</v>
      </c>
    </row>
    <row r="352" spans="1:28">
      <c r="A352" t="s">
        <v>2298</v>
      </c>
      <c r="B352" t="s">
        <v>2299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11"/>
        <v>1126</v>
      </c>
      <c r="AB352">
        <f t="shared" si="12"/>
        <v>1.8763473748883731E-4</v>
      </c>
    </row>
    <row r="353" spans="1:28">
      <c r="A353" t="s">
        <v>2300</v>
      </c>
      <c r="B353" t="s">
        <v>2301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11"/>
        <v>1096</v>
      </c>
      <c r="AB353">
        <f t="shared" si="12"/>
        <v>1.8263558817741181E-4</v>
      </c>
    </row>
    <row r="354" spans="1:28">
      <c r="A354" t="s">
        <v>2302</v>
      </c>
      <c r="B354" t="s">
        <v>2303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11"/>
        <v>1040</v>
      </c>
      <c r="AB354">
        <f t="shared" si="12"/>
        <v>1.733038427960842E-4</v>
      </c>
    </row>
    <row r="355" spans="1:28">
      <c r="A355" t="s">
        <v>2304</v>
      </c>
      <c r="B355" t="s">
        <v>2305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11"/>
        <v>1032</v>
      </c>
      <c r="AB355">
        <f t="shared" si="12"/>
        <v>1.7197073631303739E-4</v>
      </c>
    </row>
    <row r="356" spans="1:28">
      <c r="A356" t="s">
        <v>2306</v>
      </c>
      <c r="B356" t="s">
        <v>2307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11"/>
        <v>1024</v>
      </c>
      <c r="AB356">
        <f t="shared" si="12"/>
        <v>1.7063762982999058E-4</v>
      </c>
    </row>
    <row r="357" spans="1:28">
      <c r="A357" t="s">
        <v>2308</v>
      </c>
      <c r="B357" t="s">
        <v>2309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11"/>
        <v>1057</v>
      </c>
      <c r="AB357">
        <f t="shared" si="12"/>
        <v>1.7613669407255865E-4</v>
      </c>
    </row>
    <row r="358" spans="1:28">
      <c r="A358" t="s">
        <v>2310</v>
      </c>
      <c r="B358" t="s">
        <v>2311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11"/>
        <v>1102</v>
      </c>
      <c r="AB358">
        <f t="shared" si="12"/>
        <v>1.8363541803969691E-4</v>
      </c>
    </row>
    <row r="359" spans="1:28">
      <c r="A359" t="s">
        <v>2312</v>
      </c>
      <c r="B359" t="s">
        <v>2313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11"/>
        <v>1110</v>
      </c>
      <c r="AB359">
        <f t="shared" si="12"/>
        <v>1.8496852452274372E-4</v>
      </c>
    </row>
    <row r="360" spans="1:28">
      <c r="A360" t="s">
        <v>2314</v>
      </c>
      <c r="B360" t="s">
        <v>2315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11"/>
        <v>1122</v>
      </c>
      <c r="AB360">
        <f t="shared" si="12"/>
        <v>1.8696818424731391E-4</v>
      </c>
    </row>
    <row r="361" spans="1:28">
      <c r="A361" t="s">
        <v>2316</v>
      </c>
      <c r="B361" t="s">
        <v>2317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11"/>
        <v>1115</v>
      </c>
      <c r="AB361">
        <f t="shared" si="12"/>
        <v>1.8580171607464796E-4</v>
      </c>
    </row>
    <row r="362" spans="1:28">
      <c r="A362" t="s">
        <v>2318</v>
      </c>
      <c r="B362" t="s">
        <v>2319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11"/>
        <v>1018</v>
      </c>
      <c r="AB362">
        <f t="shared" si="12"/>
        <v>1.6963779996770548E-4</v>
      </c>
    </row>
    <row r="363" spans="1:28">
      <c r="A363" t="s">
        <v>2320</v>
      </c>
      <c r="B363" t="s">
        <v>2321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11"/>
        <v>825</v>
      </c>
      <c r="AB363">
        <f t="shared" si="12"/>
        <v>1.3747660606420141E-4</v>
      </c>
    </row>
    <row r="364" spans="1:28">
      <c r="A364" t="s">
        <v>2322</v>
      </c>
      <c r="B364" t="s">
        <v>2323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11"/>
        <v>636</v>
      </c>
      <c r="AB364">
        <f t="shared" si="12"/>
        <v>1.0598196540222072E-4</v>
      </c>
    </row>
    <row r="365" spans="1:28">
      <c r="A365" t="s">
        <v>2324</v>
      </c>
      <c r="B365" t="s">
        <v>2325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11"/>
        <v>553</v>
      </c>
      <c r="AB365">
        <f t="shared" si="12"/>
        <v>9.2150985640610162E-5</v>
      </c>
    </row>
    <row r="366" spans="1:28">
      <c r="A366" t="s">
        <v>2326</v>
      </c>
      <c r="B366" t="s">
        <v>2327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11"/>
        <v>590</v>
      </c>
      <c r="AB366">
        <f t="shared" si="12"/>
        <v>9.8316603124701615E-5</v>
      </c>
    </row>
    <row r="367" spans="1:28">
      <c r="A367" t="s">
        <v>2328</v>
      </c>
      <c r="B367" t="s">
        <v>2329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11"/>
        <v>600</v>
      </c>
      <c r="AB367">
        <f t="shared" si="12"/>
        <v>9.9982986228510119E-5</v>
      </c>
    </row>
    <row r="368" spans="1:28">
      <c r="A368" t="s">
        <v>2330</v>
      </c>
      <c r="B368" t="s">
        <v>2331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11"/>
        <v>648</v>
      </c>
      <c r="AB368">
        <f t="shared" si="12"/>
        <v>1.0798162512679093E-4</v>
      </c>
    </row>
    <row r="369" spans="1:28">
      <c r="A369" t="s">
        <v>2332</v>
      </c>
      <c r="B369" t="s">
        <v>2333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11"/>
        <v>817</v>
      </c>
      <c r="AB369">
        <f t="shared" si="12"/>
        <v>1.361434995811546E-4</v>
      </c>
    </row>
    <row r="370" spans="1:28">
      <c r="A370" t="s">
        <v>2334</v>
      </c>
      <c r="B370" t="s">
        <v>2335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11"/>
        <v>1204</v>
      </c>
      <c r="AB370">
        <f t="shared" si="12"/>
        <v>2.0063252569854363E-4</v>
      </c>
    </row>
    <row r="371" spans="1:28">
      <c r="A371" t="s">
        <v>2336</v>
      </c>
      <c r="B371" t="s">
        <v>2337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11"/>
        <v>1401</v>
      </c>
      <c r="AB371">
        <f t="shared" si="12"/>
        <v>2.3346027284357112E-4</v>
      </c>
    </row>
    <row r="372" spans="1:28">
      <c r="A372" t="s">
        <v>2338</v>
      </c>
      <c r="B372" t="s">
        <v>2339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11"/>
        <v>1380</v>
      </c>
      <c r="AB372">
        <f t="shared" si="12"/>
        <v>2.2996086832557326E-4</v>
      </c>
    </row>
    <row r="373" spans="1:28">
      <c r="A373" t="s">
        <v>2340</v>
      </c>
      <c r="B373" t="s">
        <v>2341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11"/>
        <v>1266</v>
      </c>
      <c r="AB373">
        <f t="shared" si="12"/>
        <v>2.1096410094215633E-4</v>
      </c>
    </row>
    <row r="374" spans="1:28">
      <c r="A374" t="s">
        <v>2342</v>
      </c>
      <c r="B374" t="s">
        <v>2343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11"/>
        <v>1212</v>
      </c>
      <c r="AB374">
        <f t="shared" si="12"/>
        <v>2.0196563218159044E-4</v>
      </c>
    </row>
    <row r="375" spans="1:28">
      <c r="A375" t="s">
        <v>2344</v>
      </c>
      <c r="B375" t="s">
        <v>2345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11"/>
        <v>1150</v>
      </c>
      <c r="AB375">
        <f t="shared" si="12"/>
        <v>1.9163405693797773E-4</v>
      </c>
    </row>
    <row r="376" spans="1:28">
      <c r="A376" t="s">
        <v>2346</v>
      </c>
      <c r="B376" t="s">
        <v>2347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11"/>
        <v>1103</v>
      </c>
      <c r="AB376">
        <f t="shared" si="12"/>
        <v>1.8380205635007776E-4</v>
      </c>
    </row>
    <row r="377" spans="1:28">
      <c r="A377" t="s">
        <v>2348</v>
      </c>
      <c r="B377" t="s">
        <v>2349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11"/>
        <v>1072</v>
      </c>
      <c r="AB377">
        <f t="shared" si="12"/>
        <v>1.7863626872827141E-4</v>
      </c>
    </row>
    <row r="378" spans="1:28">
      <c r="A378" t="s">
        <v>2350</v>
      </c>
      <c r="B378" t="s">
        <v>2351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11"/>
        <v>1016</v>
      </c>
      <c r="AB378">
        <f t="shared" si="12"/>
        <v>1.693045233469438E-4</v>
      </c>
    </row>
    <row r="379" spans="1:28">
      <c r="A379" t="s">
        <v>2352</v>
      </c>
      <c r="B379" t="s">
        <v>2353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11"/>
        <v>1009</v>
      </c>
      <c r="AB379">
        <f t="shared" si="12"/>
        <v>1.6813805517427785E-4</v>
      </c>
    </row>
    <row r="380" spans="1:28">
      <c r="A380" t="s">
        <v>2354</v>
      </c>
      <c r="B380" t="s">
        <v>2355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11"/>
        <v>1001</v>
      </c>
      <c r="AB380">
        <f t="shared" si="12"/>
        <v>1.6680494869123104E-4</v>
      </c>
    </row>
    <row r="381" spans="1:28">
      <c r="A381" t="s">
        <v>2356</v>
      </c>
      <c r="B381" t="s">
        <v>2357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11"/>
        <v>1034</v>
      </c>
      <c r="AB381">
        <f t="shared" si="12"/>
        <v>1.723040129337991E-4</v>
      </c>
    </row>
    <row r="382" spans="1:28">
      <c r="A382" t="s">
        <v>2358</v>
      </c>
      <c r="B382" t="s">
        <v>2359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11"/>
        <v>1081</v>
      </c>
      <c r="AB382">
        <f t="shared" si="12"/>
        <v>1.8013601352169904E-4</v>
      </c>
    </row>
    <row r="383" spans="1:28">
      <c r="A383" t="s">
        <v>2360</v>
      </c>
      <c r="B383" t="s">
        <v>2361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11"/>
        <v>1090</v>
      </c>
      <c r="AB383">
        <f t="shared" si="12"/>
        <v>1.8163575831512671E-4</v>
      </c>
    </row>
    <row r="384" spans="1:28">
      <c r="A384" t="s">
        <v>2362</v>
      </c>
      <c r="B384" t="s">
        <v>2363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11"/>
        <v>1104</v>
      </c>
      <c r="AB384">
        <f t="shared" si="12"/>
        <v>1.8396869466045862E-4</v>
      </c>
    </row>
    <row r="385" spans="1:28">
      <c r="A385" t="s">
        <v>2364</v>
      </c>
      <c r="B385" t="s">
        <v>2365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11"/>
        <v>1099</v>
      </c>
      <c r="AB385">
        <f t="shared" si="12"/>
        <v>1.8313550310855437E-4</v>
      </c>
    </row>
    <row r="386" spans="1:28">
      <c r="A386" t="s">
        <v>2366</v>
      </c>
      <c r="B386" t="s">
        <v>2367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11"/>
        <v>1002</v>
      </c>
      <c r="AB386">
        <f t="shared" si="12"/>
        <v>1.6697158700161189E-4</v>
      </c>
    </row>
    <row r="387" spans="1:28">
      <c r="A387" t="s">
        <v>2368</v>
      </c>
      <c r="B387" t="s">
        <v>2369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11"/>
        <v>810</v>
      </c>
      <c r="AB387">
        <f t="shared" si="12"/>
        <v>1.3497703140848865E-4</v>
      </c>
    </row>
    <row r="388" spans="1:28">
      <c r="A388" t="s">
        <v>2370</v>
      </c>
      <c r="B388" t="s">
        <v>2371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11"/>
        <v>622</v>
      </c>
      <c r="AB388">
        <f t="shared" si="12"/>
        <v>1.0364902905688882E-4</v>
      </c>
    </row>
    <row r="389" spans="1:28">
      <c r="A389" t="s">
        <v>2372</v>
      </c>
      <c r="B389" t="s">
        <v>2373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11"/>
        <v>572</v>
      </c>
      <c r="AB389">
        <f t="shared" si="12"/>
        <v>9.5317113537846316E-5</v>
      </c>
    </row>
    <row r="390" spans="1:28">
      <c r="A390" t="s">
        <v>2374</v>
      </c>
      <c r="B390" t="s">
        <v>2375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3">SUM(U390:Z390)</f>
        <v>610</v>
      </c>
      <c r="AB390">
        <f t="shared" si="12"/>
        <v>1.0164936933231862E-4</v>
      </c>
    </row>
    <row r="391" spans="1:28">
      <c r="A391" t="s">
        <v>2376</v>
      </c>
      <c r="B391" t="s">
        <v>2377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3"/>
        <v>621</v>
      </c>
      <c r="AB391">
        <f t="shared" si="12"/>
        <v>1.0348239074650797E-4</v>
      </c>
    </row>
    <row r="392" spans="1:28">
      <c r="A392" t="s">
        <v>2378</v>
      </c>
      <c r="B392" t="s">
        <v>2379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3"/>
        <v>666</v>
      </c>
      <c r="AB392">
        <f t="shared" si="12"/>
        <v>1.1098111471364623E-4</v>
      </c>
    </row>
    <row r="393" spans="1:28">
      <c r="A393" t="s">
        <v>2380</v>
      </c>
      <c r="B393" t="s">
        <v>2381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3"/>
        <v>827</v>
      </c>
      <c r="AB393">
        <f t="shared" si="12"/>
        <v>1.3780988268496312E-4</v>
      </c>
    </row>
    <row r="394" spans="1:28">
      <c r="A394" t="s">
        <v>2382</v>
      </c>
      <c r="B394" t="s">
        <v>2383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3"/>
        <v>1219</v>
      </c>
      <c r="AB394">
        <f t="shared" si="12"/>
        <v>2.0313210035425639E-4</v>
      </c>
    </row>
    <row r="395" spans="1:28">
      <c r="A395" t="s">
        <v>2384</v>
      </c>
      <c r="B395" t="s">
        <v>2385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3"/>
        <v>1413</v>
      </c>
      <c r="AB395">
        <f t="shared" si="12"/>
        <v>2.3545993256814132E-4</v>
      </c>
    </row>
    <row r="396" spans="1:28">
      <c r="A396" t="s">
        <v>2386</v>
      </c>
      <c r="B396" t="s">
        <v>2387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3"/>
        <v>1392</v>
      </c>
      <c r="AB396">
        <f t="shared" si="12"/>
        <v>2.3196052805014346E-4</v>
      </c>
    </row>
    <row r="397" spans="1:28">
      <c r="A397" t="s">
        <v>2388</v>
      </c>
      <c r="B397" t="s">
        <v>2389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3"/>
        <v>1279</v>
      </c>
      <c r="AB397">
        <f t="shared" si="12"/>
        <v>2.1313039897710739E-4</v>
      </c>
    </row>
    <row r="398" spans="1:28">
      <c r="A398" t="s">
        <v>2390</v>
      </c>
      <c r="B398" t="s">
        <v>2391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3"/>
        <v>1232</v>
      </c>
      <c r="AB398">
        <f t="shared" si="12"/>
        <v>2.0529839838920745E-4</v>
      </c>
    </row>
    <row r="399" spans="1:28">
      <c r="A399" t="s">
        <v>2392</v>
      </c>
      <c r="B399" t="s">
        <v>2393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3"/>
        <v>1175</v>
      </c>
      <c r="AB399">
        <f t="shared" si="12"/>
        <v>1.9580001469749898E-4</v>
      </c>
    </row>
    <row r="400" spans="1:28">
      <c r="A400" t="s">
        <v>2394</v>
      </c>
      <c r="B400" t="s">
        <v>2395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3"/>
        <v>1128</v>
      </c>
      <c r="AB400">
        <f t="shared" si="12"/>
        <v>1.8796801410959901E-4</v>
      </c>
    </row>
    <row r="401" spans="1:28">
      <c r="A401" t="s">
        <v>2396</v>
      </c>
      <c r="B401" t="s">
        <v>2397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3"/>
        <v>1098</v>
      </c>
      <c r="AB401">
        <f t="shared" si="12"/>
        <v>1.8296886479817352E-4</v>
      </c>
    </row>
    <row r="402" spans="1:28">
      <c r="A402" t="s">
        <v>2398</v>
      </c>
      <c r="B402" t="s">
        <v>2399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3"/>
        <v>1042</v>
      </c>
      <c r="AB402">
        <f t="shared" si="12"/>
        <v>1.7363711941684591E-4</v>
      </c>
    </row>
    <row r="403" spans="1:28">
      <c r="A403" t="s">
        <v>2400</v>
      </c>
      <c r="B403" t="s">
        <v>2401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3"/>
        <v>1034</v>
      </c>
      <c r="AB403">
        <f t="shared" si="12"/>
        <v>1.723040129337991E-4</v>
      </c>
    </row>
    <row r="404" spans="1:28">
      <c r="A404" t="s">
        <v>2402</v>
      </c>
      <c r="B404" t="s">
        <v>2403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3"/>
        <v>1026</v>
      </c>
      <c r="AB404">
        <f t="shared" si="12"/>
        <v>1.7097090645075229E-4</v>
      </c>
    </row>
    <row r="405" spans="1:28">
      <c r="A405" t="s">
        <v>2404</v>
      </c>
      <c r="B405" t="s">
        <v>2405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3"/>
        <v>1058</v>
      </c>
      <c r="AB405">
        <f t="shared" si="12"/>
        <v>1.763033323829395E-4</v>
      </c>
    </row>
    <row r="406" spans="1:28">
      <c r="A406" t="s">
        <v>2406</v>
      </c>
      <c r="B406" t="s">
        <v>2407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3"/>
        <v>1101</v>
      </c>
      <c r="AB406">
        <f t="shared" ref="AB406:AB469" si="14">AA406/$AD$4</f>
        <v>1.8346877972931605E-4</v>
      </c>
    </row>
    <row r="407" spans="1:28">
      <c r="A407" t="s">
        <v>2408</v>
      </c>
      <c r="B407" t="s">
        <v>2409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3"/>
        <v>1108</v>
      </c>
      <c r="AB407">
        <f t="shared" si="14"/>
        <v>1.8463524790198201E-4</v>
      </c>
    </row>
    <row r="408" spans="1:28">
      <c r="A408" t="s">
        <v>2410</v>
      </c>
      <c r="B408" t="s">
        <v>2411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3"/>
        <v>1117</v>
      </c>
      <c r="AB408">
        <f t="shared" si="14"/>
        <v>1.8613499269540967E-4</v>
      </c>
    </row>
    <row r="409" spans="1:28">
      <c r="A409" t="s">
        <v>2412</v>
      </c>
      <c r="B409" t="s">
        <v>2413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3"/>
        <v>1110</v>
      </c>
      <c r="AB409">
        <f t="shared" si="14"/>
        <v>1.8496852452274372E-4</v>
      </c>
    </row>
    <row r="410" spans="1:28">
      <c r="A410" t="s">
        <v>2414</v>
      </c>
      <c r="B410" t="s">
        <v>2415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3"/>
        <v>1013</v>
      </c>
      <c r="AB410">
        <f t="shared" si="14"/>
        <v>1.6880460841580124E-4</v>
      </c>
    </row>
    <row r="411" spans="1:28">
      <c r="A411" t="s">
        <v>2416</v>
      </c>
      <c r="B411" t="s">
        <v>2417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3"/>
        <v>825</v>
      </c>
      <c r="AB411">
        <f t="shared" si="14"/>
        <v>1.3747660606420141E-4</v>
      </c>
    </row>
    <row r="412" spans="1:28">
      <c r="A412" t="s">
        <v>2418</v>
      </c>
      <c r="B412" t="s">
        <v>2419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3"/>
        <v>638</v>
      </c>
      <c r="AB412">
        <f t="shared" si="14"/>
        <v>1.0631524202298243E-4</v>
      </c>
    </row>
    <row r="413" spans="1:28">
      <c r="A413" t="s">
        <v>2420</v>
      </c>
      <c r="B413" t="s">
        <v>2421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3"/>
        <v>646</v>
      </c>
      <c r="AB413">
        <f t="shared" si="14"/>
        <v>1.0764834850602922E-4</v>
      </c>
    </row>
    <row r="414" spans="1:28">
      <c r="A414" t="s">
        <v>2422</v>
      </c>
      <c r="B414" t="s">
        <v>2423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3"/>
        <v>683</v>
      </c>
      <c r="AB414">
        <f t="shared" si="14"/>
        <v>1.1381396599012069E-4</v>
      </c>
    </row>
    <row r="415" spans="1:28">
      <c r="A415" t="s">
        <v>2424</v>
      </c>
      <c r="B415" t="s">
        <v>2425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3"/>
        <v>696</v>
      </c>
      <c r="AB415">
        <f t="shared" si="14"/>
        <v>1.1598026402507173E-4</v>
      </c>
    </row>
    <row r="416" spans="1:28">
      <c r="A416" t="s">
        <v>2426</v>
      </c>
      <c r="B416" t="s">
        <v>2427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3"/>
        <v>738</v>
      </c>
      <c r="AB416">
        <f t="shared" si="14"/>
        <v>1.2297907306106745E-4</v>
      </c>
    </row>
    <row r="417" spans="1:28">
      <c r="A417" t="s">
        <v>2428</v>
      </c>
      <c r="B417" t="s">
        <v>2429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3"/>
        <v>904</v>
      </c>
      <c r="AB417">
        <f t="shared" si="14"/>
        <v>1.5064103258428856E-4</v>
      </c>
    </row>
    <row r="418" spans="1:28">
      <c r="A418" t="s">
        <v>2430</v>
      </c>
      <c r="B418" t="s">
        <v>2431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3"/>
        <v>1325</v>
      </c>
      <c r="AB418">
        <f t="shared" si="14"/>
        <v>2.207957612546265E-4</v>
      </c>
    </row>
    <row r="419" spans="1:28">
      <c r="A419" t="s">
        <v>2432</v>
      </c>
      <c r="B419" t="s">
        <v>2433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3"/>
        <v>1549</v>
      </c>
      <c r="AB419">
        <f t="shared" si="14"/>
        <v>2.5812274277993696E-4</v>
      </c>
    </row>
    <row r="420" spans="1:28">
      <c r="A420" t="s">
        <v>2434</v>
      </c>
      <c r="B420" t="s">
        <v>2435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3"/>
        <v>1534</v>
      </c>
      <c r="AB420">
        <f t="shared" si="14"/>
        <v>2.5562316812422419E-4</v>
      </c>
    </row>
    <row r="421" spans="1:28">
      <c r="A421" t="s">
        <v>2436</v>
      </c>
      <c r="B421" t="s">
        <v>2437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3"/>
        <v>1423</v>
      </c>
      <c r="AB421">
        <f t="shared" si="14"/>
        <v>2.3712631567194984E-4</v>
      </c>
    </row>
    <row r="422" spans="1:28">
      <c r="A422" t="s">
        <v>2438</v>
      </c>
      <c r="B422" t="s">
        <v>2439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3"/>
        <v>1371</v>
      </c>
      <c r="AB422">
        <f t="shared" si="14"/>
        <v>2.2846112353214562E-4</v>
      </c>
    </row>
    <row r="423" spans="1:28">
      <c r="A423" t="s">
        <v>2440</v>
      </c>
      <c r="B423" t="s">
        <v>2441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3"/>
        <v>1304</v>
      </c>
      <c r="AB423">
        <f t="shared" si="14"/>
        <v>2.1729635673662864E-4</v>
      </c>
    </row>
    <row r="424" spans="1:28">
      <c r="A424" t="s">
        <v>2442</v>
      </c>
      <c r="B424" t="s">
        <v>2443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3"/>
        <v>1252</v>
      </c>
      <c r="AB424">
        <f t="shared" si="14"/>
        <v>2.0863116459682445E-4</v>
      </c>
    </row>
    <row r="425" spans="1:28">
      <c r="A425" t="s">
        <v>2444</v>
      </c>
      <c r="B425" t="s">
        <v>2445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3"/>
        <v>1215</v>
      </c>
      <c r="AB425">
        <f t="shared" si="14"/>
        <v>2.0246554711273297E-4</v>
      </c>
    </row>
    <row r="426" spans="1:28">
      <c r="A426" t="s">
        <v>2446</v>
      </c>
      <c r="B426" t="s">
        <v>2447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3"/>
        <v>1162</v>
      </c>
      <c r="AB426">
        <f t="shared" si="14"/>
        <v>1.9363371666254793E-4</v>
      </c>
    </row>
    <row r="427" spans="1:28">
      <c r="A427" t="s">
        <v>2448</v>
      </c>
      <c r="B427" t="s">
        <v>2449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3"/>
        <v>1151</v>
      </c>
      <c r="AB427">
        <f t="shared" si="14"/>
        <v>1.9180069524835856E-4</v>
      </c>
    </row>
    <row r="428" spans="1:28">
      <c r="A428" t="s">
        <v>2450</v>
      </c>
      <c r="B428" t="s">
        <v>2451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3"/>
        <v>1142</v>
      </c>
      <c r="AB428">
        <f t="shared" si="14"/>
        <v>1.9030095045493092E-4</v>
      </c>
    </row>
    <row r="429" spans="1:28">
      <c r="A429" t="s">
        <v>2452</v>
      </c>
      <c r="B429" t="s">
        <v>2453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3"/>
        <v>1177</v>
      </c>
      <c r="AB429">
        <f t="shared" si="14"/>
        <v>1.9613329131826067E-4</v>
      </c>
    </row>
    <row r="430" spans="1:28">
      <c r="A430" t="s">
        <v>2454</v>
      </c>
      <c r="B430" t="s">
        <v>2455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3"/>
        <v>1227</v>
      </c>
      <c r="AB430">
        <f t="shared" si="14"/>
        <v>2.0446520683730317E-4</v>
      </c>
    </row>
    <row r="431" spans="1:28">
      <c r="A431" t="s">
        <v>2456</v>
      </c>
      <c r="B431" t="s">
        <v>2457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3"/>
        <v>1236</v>
      </c>
      <c r="AB431">
        <f t="shared" si="14"/>
        <v>2.0596495163073084E-4</v>
      </c>
    </row>
    <row r="432" spans="1:28">
      <c r="A432" t="s">
        <v>2458</v>
      </c>
      <c r="B432" t="s">
        <v>2459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3"/>
        <v>1252</v>
      </c>
      <c r="AB432">
        <f t="shared" si="14"/>
        <v>2.0863116459682445E-4</v>
      </c>
    </row>
    <row r="433" spans="1:28">
      <c r="A433" t="s">
        <v>2460</v>
      </c>
      <c r="B433" t="s">
        <v>2461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3"/>
        <v>1233</v>
      </c>
      <c r="AB433">
        <f t="shared" si="14"/>
        <v>2.054650366995883E-4</v>
      </c>
    </row>
    <row r="434" spans="1:28">
      <c r="A434" t="s">
        <v>2462</v>
      </c>
      <c r="B434" t="s">
        <v>2463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3"/>
        <v>1129</v>
      </c>
      <c r="AB434">
        <f t="shared" si="14"/>
        <v>1.8813465241997987E-4</v>
      </c>
    </row>
    <row r="435" spans="1:28">
      <c r="A435" t="s">
        <v>2464</v>
      </c>
      <c r="B435" t="s">
        <v>2465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3"/>
        <v>919</v>
      </c>
      <c r="AB435">
        <f t="shared" si="14"/>
        <v>1.5314060724000133E-4</v>
      </c>
    </row>
    <row r="436" spans="1:28">
      <c r="A436" t="s">
        <v>2466</v>
      </c>
      <c r="B436" t="s">
        <v>2467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3"/>
        <v>716</v>
      </c>
      <c r="AB436">
        <f t="shared" si="14"/>
        <v>1.1931303023268874E-4</v>
      </c>
    </row>
    <row r="437" spans="1:28">
      <c r="A437" t="s">
        <v>2468</v>
      </c>
      <c r="B437" t="s">
        <v>2469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3"/>
        <v>749</v>
      </c>
      <c r="AB437">
        <f t="shared" si="14"/>
        <v>1.248120944752568E-4</v>
      </c>
    </row>
    <row r="438" spans="1:28">
      <c r="A438" t="s">
        <v>2470</v>
      </c>
      <c r="B438" t="s">
        <v>2471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3"/>
        <v>765</v>
      </c>
      <c r="AB438">
        <f t="shared" si="14"/>
        <v>1.2747830744135039E-4</v>
      </c>
    </row>
    <row r="439" spans="1:28">
      <c r="A439" t="s">
        <v>2472</v>
      </c>
      <c r="B439" t="s">
        <v>2473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3"/>
        <v>760</v>
      </c>
      <c r="AB439">
        <f t="shared" si="14"/>
        <v>1.2664511588944614E-4</v>
      </c>
    </row>
    <row r="440" spans="1:28">
      <c r="A440" t="s">
        <v>2474</v>
      </c>
      <c r="B440" t="s">
        <v>2475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3"/>
        <v>818</v>
      </c>
      <c r="AB440">
        <f t="shared" si="14"/>
        <v>1.3631013789153546E-4</v>
      </c>
    </row>
    <row r="441" spans="1:28">
      <c r="A441" t="s">
        <v>2476</v>
      </c>
      <c r="B441" t="s">
        <v>2477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3"/>
        <v>983</v>
      </c>
      <c r="AB441">
        <f t="shared" si="14"/>
        <v>1.6380545910437574E-4</v>
      </c>
    </row>
    <row r="442" spans="1:28">
      <c r="A442" t="s">
        <v>2478</v>
      </c>
      <c r="B442" t="s">
        <v>2479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3"/>
        <v>1388</v>
      </c>
      <c r="AB442">
        <f t="shared" si="14"/>
        <v>2.3129397480862006E-4</v>
      </c>
    </row>
    <row r="443" spans="1:28">
      <c r="A443" t="s">
        <v>2480</v>
      </c>
      <c r="B443" t="s">
        <v>2481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3"/>
        <v>1641</v>
      </c>
      <c r="AB443">
        <f t="shared" si="14"/>
        <v>2.7345346733497519E-4</v>
      </c>
    </row>
    <row r="444" spans="1:28">
      <c r="A444" t="s">
        <v>2482</v>
      </c>
      <c r="B444" t="s">
        <v>2483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3"/>
        <v>1602</v>
      </c>
      <c r="AB444">
        <f t="shared" si="14"/>
        <v>2.6695457323012203E-4</v>
      </c>
    </row>
    <row r="445" spans="1:28">
      <c r="A445" t="s">
        <v>2484</v>
      </c>
      <c r="B445" t="s">
        <v>2485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3"/>
        <v>1487</v>
      </c>
      <c r="AB445">
        <f t="shared" si="14"/>
        <v>2.4779116753632425E-4</v>
      </c>
    </row>
    <row r="446" spans="1:28">
      <c r="A446" t="s">
        <v>2486</v>
      </c>
      <c r="B446" t="s">
        <v>2487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3"/>
        <v>1434</v>
      </c>
      <c r="AB446">
        <f t="shared" si="14"/>
        <v>2.3895933708613918E-4</v>
      </c>
    </row>
    <row r="447" spans="1:28">
      <c r="A447" t="s">
        <v>2488</v>
      </c>
      <c r="B447" t="s">
        <v>2489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3"/>
        <v>1387</v>
      </c>
      <c r="AB447">
        <f t="shared" si="14"/>
        <v>2.3112733649823921E-4</v>
      </c>
    </row>
    <row r="448" spans="1:28">
      <c r="A448" t="s">
        <v>2490</v>
      </c>
      <c r="B448" t="s">
        <v>2491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3"/>
        <v>1327</v>
      </c>
      <c r="AB448">
        <f t="shared" si="14"/>
        <v>2.2112903787538821E-4</v>
      </c>
    </row>
    <row r="449" spans="1:28">
      <c r="A449" t="s">
        <v>2492</v>
      </c>
      <c r="B449" t="s">
        <v>2493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3"/>
        <v>1292</v>
      </c>
      <c r="AB449">
        <f t="shared" si="14"/>
        <v>2.1529669701205844E-4</v>
      </c>
    </row>
    <row r="450" spans="1:28">
      <c r="A450" t="s">
        <v>2494</v>
      </c>
      <c r="B450" t="s">
        <v>2495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3"/>
        <v>1225</v>
      </c>
      <c r="AB450">
        <f t="shared" si="14"/>
        <v>2.0413193021654149E-4</v>
      </c>
    </row>
    <row r="451" spans="1:28">
      <c r="A451" t="s">
        <v>2496</v>
      </c>
      <c r="B451" t="s">
        <v>2497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3"/>
        <v>1248</v>
      </c>
      <c r="AB451">
        <f t="shared" si="14"/>
        <v>2.0796461135530104E-4</v>
      </c>
    </row>
    <row r="452" spans="1:28">
      <c r="A452" t="s">
        <v>2498</v>
      </c>
      <c r="B452" t="s">
        <v>2499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3"/>
        <v>1227</v>
      </c>
      <c r="AB452">
        <f t="shared" si="14"/>
        <v>2.0446520683730317E-4</v>
      </c>
    </row>
    <row r="453" spans="1:28">
      <c r="A453" t="s">
        <v>2500</v>
      </c>
      <c r="B453" t="s">
        <v>2501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3"/>
        <v>1267</v>
      </c>
      <c r="AB453">
        <f t="shared" si="14"/>
        <v>2.1113073925253719E-4</v>
      </c>
    </row>
    <row r="454" spans="1:28">
      <c r="A454" t="s">
        <v>2502</v>
      </c>
      <c r="B454" t="s">
        <v>2503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5">SUM(U454:Z454)</f>
        <v>1302</v>
      </c>
      <c r="AB454">
        <f t="shared" si="14"/>
        <v>2.1696308011586696E-4</v>
      </c>
    </row>
    <row r="455" spans="1:28">
      <c r="A455" t="s">
        <v>2504</v>
      </c>
      <c r="B455" t="s">
        <v>2505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5"/>
        <v>1310</v>
      </c>
      <c r="AB455">
        <f t="shared" si="14"/>
        <v>2.1829618659891374E-4</v>
      </c>
    </row>
    <row r="456" spans="1:28">
      <c r="A456" t="s">
        <v>2506</v>
      </c>
      <c r="B456" t="s">
        <v>2507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5"/>
        <v>1311</v>
      </c>
      <c r="AB456">
        <f t="shared" si="14"/>
        <v>2.184628249092946E-4</v>
      </c>
    </row>
    <row r="457" spans="1:28">
      <c r="A457" t="s">
        <v>2508</v>
      </c>
      <c r="B457" t="s">
        <v>2509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5"/>
        <v>1290</v>
      </c>
      <c r="AB457">
        <f t="shared" si="14"/>
        <v>2.1496342039129676E-4</v>
      </c>
    </row>
    <row r="458" spans="1:28">
      <c r="A458" t="s">
        <v>2510</v>
      </c>
      <c r="B458" t="s">
        <v>2511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5"/>
        <v>1197</v>
      </c>
      <c r="AB458">
        <f t="shared" si="14"/>
        <v>1.9946605752587767E-4</v>
      </c>
    </row>
    <row r="459" spans="1:28">
      <c r="A459" t="s">
        <v>2512</v>
      </c>
      <c r="B459" t="s">
        <v>2513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5"/>
        <v>998</v>
      </c>
      <c r="AB459">
        <f t="shared" si="14"/>
        <v>1.663050337600885E-4</v>
      </c>
    </row>
    <row r="460" spans="1:28">
      <c r="A460" t="s">
        <v>2514</v>
      </c>
      <c r="B460" t="s">
        <v>2515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5"/>
        <v>790</v>
      </c>
      <c r="AB460">
        <f t="shared" si="14"/>
        <v>1.3164426520087164E-4</v>
      </c>
    </row>
    <row r="461" spans="1:28">
      <c r="A461" t="s">
        <v>2516</v>
      </c>
      <c r="B461" t="s">
        <v>2517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5"/>
        <v>828</v>
      </c>
      <c r="AB461">
        <f t="shared" si="14"/>
        <v>1.3797652099534395E-4</v>
      </c>
    </row>
    <row r="462" spans="1:28">
      <c r="A462" t="s">
        <v>2518</v>
      </c>
      <c r="B462" t="s">
        <v>2519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5"/>
        <v>864</v>
      </c>
      <c r="AB462">
        <f t="shared" si="14"/>
        <v>1.4397550016905457E-4</v>
      </c>
    </row>
    <row r="463" spans="1:28">
      <c r="A463" t="s">
        <v>2520</v>
      </c>
      <c r="B463" t="s">
        <v>2521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5"/>
        <v>877</v>
      </c>
      <c r="AB463">
        <f t="shared" si="14"/>
        <v>1.4614179820400563E-4</v>
      </c>
    </row>
    <row r="464" spans="1:28">
      <c r="A464" t="s">
        <v>2522</v>
      </c>
      <c r="B464" t="s">
        <v>2523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5"/>
        <v>961</v>
      </c>
      <c r="AB464">
        <f t="shared" si="14"/>
        <v>1.6013941627599702E-4</v>
      </c>
    </row>
    <row r="465" spans="1:28">
      <c r="A465" t="s">
        <v>2524</v>
      </c>
      <c r="B465" t="s">
        <v>2525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5"/>
        <v>1145</v>
      </c>
      <c r="AB465">
        <f t="shared" si="14"/>
        <v>1.9080086538607346E-4</v>
      </c>
    </row>
    <row r="466" spans="1:28">
      <c r="A466" t="s">
        <v>2526</v>
      </c>
      <c r="B466" t="s">
        <v>2527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5"/>
        <v>1578</v>
      </c>
      <c r="AB466">
        <f t="shared" si="14"/>
        <v>2.6295525378098163E-4</v>
      </c>
    </row>
    <row r="467" spans="1:28">
      <c r="A467" t="s">
        <v>2528</v>
      </c>
      <c r="B467" t="s">
        <v>2529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5"/>
        <v>1680</v>
      </c>
      <c r="AB467">
        <f t="shared" si="14"/>
        <v>2.7995236143982835E-4</v>
      </c>
    </row>
    <row r="468" spans="1:28">
      <c r="A468" t="s">
        <v>2530</v>
      </c>
      <c r="B468" t="s">
        <v>2531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5"/>
        <v>1634</v>
      </c>
      <c r="AB468">
        <f t="shared" si="14"/>
        <v>2.7228699916230921E-4</v>
      </c>
    </row>
    <row r="469" spans="1:28">
      <c r="A469" t="s">
        <v>2532</v>
      </c>
      <c r="B469" t="s">
        <v>2533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5"/>
        <v>1531</v>
      </c>
      <c r="AB469">
        <f t="shared" si="14"/>
        <v>2.5512325319308163E-4</v>
      </c>
    </row>
    <row r="470" spans="1:28">
      <c r="A470" t="s">
        <v>2534</v>
      </c>
      <c r="B470" t="s">
        <v>2535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5"/>
        <v>1476</v>
      </c>
      <c r="AB470">
        <f t="shared" ref="AB470:AB533" si="16">AA470/$AD$4</f>
        <v>2.4595814612213491E-4</v>
      </c>
    </row>
    <row r="471" spans="1:28">
      <c r="A471" t="s">
        <v>2536</v>
      </c>
      <c r="B471" t="s">
        <v>2537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5"/>
        <v>1423</v>
      </c>
      <c r="AB471">
        <f t="shared" si="16"/>
        <v>2.3712631567194984E-4</v>
      </c>
    </row>
    <row r="472" spans="1:28">
      <c r="A472" t="s">
        <v>2538</v>
      </c>
      <c r="B472" t="s">
        <v>2539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5"/>
        <v>1388</v>
      </c>
      <c r="AB472">
        <f t="shared" si="16"/>
        <v>2.3129397480862006E-4</v>
      </c>
    </row>
    <row r="473" spans="1:28">
      <c r="A473" t="s">
        <v>2540</v>
      </c>
      <c r="B473" t="s">
        <v>2541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5"/>
        <v>1354</v>
      </c>
      <c r="AB473">
        <f t="shared" si="16"/>
        <v>2.2562827225567115E-4</v>
      </c>
    </row>
    <row r="474" spans="1:28">
      <c r="A474" t="s">
        <v>2542</v>
      </c>
      <c r="B474" t="s">
        <v>2543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5"/>
        <v>1300</v>
      </c>
      <c r="AB474">
        <f t="shared" si="16"/>
        <v>2.1662980349510525E-4</v>
      </c>
    </row>
    <row r="475" spans="1:28">
      <c r="A475" t="s">
        <v>2544</v>
      </c>
      <c r="B475" t="s">
        <v>2545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5"/>
        <v>1298</v>
      </c>
      <c r="AB475">
        <f t="shared" si="16"/>
        <v>2.1629652687434354E-4</v>
      </c>
    </row>
    <row r="476" spans="1:28">
      <c r="A476" t="s">
        <v>2546</v>
      </c>
      <c r="B476" t="s">
        <v>2547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5"/>
        <v>1299</v>
      </c>
      <c r="AB476">
        <f t="shared" si="16"/>
        <v>2.164631651847244E-4</v>
      </c>
    </row>
    <row r="477" spans="1:28">
      <c r="A477" t="s">
        <v>2548</v>
      </c>
      <c r="B477" t="s">
        <v>2549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5"/>
        <v>1347</v>
      </c>
      <c r="AB477">
        <f t="shared" si="16"/>
        <v>2.2446180408300522E-4</v>
      </c>
    </row>
    <row r="478" spans="1:28">
      <c r="A478" t="s">
        <v>2550</v>
      </c>
      <c r="B478" t="s">
        <v>2551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5"/>
        <v>1404</v>
      </c>
      <c r="AB478">
        <f t="shared" si="16"/>
        <v>2.3396018777471368E-4</v>
      </c>
    </row>
    <row r="479" spans="1:28">
      <c r="A479" t="s">
        <v>2552</v>
      </c>
      <c r="B479" t="s">
        <v>2553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5"/>
        <v>1411</v>
      </c>
      <c r="AB479">
        <f t="shared" si="16"/>
        <v>2.3512665594737961E-4</v>
      </c>
    </row>
    <row r="480" spans="1:28">
      <c r="A480" t="s">
        <v>2554</v>
      </c>
      <c r="B480" t="s">
        <v>2555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5"/>
        <v>1416</v>
      </c>
      <c r="AB480">
        <f t="shared" si="16"/>
        <v>2.3595984749928388E-4</v>
      </c>
    </row>
    <row r="481" spans="1:28">
      <c r="A481" t="s">
        <v>2556</v>
      </c>
      <c r="B481" t="s">
        <v>2557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5"/>
        <v>1397</v>
      </c>
      <c r="AB481">
        <f t="shared" si="16"/>
        <v>2.3279371960204773E-4</v>
      </c>
    </row>
    <row r="482" spans="1:28">
      <c r="A482" t="s">
        <v>2558</v>
      </c>
      <c r="B482" t="s">
        <v>2559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5"/>
        <v>1308</v>
      </c>
      <c r="AB482">
        <f t="shared" si="16"/>
        <v>2.1796290997815206E-4</v>
      </c>
    </row>
    <row r="483" spans="1:28">
      <c r="A483" t="s">
        <v>2560</v>
      </c>
      <c r="B483" t="s">
        <v>2561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5"/>
        <v>1099</v>
      </c>
      <c r="AB483">
        <f t="shared" si="16"/>
        <v>1.8313550310855437E-4</v>
      </c>
    </row>
    <row r="484" spans="1:28">
      <c r="A484" t="s">
        <v>2562</v>
      </c>
      <c r="B484" t="s">
        <v>2563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5"/>
        <v>886</v>
      </c>
      <c r="AB484">
        <f t="shared" si="16"/>
        <v>1.4764154299743326E-4</v>
      </c>
    </row>
    <row r="485" spans="1:28">
      <c r="A485" t="s">
        <v>2564</v>
      </c>
      <c r="B485" t="s">
        <v>2565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5"/>
        <v>851</v>
      </c>
      <c r="AB485">
        <f t="shared" si="16"/>
        <v>1.4180920213410352E-4</v>
      </c>
    </row>
    <row r="486" spans="1:28">
      <c r="A486" t="s">
        <v>2566</v>
      </c>
      <c r="B486" t="s">
        <v>2567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5"/>
        <v>887</v>
      </c>
      <c r="AB486">
        <f t="shared" si="16"/>
        <v>1.4780818130781412E-4</v>
      </c>
    </row>
    <row r="487" spans="1:28">
      <c r="A487" t="s">
        <v>2568</v>
      </c>
      <c r="B487" t="s">
        <v>2569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5"/>
        <v>901</v>
      </c>
      <c r="AB487">
        <f t="shared" si="16"/>
        <v>1.5014111765314603E-4</v>
      </c>
    </row>
    <row r="488" spans="1:28">
      <c r="A488" t="s">
        <v>2570</v>
      </c>
      <c r="B488" t="s">
        <v>2571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5"/>
        <v>957</v>
      </c>
      <c r="AB488">
        <f t="shared" si="16"/>
        <v>1.5947286303447363E-4</v>
      </c>
    </row>
    <row r="489" spans="1:28">
      <c r="A489" t="s">
        <v>2572</v>
      </c>
      <c r="B489" t="s">
        <v>2573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5"/>
        <v>1132</v>
      </c>
      <c r="AB489">
        <f t="shared" si="16"/>
        <v>1.8863456735112241E-4</v>
      </c>
    </row>
    <row r="490" spans="1:28">
      <c r="A490" t="s">
        <v>2574</v>
      </c>
      <c r="B490" t="s">
        <v>2575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5"/>
        <v>1595</v>
      </c>
      <c r="AB490">
        <f t="shared" si="16"/>
        <v>2.6578810505745604E-4</v>
      </c>
    </row>
    <row r="491" spans="1:28">
      <c r="A491" t="s">
        <v>2576</v>
      </c>
      <c r="B491" t="s">
        <v>2577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5"/>
        <v>1848</v>
      </c>
      <c r="AB491">
        <f t="shared" si="16"/>
        <v>3.0794759758381114E-4</v>
      </c>
    </row>
    <row r="492" spans="1:28">
      <c r="A492" t="s">
        <v>2578</v>
      </c>
      <c r="B492" t="s">
        <v>2579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5"/>
        <v>1801</v>
      </c>
      <c r="AB492">
        <f t="shared" si="16"/>
        <v>3.001155969959112E-4</v>
      </c>
    </row>
    <row r="493" spans="1:28">
      <c r="A493" t="s">
        <v>2580</v>
      </c>
      <c r="B493" t="s">
        <v>2581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5"/>
        <v>1693</v>
      </c>
      <c r="AB493">
        <f t="shared" si="16"/>
        <v>2.8211865947477935E-4</v>
      </c>
    </row>
    <row r="494" spans="1:28">
      <c r="A494" t="s">
        <v>2582</v>
      </c>
      <c r="B494" t="s">
        <v>2583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5"/>
        <v>1641</v>
      </c>
      <c r="AB494">
        <f t="shared" si="16"/>
        <v>2.7345346733497519E-4</v>
      </c>
    </row>
    <row r="495" spans="1:28">
      <c r="A495" t="s">
        <v>2584</v>
      </c>
      <c r="B495" t="s">
        <v>2585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5"/>
        <v>1565</v>
      </c>
      <c r="AB495">
        <f t="shared" si="16"/>
        <v>2.6078895574603057E-4</v>
      </c>
    </row>
    <row r="496" spans="1:28">
      <c r="A496" t="s">
        <v>2586</v>
      </c>
      <c r="B496" t="s">
        <v>2587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5"/>
        <v>1509</v>
      </c>
      <c r="AB496">
        <f t="shared" si="16"/>
        <v>2.5145721036470294E-4</v>
      </c>
    </row>
    <row r="497" spans="1:28">
      <c r="A497" t="s">
        <v>2588</v>
      </c>
      <c r="B497" t="s">
        <v>2589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5"/>
        <v>1473</v>
      </c>
      <c r="AB497">
        <f t="shared" si="16"/>
        <v>2.4545823119099234E-4</v>
      </c>
    </row>
    <row r="498" spans="1:28">
      <c r="A498" t="s">
        <v>2590</v>
      </c>
      <c r="B498" t="s">
        <v>2591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5"/>
        <v>1406</v>
      </c>
      <c r="AB498">
        <f t="shared" si="16"/>
        <v>2.3429346439547536E-4</v>
      </c>
    </row>
    <row r="499" spans="1:28">
      <c r="A499" t="s">
        <v>2592</v>
      </c>
      <c r="B499" t="s">
        <v>2593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5"/>
        <v>1395</v>
      </c>
      <c r="AB499">
        <f t="shared" si="16"/>
        <v>2.3246044298128602E-4</v>
      </c>
    </row>
    <row r="500" spans="1:28">
      <c r="A500" t="s">
        <v>2594</v>
      </c>
      <c r="B500" t="s">
        <v>2595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5"/>
        <v>1385</v>
      </c>
      <c r="AB500">
        <f t="shared" si="16"/>
        <v>2.3079405987747753E-4</v>
      </c>
    </row>
    <row r="501" spans="1:28">
      <c r="A501" t="s">
        <v>2596</v>
      </c>
      <c r="B501" t="s">
        <v>2597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5"/>
        <v>1428</v>
      </c>
      <c r="AB501">
        <f t="shared" si="16"/>
        <v>2.3795950722385408E-4</v>
      </c>
    </row>
    <row r="502" spans="1:28">
      <c r="A502" t="s">
        <v>2598</v>
      </c>
      <c r="B502" t="s">
        <v>2599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5"/>
        <v>1485</v>
      </c>
      <c r="AB502">
        <f t="shared" si="16"/>
        <v>2.4745789091556254E-4</v>
      </c>
    </row>
    <row r="503" spans="1:28">
      <c r="A503" t="s">
        <v>2600</v>
      </c>
      <c r="B503" t="s">
        <v>2601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5"/>
        <v>1490</v>
      </c>
      <c r="AB503">
        <f t="shared" si="16"/>
        <v>2.4829108246746676E-4</v>
      </c>
    </row>
    <row r="504" spans="1:28">
      <c r="A504" t="s">
        <v>2602</v>
      </c>
      <c r="B504" t="s">
        <v>2603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5"/>
        <v>1494</v>
      </c>
      <c r="AB504">
        <f t="shared" si="16"/>
        <v>2.4895763570899018E-4</v>
      </c>
    </row>
    <row r="505" spans="1:28">
      <c r="A505" t="s">
        <v>2604</v>
      </c>
      <c r="B505" t="s">
        <v>2605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5"/>
        <v>1461</v>
      </c>
      <c r="AB505">
        <f t="shared" si="16"/>
        <v>2.4345857146642214E-4</v>
      </c>
    </row>
    <row r="506" spans="1:28">
      <c r="A506" t="s">
        <v>2606</v>
      </c>
      <c r="B506" t="s">
        <v>2607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5"/>
        <v>1344</v>
      </c>
      <c r="AB506">
        <f t="shared" si="16"/>
        <v>2.2396188915186266E-4</v>
      </c>
    </row>
    <row r="507" spans="1:28">
      <c r="A507" t="s">
        <v>2608</v>
      </c>
      <c r="B507" t="s">
        <v>2609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5"/>
        <v>1146</v>
      </c>
      <c r="AB507">
        <f t="shared" si="16"/>
        <v>1.9096750369645431E-4</v>
      </c>
    </row>
    <row r="508" spans="1:28">
      <c r="A508" t="s">
        <v>2610</v>
      </c>
      <c r="B508" t="s">
        <v>2611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5"/>
        <v>917</v>
      </c>
      <c r="AB508">
        <f t="shared" si="16"/>
        <v>1.5280733061923962E-4</v>
      </c>
    </row>
    <row r="509" spans="1:28">
      <c r="A509" t="s">
        <v>2612</v>
      </c>
      <c r="B509" t="s">
        <v>2613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5"/>
        <v>863</v>
      </c>
      <c r="AB509">
        <f t="shared" si="16"/>
        <v>1.4380886185867372E-4</v>
      </c>
    </row>
    <row r="510" spans="1:28">
      <c r="A510" t="s">
        <v>2614</v>
      </c>
      <c r="B510" t="s">
        <v>2615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5"/>
        <v>896</v>
      </c>
      <c r="AB510">
        <f t="shared" si="16"/>
        <v>1.4930792610124178E-4</v>
      </c>
    </row>
    <row r="511" spans="1:28">
      <c r="A511" t="s">
        <v>2616</v>
      </c>
      <c r="B511" t="s">
        <v>2617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5"/>
        <v>909</v>
      </c>
      <c r="AB511">
        <f t="shared" si="16"/>
        <v>1.5147422413619283E-4</v>
      </c>
    </row>
    <row r="512" spans="1:28">
      <c r="A512" t="s">
        <v>2618</v>
      </c>
      <c r="B512" t="s">
        <v>2619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5"/>
        <v>965</v>
      </c>
      <c r="AB512">
        <f t="shared" si="16"/>
        <v>1.6080596951752044E-4</v>
      </c>
    </row>
    <row r="513" spans="1:28">
      <c r="A513" t="s">
        <v>2620</v>
      </c>
      <c r="B513" t="s">
        <v>2621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5"/>
        <v>1135</v>
      </c>
      <c r="AB513">
        <f t="shared" si="16"/>
        <v>1.8913448228226497E-4</v>
      </c>
    </row>
    <row r="514" spans="1:28">
      <c r="A514" t="s">
        <v>2622</v>
      </c>
      <c r="B514" t="s">
        <v>2623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5"/>
        <v>1602</v>
      </c>
      <c r="AB514">
        <f t="shared" si="16"/>
        <v>2.6695457323012203E-4</v>
      </c>
    </row>
    <row r="515" spans="1:28">
      <c r="A515" t="s">
        <v>2624</v>
      </c>
      <c r="B515" t="s">
        <v>2625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5"/>
        <v>1872</v>
      </c>
      <c r="AB515">
        <f t="shared" si="16"/>
        <v>3.1194691703295154E-4</v>
      </c>
    </row>
    <row r="516" spans="1:28">
      <c r="A516" t="s">
        <v>2626</v>
      </c>
      <c r="B516" t="s">
        <v>2627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5"/>
        <v>1816</v>
      </c>
      <c r="AB516">
        <f t="shared" si="16"/>
        <v>3.0261517165162396E-4</v>
      </c>
    </row>
    <row r="517" spans="1:28">
      <c r="A517" t="s">
        <v>2628</v>
      </c>
      <c r="B517" t="s">
        <v>2629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5"/>
        <v>1724</v>
      </c>
      <c r="AB517">
        <f t="shared" si="16"/>
        <v>2.8728444709658573E-4</v>
      </c>
    </row>
    <row r="518" spans="1:28">
      <c r="A518" t="s">
        <v>2630</v>
      </c>
      <c r="B518" t="s">
        <v>2631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7">SUM(U518:Z518)</f>
        <v>1652</v>
      </c>
      <c r="AB518">
        <f t="shared" si="16"/>
        <v>2.7528648874916453E-4</v>
      </c>
    </row>
    <row r="519" spans="1:28">
      <c r="A519" t="s">
        <v>2632</v>
      </c>
      <c r="B519" t="s">
        <v>2633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7"/>
        <v>1579</v>
      </c>
      <c r="AB519">
        <f t="shared" si="16"/>
        <v>2.6312189209136243E-4</v>
      </c>
    </row>
    <row r="520" spans="1:28">
      <c r="A520" t="s">
        <v>2634</v>
      </c>
      <c r="B520" t="s">
        <v>2635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7"/>
        <v>1527</v>
      </c>
      <c r="AB520">
        <f t="shared" si="16"/>
        <v>2.5445669995155827E-4</v>
      </c>
    </row>
    <row r="521" spans="1:28">
      <c r="A521" t="s">
        <v>2636</v>
      </c>
      <c r="B521" t="s">
        <v>2637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7"/>
        <v>1486</v>
      </c>
      <c r="AB521">
        <f t="shared" si="16"/>
        <v>2.476245292259434E-4</v>
      </c>
    </row>
    <row r="522" spans="1:28">
      <c r="A522" t="s">
        <v>2638</v>
      </c>
      <c r="B522" t="s">
        <v>2639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7"/>
        <v>1413</v>
      </c>
      <c r="AB522">
        <f t="shared" si="16"/>
        <v>2.3545993256814132E-4</v>
      </c>
    </row>
    <row r="523" spans="1:28">
      <c r="A523" t="s">
        <v>2640</v>
      </c>
      <c r="B523" t="s">
        <v>2641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7"/>
        <v>1406</v>
      </c>
      <c r="AB523">
        <f t="shared" si="16"/>
        <v>2.3429346439547536E-4</v>
      </c>
    </row>
    <row r="524" spans="1:28">
      <c r="A524" t="s">
        <v>2642</v>
      </c>
      <c r="B524" t="s">
        <v>2643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7"/>
        <v>1403</v>
      </c>
      <c r="AB524">
        <f t="shared" si="16"/>
        <v>2.3379354946433283E-4</v>
      </c>
    </row>
    <row r="525" spans="1:28">
      <c r="A525" t="s">
        <v>2644</v>
      </c>
      <c r="B525" t="s">
        <v>2645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7"/>
        <v>1439</v>
      </c>
      <c r="AB525">
        <f t="shared" si="16"/>
        <v>2.3979252863804343E-4</v>
      </c>
    </row>
    <row r="526" spans="1:28">
      <c r="A526" t="s">
        <v>2646</v>
      </c>
      <c r="B526" t="s">
        <v>2647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7"/>
        <v>1491</v>
      </c>
      <c r="AB526">
        <f t="shared" si="16"/>
        <v>2.4845772077784761E-4</v>
      </c>
    </row>
    <row r="527" spans="1:28">
      <c r="A527" t="s">
        <v>2648</v>
      </c>
      <c r="B527" t="s">
        <v>2649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7"/>
        <v>1486</v>
      </c>
      <c r="AB527">
        <f t="shared" si="16"/>
        <v>2.476245292259434E-4</v>
      </c>
    </row>
    <row r="528" spans="1:28">
      <c r="A528" t="s">
        <v>2650</v>
      </c>
      <c r="B528" t="s">
        <v>2651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7"/>
        <v>1494</v>
      </c>
      <c r="AB528">
        <f t="shared" si="16"/>
        <v>2.4895763570899018E-4</v>
      </c>
    </row>
    <row r="529" spans="1:28">
      <c r="A529" t="s">
        <v>2652</v>
      </c>
      <c r="B529" t="s">
        <v>2653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7"/>
        <v>1468</v>
      </c>
      <c r="AB529">
        <f t="shared" si="16"/>
        <v>2.4462503963908807E-4</v>
      </c>
    </row>
    <row r="530" spans="1:28">
      <c r="A530" t="s">
        <v>2654</v>
      </c>
      <c r="B530" t="s">
        <v>2655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7"/>
        <v>1345</v>
      </c>
      <c r="AB530">
        <f t="shared" si="16"/>
        <v>2.2412852746224351E-4</v>
      </c>
    </row>
    <row r="531" spans="1:28">
      <c r="A531" t="s">
        <v>2656</v>
      </c>
      <c r="B531" t="s">
        <v>2657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7"/>
        <v>1148</v>
      </c>
      <c r="AB531">
        <f t="shared" si="16"/>
        <v>1.9130078031721602E-4</v>
      </c>
    </row>
    <row r="532" spans="1:28">
      <c r="A532" t="s">
        <v>2658</v>
      </c>
      <c r="B532" t="s">
        <v>2659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7"/>
        <v>926</v>
      </c>
      <c r="AB532">
        <f t="shared" si="16"/>
        <v>1.5430707541266728E-4</v>
      </c>
    </row>
    <row r="533" spans="1:28">
      <c r="A533" t="s">
        <v>2660</v>
      </c>
      <c r="B533" t="s">
        <v>2661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7"/>
        <v>872</v>
      </c>
      <c r="AB533">
        <f t="shared" si="16"/>
        <v>1.4530860665210135E-4</v>
      </c>
    </row>
    <row r="534" spans="1:28">
      <c r="A534" t="s">
        <v>2662</v>
      </c>
      <c r="B534" t="s">
        <v>2663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7"/>
        <v>902</v>
      </c>
      <c r="AB534">
        <f t="shared" ref="AB534:AB597" si="18">AA534/$AD$4</f>
        <v>1.5030775596352688E-4</v>
      </c>
    </row>
    <row r="535" spans="1:28">
      <c r="A535" t="s">
        <v>2664</v>
      </c>
      <c r="B535" t="s">
        <v>2665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7"/>
        <v>916</v>
      </c>
      <c r="AB535">
        <f t="shared" si="18"/>
        <v>1.5264069230885879E-4</v>
      </c>
    </row>
    <row r="536" spans="1:28">
      <c r="A536" t="s">
        <v>2666</v>
      </c>
      <c r="B536" t="s">
        <v>2667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7"/>
        <v>972</v>
      </c>
      <c r="AB536">
        <f t="shared" si="18"/>
        <v>1.619724376901864E-4</v>
      </c>
    </row>
    <row r="537" spans="1:28">
      <c r="A537" t="s">
        <v>2668</v>
      </c>
      <c r="B537" t="s">
        <v>2669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7"/>
        <v>1140</v>
      </c>
      <c r="AB537">
        <f t="shared" si="18"/>
        <v>1.8996767383416921E-4</v>
      </c>
    </row>
    <row r="538" spans="1:28">
      <c r="A538" t="s">
        <v>2670</v>
      </c>
      <c r="B538" t="s">
        <v>2671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7"/>
        <v>1610</v>
      </c>
      <c r="AB538">
        <f t="shared" si="18"/>
        <v>2.6828767971316881E-4</v>
      </c>
    </row>
    <row r="539" spans="1:28">
      <c r="A539" t="s">
        <v>2672</v>
      </c>
      <c r="B539" t="s">
        <v>2673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7"/>
        <v>1884</v>
      </c>
      <c r="AB539">
        <f t="shared" si="18"/>
        <v>3.1394657675752174E-4</v>
      </c>
    </row>
    <row r="540" spans="1:28">
      <c r="A540" t="s">
        <v>2674</v>
      </c>
      <c r="B540" t="s">
        <v>2675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7"/>
        <v>1824</v>
      </c>
      <c r="AB540">
        <f t="shared" si="18"/>
        <v>3.0394827813467074E-4</v>
      </c>
    </row>
    <row r="541" spans="1:28">
      <c r="A541" t="s">
        <v>2676</v>
      </c>
      <c r="B541" t="s">
        <v>2677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7"/>
        <v>1732</v>
      </c>
      <c r="AB541">
        <f t="shared" si="18"/>
        <v>2.8861755357963251E-4</v>
      </c>
    </row>
    <row r="542" spans="1:28">
      <c r="A542" t="s">
        <v>2678</v>
      </c>
      <c r="B542" t="s">
        <v>2679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7"/>
        <v>1660</v>
      </c>
      <c r="AB542">
        <f t="shared" si="18"/>
        <v>2.7661959523221131E-4</v>
      </c>
    </row>
    <row r="543" spans="1:28">
      <c r="A543" t="s">
        <v>2680</v>
      </c>
      <c r="B543" t="s">
        <v>2681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7"/>
        <v>1586</v>
      </c>
      <c r="AB543">
        <f t="shared" si="18"/>
        <v>2.6428836026402841E-4</v>
      </c>
    </row>
    <row r="544" spans="1:28">
      <c r="A544" t="s">
        <v>2682</v>
      </c>
      <c r="B544" t="s">
        <v>2683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7"/>
        <v>1534</v>
      </c>
      <c r="AB544">
        <f t="shared" si="18"/>
        <v>2.5562316812422419E-4</v>
      </c>
    </row>
    <row r="545" spans="1:28">
      <c r="A545" t="s">
        <v>2684</v>
      </c>
      <c r="B545" t="s">
        <v>2685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7"/>
        <v>1493</v>
      </c>
      <c r="AB545">
        <f t="shared" si="18"/>
        <v>2.4879099739860932E-4</v>
      </c>
    </row>
    <row r="546" spans="1:28">
      <c r="A546" t="s">
        <v>2686</v>
      </c>
      <c r="B546" t="s">
        <v>2687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7"/>
        <v>1419</v>
      </c>
      <c r="AB546">
        <f t="shared" si="18"/>
        <v>2.3645976243042642E-4</v>
      </c>
    </row>
    <row r="547" spans="1:28">
      <c r="A547" t="s">
        <v>2688</v>
      </c>
      <c r="B547" t="s">
        <v>2689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7"/>
        <v>1413</v>
      </c>
      <c r="AB547">
        <f t="shared" si="18"/>
        <v>2.3545993256814132E-4</v>
      </c>
    </row>
    <row r="548" spans="1:28">
      <c r="A548" t="s">
        <v>2690</v>
      </c>
      <c r="B548" t="s">
        <v>2691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7"/>
        <v>1412</v>
      </c>
      <c r="AB548">
        <f t="shared" si="18"/>
        <v>2.3529329425776046E-4</v>
      </c>
    </row>
    <row r="549" spans="1:28">
      <c r="A549" t="s">
        <v>2692</v>
      </c>
      <c r="B549" t="s">
        <v>2693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7"/>
        <v>1447</v>
      </c>
      <c r="AB549">
        <f t="shared" si="18"/>
        <v>2.4112563512109023E-4</v>
      </c>
    </row>
    <row r="550" spans="1:28">
      <c r="A550" t="s">
        <v>2694</v>
      </c>
      <c r="B550" t="s">
        <v>2695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7"/>
        <v>1500</v>
      </c>
      <c r="AB550">
        <f t="shared" si="18"/>
        <v>2.499574655712753E-4</v>
      </c>
    </row>
    <row r="551" spans="1:28">
      <c r="A551" t="s">
        <v>2696</v>
      </c>
      <c r="B551" t="s">
        <v>2697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7"/>
        <v>1494</v>
      </c>
      <c r="AB551">
        <f t="shared" si="18"/>
        <v>2.4895763570899018E-4</v>
      </c>
    </row>
    <row r="552" spans="1:28">
      <c r="A552" t="s">
        <v>2698</v>
      </c>
      <c r="B552" t="s">
        <v>2699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7"/>
        <v>1503</v>
      </c>
      <c r="AB552">
        <f t="shared" si="18"/>
        <v>2.5045738050241781E-4</v>
      </c>
    </row>
    <row r="553" spans="1:28">
      <c r="A553" t="s">
        <v>2700</v>
      </c>
      <c r="B553" t="s">
        <v>2701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7"/>
        <v>1476</v>
      </c>
      <c r="AB553">
        <f t="shared" si="18"/>
        <v>2.4595814612213491E-4</v>
      </c>
    </row>
    <row r="554" spans="1:28">
      <c r="A554" t="s">
        <v>2702</v>
      </c>
      <c r="B554" t="s">
        <v>2703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7"/>
        <v>1354</v>
      </c>
      <c r="AB554">
        <f t="shared" si="18"/>
        <v>2.2562827225567115E-4</v>
      </c>
    </row>
    <row r="555" spans="1:28">
      <c r="A555" t="s">
        <v>2704</v>
      </c>
      <c r="B555" t="s">
        <v>2705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7"/>
        <v>1159</v>
      </c>
      <c r="AB555">
        <f t="shared" si="18"/>
        <v>1.9313380173140537E-4</v>
      </c>
    </row>
    <row r="556" spans="1:28">
      <c r="A556" t="s">
        <v>2706</v>
      </c>
      <c r="B556" t="s">
        <v>2707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7"/>
        <v>933</v>
      </c>
      <c r="AB556">
        <f t="shared" si="18"/>
        <v>1.5547354358533323E-4</v>
      </c>
    </row>
    <row r="557" spans="1:28">
      <c r="A557" t="s">
        <v>2708</v>
      </c>
      <c r="B557" t="s">
        <v>2709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7"/>
        <v>875</v>
      </c>
      <c r="AB557">
        <f t="shared" si="18"/>
        <v>1.4580852158324392E-4</v>
      </c>
    </row>
    <row r="558" spans="1:28">
      <c r="A558" t="s">
        <v>2710</v>
      </c>
      <c r="B558" t="s">
        <v>2711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7"/>
        <v>908</v>
      </c>
      <c r="AB558">
        <f t="shared" si="18"/>
        <v>1.5130758582581198E-4</v>
      </c>
    </row>
    <row r="559" spans="1:28">
      <c r="A559" t="s">
        <v>2712</v>
      </c>
      <c r="B559" t="s">
        <v>2713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7"/>
        <v>921</v>
      </c>
      <c r="AB559">
        <f t="shared" si="18"/>
        <v>1.5347388386076303E-4</v>
      </c>
    </row>
    <row r="560" spans="1:28">
      <c r="A560" t="s">
        <v>2714</v>
      </c>
      <c r="B560" t="s">
        <v>2715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7"/>
        <v>978</v>
      </c>
      <c r="AB560">
        <f t="shared" si="18"/>
        <v>1.6297226755247149E-4</v>
      </c>
    </row>
    <row r="561" spans="1:28">
      <c r="A561" t="s">
        <v>2716</v>
      </c>
      <c r="B561" t="s">
        <v>2717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7"/>
        <v>1150</v>
      </c>
      <c r="AB561">
        <f t="shared" si="18"/>
        <v>1.9163405693797773E-4</v>
      </c>
    </row>
    <row r="562" spans="1:28">
      <c r="A562" t="s">
        <v>2718</v>
      </c>
      <c r="B562" t="s">
        <v>2719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7"/>
        <v>1622</v>
      </c>
      <c r="AB562">
        <f t="shared" si="18"/>
        <v>2.7028733943773901E-4</v>
      </c>
    </row>
    <row r="563" spans="1:28">
      <c r="A563" t="s">
        <v>2720</v>
      </c>
      <c r="B563" t="s">
        <v>2721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7"/>
        <v>1894</v>
      </c>
      <c r="AB563">
        <f t="shared" si="18"/>
        <v>3.1561295986133028E-4</v>
      </c>
    </row>
    <row r="564" spans="1:28">
      <c r="A564" t="s">
        <v>2722</v>
      </c>
      <c r="B564" t="s">
        <v>2723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7"/>
        <v>1836</v>
      </c>
      <c r="AB564">
        <f t="shared" si="18"/>
        <v>3.0594793785924094E-4</v>
      </c>
    </row>
    <row r="565" spans="1:28">
      <c r="A565" t="s">
        <v>2724</v>
      </c>
      <c r="B565" t="s">
        <v>2725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7"/>
        <v>1745</v>
      </c>
      <c r="AB565">
        <f t="shared" si="18"/>
        <v>2.9078385161458356E-4</v>
      </c>
    </row>
    <row r="566" spans="1:28">
      <c r="A566" t="s">
        <v>2726</v>
      </c>
      <c r="B566" t="s">
        <v>2727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7"/>
        <v>1673</v>
      </c>
      <c r="AB566">
        <f t="shared" si="18"/>
        <v>2.7878589326716237E-4</v>
      </c>
    </row>
    <row r="567" spans="1:28">
      <c r="A567" t="s">
        <v>2728</v>
      </c>
      <c r="B567" t="s">
        <v>2729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7"/>
        <v>1598</v>
      </c>
      <c r="AB567">
        <f t="shared" si="18"/>
        <v>2.6628801998859861E-4</v>
      </c>
    </row>
    <row r="568" spans="1:28">
      <c r="A568" t="s">
        <v>2730</v>
      </c>
      <c r="B568" t="s">
        <v>2731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7"/>
        <v>1547</v>
      </c>
      <c r="AB568">
        <f t="shared" si="18"/>
        <v>2.5778946615917525E-4</v>
      </c>
    </row>
    <row r="569" spans="1:28">
      <c r="A569" t="s">
        <v>2732</v>
      </c>
      <c r="B569" t="s">
        <v>2733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7"/>
        <v>1505</v>
      </c>
      <c r="AB569">
        <f t="shared" si="18"/>
        <v>2.5079065712317952E-4</v>
      </c>
    </row>
    <row r="570" spans="1:28">
      <c r="A570" t="s">
        <v>2734</v>
      </c>
      <c r="B570" t="s">
        <v>2735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7"/>
        <v>1431</v>
      </c>
      <c r="AB570">
        <f t="shared" si="18"/>
        <v>2.3845942215499662E-4</v>
      </c>
    </row>
    <row r="571" spans="1:28">
      <c r="A571" t="s">
        <v>2736</v>
      </c>
      <c r="B571" t="s">
        <v>2737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7"/>
        <v>1425</v>
      </c>
      <c r="AB571">
        <f t="shared" si="18"/>
        <v>2.3745959229271152E-4</v>
      </c>
    </row>
    <row r="572" spans="1:28">
      <c r="A572" t="s">
        <v>2738</v>
      </c>
      <c r="B572" t="s">
        <v>2739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7"/>
        <v>1421</v>
      </c>
      <c r="AB572">
        <f t="shared" si="18"/>
        <v>2.3679303905118813E-4</v>
      </c>
    </row>
    <row r="573" spans="1:28">
      <c r="A573" t="s">
        <v>2740</v>
      </c>
      <c r="B573" t="s">
        <v>2741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7"/>
        <v>1459</v>
      </c>
      <c r="AB573">
        <f t="shared" si="18"/>
        <v>2.4312529484566043E-4</v>
      </c>
    </row>
    <row r="574" spans="1:28">
      <c r="A574" t="s">
        <v>2742</v>
      </c>
      <c r="B574" t="s">
        <v>2743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7"/>
        <v>1510</v>
      </c>
      <c r="AB574">
        <f t="shared" si="18"/>
        <v>2.5162384867508379E-4</v>
      </c>
    </row>
    <row r="575" spans="1:28">
      <c r="A575" t="s">
        <v>2744</v>
      </c>
      <c r="B575" t="s">
        <v>2745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7"/>
        <v>1505</v>
      </c>
      <c r="AB575">
        <f t="shared" si="18"/>
        <v>2.5079065712317952E-4</v>
      </c>
    </row>
    <row r="576" spans="1:28">
      <c r="A576" t="s">
        <v>2746</v>
      </c>
      <c r="B576" t="s">
        <v>2747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7"/>
        <v>1515</v>
      </c>
      <c r="AB576">
        <f t="shared" si="18"/>
        <v>2.5245704022698807E-4</v>
      </c>
    </row>
    <row r="577" spans="1:28">
      <c r="A577" t="s">
        <v>2748</v>
      </c>
      <c r="B577" t="s">
        <v>2749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7"/>
        <v>1486</v>
      </c>
      <c r="AB577">
        <f t="shared" si="18"/>
        <v>2.476245292259434E-4</v>
      </c>
    </row>
    <row r="578" spans="1:28">
      <c r="A578" t="s">
        <v>2750</v>
      </c>
      <c r="B578" t="s">
        <v>2751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7"/>
        <v>1360</v>
      </c>
      <c r="AB578">
        <f t="shared" si="18"/>
        <v>2.2662810211795625E-4</v>
      </c>
    </row>
    <row r="579" spans="1:28">
      <c r="A579" t="s">
        <v>2752</v>
      </c>
      <c r="B579" t="s">
        <v>2753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7"/>
        <v>1162</v>
      </c>
      <c r="AB579">
        <f t="shared" si="18"/>
        <v>1.9363371666254793E-4</v>
      </c>
    </row>
    <row r="580" spans="1:28">
      <c r="A580" t="s">
        <v>2754</v>
      </c>
      <c r="B580" t="s">
        <v>2755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7"/>
        <v>937</v>
      </c>
      <c r="AB580">
        <f t="shared" si="18"/>
        <v>1.5614009682685662E-4</v>
      </c>
    </row>
    <row r="581" spans="1:28">
      <c r="A581" t="s">
        <v>2756</v>
      </c>
      <c r="B581" t="s">
        <v>2757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7"/>
        <v>849</v>
      </c>
      <c r="AB581">
        <f t="shared" si="18"/>
        <v>1.4147592551334181E-4</v>
      </c>
    </row>
    <row r="582" spans="1:28">
      <c r="A582" t="s">
        <v>2758</v>
      </c>
      <c r="B582" t="s">
        <v>2759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9">SUM(U582:Z582)</f>
        <v>872</v>
      </c>
      <c r="AB582">
        <f t="shared" si="18"/>
        <v>1.4530860665210135E-4</v>
      </c>
    </row>
    <row r="583" spans="1:28">
      <c r="A583" t="s">
        <v>2760</v>
      </c>
      <c r="B583" t="s">
        <v>2761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9"/>
        <v>887</v>
      </c>
      <c r="AB583">
        <f t="shared" si="18"/>
        <v>1.4780818130781412E-4</v>
      </c>
    </row>
    <row r="584" spans="1:28">
      <c r="A584" t="s">
        <v>2762</v>
      </c>
      <c r="B584" t="s">
        <v>2763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9"/>
        <v>938</v>
      </c>
      <c r="AB584">
        <f t="shared" si="18"/>
        <v>1.5630673513723748E-4</v>
      </c>
    </row>
    <row r="585" spans="1:28">
      <c r="A585" t="s">
        <v>2764</v>
      </c>
      <c r="B585" t="s">
        <v>2765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9"/>
        <v>1102</v>
      </c>
      <c r="AB585">
        <f t="shared" si="18"/>
        <v>1.8363541803969691E-4</v>
      </c>
    </row>
    <row r="586" spans="1:28">
      <c r="A586" t="s">
        <v>2766</v>
      </c>
      <c r="B586" t="s">
        <v>2767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9"/>
        <v>1561</v>
      </c>
      <c r="AB586">
        <f t="shared" si="18"/>
        <v>2.6012240250450716E-4</v>
      </c>
    </row>
    <row r="587" spans="1:28">
      <c r="A587" t="s">
        <v>2768</v>
      </c>
      <c r="B587" t="s">
        <v>2769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9"/>
        <v>1833</v>
      </c>
      <c r="AB587">
        <f t="shared" si="18"/>
        <v>3.0544802292809838E-4</v>
      </c>
    </row>
    <row r="588" spans="1:28">
      <c r="A588" t="s">
        <v>2770</v>
      </c>
      <c r="B588" t="s">
        <v>2771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9"/>
        <v>1791</v>
      </c>
      <c r="AB588">
        <f t="shared" si="18"/>
        <v>2.9844921389210271E-4</v>
      </c>
    </row>
    <row r="589" spans="1:28">
      <c r="A589" t="s">
        <v>2772</v>
      </c>
      <c r="B589" t="s">
        <v>2773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9"/>
        <v>1708</v>
      </c>
      <c r="AB589">
        <f t="shared" si="18"/>
        <v>2.8461823413049211E-4</v>
      </c>
    </row>
    <row r="590" spans="1:28">
      <c r="A590" t="s">
        <v>2774</v>
      </c>
      <c r="B590" t="s">
        <v>2775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9"/>
        <v>1644</v>
      </c>
      <c r="AB590">
        <f t="shared" si="18"/>
        <v>2.739533822661177E-4</v>
      </c>
    </row>
    <row r="591" spans="1:28">
      <c r="A591" t="s">
        <v>2776</v>
      </c>
      <c r="B591" t="s">
        <v>2777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9"/>
        <v>1565</v>
      </c>
      <c r="AB591">
        <f t="shared" si="18"/>
        <v>2.6078895574603057E-4</v>
      </c>
    </row>
    <row r="592" spans="1:28">
      <c r="A592" t="s">
        <v>2778</v>
      </c>
      <c r="B592" t="s">
        <v>2779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9"/>
        <v>1512</v>
      </c>
      <c r="AB592">
        <f t="shared" si="18"/>
        <v>2.519571252958455E-4</v>
      </c>
    </row>
    <row r="593" spans="1:28">
      <c r="A593" t="s">
        <v>2780</v>
      </c>
      <c r="B593" t="s">
        <v>2781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9"/>
        <v>1473</v>
      </c>
      <c r="AB593">
        <f t="shared" si="18"/>
        <v>2.4545823119099234E-4</v>
      </c>
    </row>
    <row r="594" spans="1:28">
      <c r="A594" t="s">
        <v>2782</v>
      </c>
      <c r="B594" t="s">
        <v>2783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9"/>
        <v>1403</v>
      </c>
      <c r="AB594">
        <f t="shared" si="18"/>
        <v>2.3379354946433283E-4</v>
      </c>
    </row>
    <row r="595" spans="1:28">
      <c r="A595" t="s">
        <v>2784</v>
      </c>
      <c r="B595" t="s">
        <v>2785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9"/>
        <v>1395</v>
      </c>
      <c r="AB595">
        <f t="shared" si="18"/>
        <v>2.3246044298128602E-4</v>
      </c>
    </row>
    <row r="596" spans="1:28">
      <c r="A596" t="s">
        <v>2786</v>
      </c>
      <c r="B596" t="s">
        <v>2787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9"/>
        <v>1387</v>
      </c>
      <c r="AB596">
        <f t="shared" si="18"/>
        <v>2.3112733649823921E-4</v>
      </c>
    </row>
    <row r="597" spans="1:28">
      <c r="A597" t="s">
        <v>2788</v>
      </c>
      <c r="B597" t="s">
        <v>2789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9"/>
        <v>1423</v>
      </c>
      <c r="AB597">
        <f t="shared" si="18"/>
        <v>2.3712631567194984E-4</v>
      </c>
    </row>
    <row r="598" spans="1:28">
      <c r="A598" t="s">
        <v>2790</v>
      </c>
      <c r="B598" t="s">
        <v>2791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9"/>
        <v>1473</v>
      </c>
      <c r="AB598">
        <f t="shared" ref="AB598:AB661" si="20">AA598/$AD$4</f>
        <v>2.4545823119099234E-4</v>
      </c>
    </row>
    <row r="599" spans="1:28">
      <c r="A599" t="s">
        <v>2792</v>
      </c>
      <c r="B599" t="s">
        <v>2793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9"/>
        <v>1481</v>
      </c>
      <c r="AB599">
        <f t="shared" si="20"/>
        <v>2.4679133767403912E-4</v>
      </c>
    </row>
    <row r="600" spans="1:28">
      <c r="A600" t="s">
        <v>2794</v>
      </c>
      <c r="B600" t="s">
        <v>2795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9"/>
        <v>1488</v>
      </c>
      <c r="AB600">
        <f t="shared" si="20"/>
        <v>2.479578058467051E-4</v>
      </c>
    </row>
    <row r="601" spans="1:28">
      <c r="A601" t="s">
        <v>2796</v>
      </c>
      <c r="B601" t="s">
        <v>2797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9"/>
        <v>1454</v>
      </c>
      <c r="AB601">
        <f t="shared" si="20"/>
        <v>2.4229210329375619E-4</v>
      </c>
    </row>
    <row r="602" spans="1:28">
      <c r="A602" t="s">
        <v>2798</v>
      </c>
      <c r="B602" t="s">
        <v>2799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9"/>
        <v>1332</v>
      </c>
      <c r="AB602">
        <f t="shared" si="20"/>
        <v>2.2196222942729246E-4</v>
      </c>
    </row>
    <row r="603" spans="1:28">
      <c r="A603" t="s">
        <v>2800</v>
      </c>
      <c r="B603" t="s">
        <v>2801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9"/>
        <v>1128</v>
      </c>
      <c r="AB603">
        <f t="shared" si="20"/>
        <v>1.8796801410959901E-4</v>
      </c>
    </row>
    <row r="604" spans="1:28">
      <c r="A604" t="s">
        <v>2802</v>
      </c>
      <c r="B604" t="s">
        <v>2803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9"/>
        <v>909</v>
      </c>
      <c r="AB604">
        <f t="shared" si="20"/>
        <v>1.5147422413619283E-4</v>
      </c>
    </row>
    <row r="605" spans="1:28">
      <c r="A605" t="s">
        <v>2804</v>
      </c>
      <c r="B605" t="s">
        <v>2805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9"/>
        <v>731</v>
      </c>
      <c r="AB605">
        <f t="shared" si="20"/>
        <v>1.2181260488840148E-4</v>
      </c>
    </row>
    <row r="606" spans="1:28">
      <c r="A606" t="s">
        <v>2806</v>
      </c>
      <c r="B606" t="s">
        <v>2807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9"/>
        <v>746</v>
      </c>
      <c r="AB606">
        <f t="shared" si="20"/>
        <v>1.2431217954411423E-4</v>
      </c>
    </row>
    <row r="607" spans="1:28">
      <c r="A607" t="s">
        <v>2808</v>
      </c>
      <c r="B607" t="s">
        <v>2809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9"/>
        <v>741</v>
      </c>
      <c r="AB607">
        <f t="shared" si="20"/>
        <v>1.2347898799220999E-4</v>
      </c>
    </row>
    <row r="608" spans="1:28">
      <c r="A608" t="s">
        <v>2810</v>
      </c>
      <c r="B608" t="s">
        <v>2811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9"/>
        <v>798</v>
      </c>
      <c r="AB608">
        <f t="shared" si="20"/>
        <v>1.3297737168391845E-4</v>
      </c>
    </row>
    <row r="609" spans="1:28">
      <c r="A609" t="s">
        <v>2812</v>
      </c>
      <c r="B609" t="s">
        <v>2813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9"/>
        <v>962</v>
      </c>
      <c r="AB609">
        <f t="shared" si="20"/>
        <v>1.6030605458637788E-4</v>
      </c>
    </row>
    <row r="610" spans="1:28">
      <c r="A610" t="s">
        <v>2814</v>
      </c>
      <c r="B610" t="s">
        <v>2815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9"/>
        <v>1364</v>
      </c>
      <c r="AB610">
        <f t="shared" si="20"/>
        <v>2.2729465535947967E-4</v>
      </c>
    </row>
    <row r="611" spans="1:28">
      <c r="A611" t="s">
        <v>2816</v>
      </c>
      <c r="B611" t="s">
        <v>2817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9"/>
        <v>1614</v>
      </c>
      <c r="AB611">
        <f t="shared" si="20"/>
        <v>2.6895423295469223E-4</v>
      </c>
    </row>
    <row r="612" spans="1:28">
      <c r="A612" t="s">
        <v>2818</v>
      </c>
      <c r="B612" t="s">
        <v>2819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9"/>
        <v>1576</v>
      </c>
      <c r="AB612">
        <f t="shared" si="20"/>
        <v>2.6262197716021992E-4</v>
      </c>
    </row>
    <row r="613" spans="1:28">
      <c r="A613" t="s">
        <v>2820</v>
      </c>
      <c r="B613" t="s">
        <v>2821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9"/>
        <v>1460</v>
      </c>
      <c r="AB613">
        <f t="shared" si="20"/>
        <v>2.4329193315604129E-4</v>
      </c>
    </row>
    <row r="614" spans="1:28">
      <c r="A614" t="s">
        <v>2822</v>
      </c>
      <c r="B614" t="s">
        <v>2823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9"/>
        <v>1408</v>
      </c>
      <c r="AB614">
        <f t="shared" si="20"/>
        <v>2.3462674101623707E-4</v>
      </c>
    </row>
    <row r="615" spans="1:28">
      <c r="A615" t="s">
        <v>2824</v>
      </c>
      <c r="B615" t="s">
        <v>2825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9"/>
        <v>1361</v>
      </c>
      <c r="AB615">
        <f t="shared" si="20"/>
        <v>2.267947404283371E-4</v>
      </c>
    </row>
    <row r="616" spans="1:28">
      <c r="A616" t="s">
        <v>2826</v>
      </c>
      <c r="B616" t="s">
        <v>2827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9"/>
        <v>1301</v>
      </c>
      <c r="AB616">
        <f t="shared" si="20"/>
        <v>2.1679644180548611E-4</v>
      </c>
    </row>
    <row r="617" spans="1:28">
      <c r="A617" t="s">
        <v>2828</v>
      </c>
      <c r="B617" t="s">
        <v>2829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9"/>
        <v>1267</v>
      </c>
      <c r="AB617">
        <f t="shared" si="20"/>
        <v>2.1113073925253719E-4</v>
      </c>
    </row>
    <row r="618" spans="1:28">
      <c r="A618" t="s">
        <v>2830</v>
      </c>
      <c r="B618" t="s">
        <v>2831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9"/>
        <v>1201</v>
      </c>
      <c r="AB618">
        <f t="shared" si="20"/>
        <v>2.0013261076740109E-4</v>
      </c>
    </row>
    <row r="619" spans="1:28">
      <c r="A619" t="s">
        <v>2832</v>
      </c>
      <c r="B619" t="s">
        <v>2833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9"/>
        <v>1223</v>
      </c>
      <c r="AB619">
        <f t="shared" si="20"/>
        <v>2.0379865359577978E-4</v>
      </c>
    </row>
    <row r="620" spans="1:28">
      <c r="A620" t="s">
        <v>2834</v>
      </c>
      <c r="B620" t="s">
        <v>2835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9"/>
        <v>1203</v>
      </c>
      <c r="AB620">
        <f t="shared" si="20"/>
        <v>2.0046588738816277E-4</v>
      </c>
    </row>
    <row r="621" spans="1:28">
      <c r="A621" t="s">
        <v>2836</v>
      </c>
      <c r="B621" t="s">
        <v>2837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9"/>
        <v>1243</v>
      </c>
      <c r="AB621">
        <f t="shared" si="20"/>
        <v>2.0713141980339679E-4</v>
      </c>
    </row>
    <row r="622" spans="1:28">
      <c r="A622" t="s">
        <v>2838</v>
      </c>
      <c r="B622" t="s">
        <v>2839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9"/>
        <v>1279</v>
      </c>
      <c r="AB622">
        <f t="shared" si="20"/>
        <v>2.1313039897710739E-4</v>
      </c>
    </row>
    <row r="623" spans="1:28">
      <c r="A623" t="s">
        <v>2840</v>
      </c>
      <c r="B623" t="s">
        <v>2841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9"/>
        <v>1288</v>
      </c>
      <c r="AB623">
        <f t="shared" si="20"/>
        <v>2.1463014377053505E-4</v>
      </c>
    </row>
    <row r="624" spans="1:28">
      <c r="A624" t="s">
        <v>2842</v>
      </c>
      <c r="B624" t="s">
        <v>2843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9"/>
        <v>1287</v>
      </c>
      <c r="AB624">
        <f t="shared" si="20"/>
        <v>2.144635054601542E-4</v>
      </c>
    </row>
    <row r="625" spans="1:28">
      <c r="A625" t="s">
        <v>2844</v>
      </c>
      <c r="B625" t="s">
        <v>2845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9"/>
        <v>1266</v>
      </c>
      <c r="AB625">
        <f t="shared" si="20"/>
        <v>2.1096410094215633E-4</v>
      </c>
    </row>
    <row r="626" spans="1:28">
      <c r="A626" t="s">
        <v>2846</v>
      </c>
      <c r="B626" t="s">
        <v>2847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9"/>
        <v>1177</v>
      </c>
      <c r="AB626">
        <f t="shared" si="20"/>
        <v>1.9613329131826067E-4</v>
      </c>
    </row>
    <row r="627" spans="1:28">
      <c r="A627" t="s">
        <v>2848</v>
      </c>
      <c r="B627" t="s">
        <v>2849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9"/>
        <v>978</v>
      </c>
      <c r="AB627">
        <f t="shared" si="20"/>
        <v>1.6297226755247149E-4</v>
      </c>
    </row>
    <row r="628" spans="1:28">
      <c r="A628" t="s">
        <v>2850</v>
      </c>
      <c r="B628" t="s">
        <v>2851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9"/>
        <v>773</v>
      </c>
      <c r="AB628">
        <f t="shared" si="20"/>
        <v>1.288114139243972E-4</v>
      </c>
    </row>
    <row r="629" spans="1:28">
      <c r="A629" t="s">
        <v>2852</v>
      </c>
      <c r="B629" t="s">
        <v>2853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9"/>
        <v>628</v>
      </c>
      <c r="AB629">
        <f t="shared" si="20"/>
        <v>1.0464885891917392E-4</v>
      </c>
    </row>
    <row r="630" spans="1:28">
      <c r="A630" t="s">
        <v>2854</v>
      </c>
      <c r="B630" t="s">
        <v>2855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9"/>
        <v>665</v>
      </c>
      <c r="AB630">
        <f t="shared" si="20"/>
        <v>1.1081447640326537E-4</v>
      </c>
    </row>
    <row r="631" spans="1:28">
      <c r="A631" t="s">
        <v>2856</v>
      </c>
      <c r="B631" t="s">
        <v>2857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9"/>
        <v>672</v>
      </c>
      <c r="AB631">
        <f t="shared" si="20"/>
        <v>1.1198094457593133E-4</v>
      </c>
    </row>
    <row r="632" spans="1:28">
      <c r="A632" t="s">
        <v>2858</v>
      </c>
      <c r="B632" t="s">
        <v>2859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9"/>
        <v>758</v>
      </c>
      <c r="AB632">
        <f t="shared" si="20"/>
        <v>1.2631183926868443E-4</v>
      </c>
    </row>
    <row r="633" spans="1:28">
      <c r="A633" t="s">
        <v>2860</v>
      </c>
      <c r="B633" t="s">
        <v>2861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9"/>
        <v>959</v>
      </c>
      <c r="AB633">
        <f t="shared" si="20"/>
        <v>1.5980613965523534E-4</v>
      </c>
    </row>
    <row r="634" spans="1:28">
      <c r="A634" t="s">
        <v>2862</v>
      </c>
      <c r="B634" t="s">
        <v>2863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9"/>
        <v>1337</v>
      </c>
      <c r="AB634">
        <f t="shared" si="20"/>
        <v>2.227954209791967E-4</v>
      </c>
    </row>
    <row r="635" spans="1:28">
      <c r="A635" t="s">
        <v>2864</v>
      </c>
      <c r="B635" t="s">
        <v>2865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9"/>
        <v>1404</v>
      </c>
      <c r="AB635">
        <f t="shared" si="20"/>
        <v>2.3396018777471368E-4</v>
      </c>
    </row>
    <row r="636" spans="1:28">
      <c r="A636" t="s">
        <v>2866</v>
      </c>
      <c r="B636" t="s">
        <v>2867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9"/>
        <v>1378</v>
      </c>
      <c r="AB636">
        <f t="shared" si="20"/>
        <v>2.2962759170481157E-4</v>
      </c>
    </row>
    <row r="637" spans="1:28">
      <c r="A637" t="s">
        <v>2868</v>
      </c>
      <c r="B637" t="s">
        <v>2869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9"/>
        <v>1265</v>
      </c>
      <c r="AB637">
        <f t="shared" si="20"/>
        <v>2.1079746263177548E-4</v>
      </c>
    </row>
    <row r="638" spans="1:28">
      <c r="A638" t="s">
        <v>2870</v>
      </c>
      <c r="B638" t="s">
        <v>2871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9"/>
        <v>1215</v>
      </c>
      <c r="AB638">
        <f t="shared" si="20"/>
        <v>2.0246554711273297E-4</v>
      </c>
    </row>
    <row r="639" spans="1:28">
      <c r="A639" t="s">
        <v>2872</v>
      </c>
      <c r="B639" t="s">
        <v>2873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9"/>
        <v>1165</v>
      </c>
      <c r="AB639">
        <f t="shared" si="20"/>
        <v>1.9413363159369047E-4</v>
      </c>
    </row>
    <row r="640" spans="1:28">
      <c r="A640" t="s">
        <v>2874</v>
      </c>
      <c r="B640" t="s">
        <v>2875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9"/>
        <v>1130</v>
      </c>
      <c r="AB640">
        <f t="shared" si="20"/>
        <v>1.8830129073036072E-4</v>
      </c>
    </row>
    <row r="641" spans="1:28">
      <c r="A641" t="s">
        <v>2876</v>
      </c>
      <c r="B641" t="s">
        <v>2877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9"/>
        <v>1102</v>
      </c>
      <c r="AB641">
        <f t="shared" si="20"/>
        <v>1.8363541803969691E-4</v>
      </c>
    </row>
    <row r="642" spans="1:28">
      <c r="A642" t="s">
        <v>2878</v>
      </c>
      <c r="B642" t="s">
        <v>2879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9"/>
        <v>1056</v>
      </c>
      <c r="AB642">
        <f t="shared" si="20"/>
        <v>1.7597005576217779E-4</v>
      </c>
    </row>
    <row r="643" spans="1:28">
      <c r="A643" t="s">
        <v>2880</v>
      </c>
      <c r="B643" t="s">
        <v>2881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9"/>
        <v>1065</v>
      </c>
      <c r="AB643">
        <f t="shared" si="20"/>
        <v>1.7746980055560545E-4</v>
      </c>
    </row>
    <row r="644" spans="1:28">
      <c r="A644" t="s">
        <v>2882</v>
      </c>
      <c r="B644" t="s">
        <v>2883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9"/>
        <v>1062</v>
      </c>
      <c r="AB644">
        <f t="shared" si="20"/>
        <v>1.7696988562446289E-4</v>
      </c>
    </row>
    <row r="645" spans="1:28">
      <c r="A645" t="s">
        <v>2884</v>
      </c>
      <c r="B645" t="s">
        <v>2885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9"/>
        <v>1095</v>
      </c>
      <c r="AB645">
        <f t="shared" si="20"/>
        <v>1.8246894986703095E-4</v>
      </c>
    </row>
    <row r="646" spans="1:28">
      <c r="A646" t="s">
        <v>2886</v>
      </c>
      <c r="B646" t="s">
        <v>2887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21">SUM(U646:Z646)</f>
        <v>1159</v>
      </c>
      <c r="AB646">
        <f t="shared" si="20"/>
        <v>1.9313380173140537E-4</v>
      </c>
    </row>
    <row r="647" spans="1:28">
      <c r="A647" t="s">
        <v>2888</v>
      </c>
      <c r="B647" t="s">
        <v>2889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21"/>
        <v>1180</v>
      </c>
      <c r="AB647">
        <f t="shared" si="20"/>
        <v>1.9663320624940323E-4</v>
      </c>
    </row>
    <row r="648" spans="1:28">
      <c r="A648" t="s">
        <v>2890</v>
      </c>
      <c r="B648" t="s">
        <v>2891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21"/>
        <v>1186</v>
      </c>
      <c r="AB648">
        <f t="shared" si="20"/>
        <v>1.9763303611168833E-4</v>
      </c>
    </row>
    <row r="649" spans="1:28">
      <c r="A649" t="s">
        <v>2892</v>
      </c>
      <c r="B649" t="s">
        <v>2893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21"/>
        <v>1178</v>
      </c>
      <c r="AB649">
        <f t="shared" si="20"/>
        <v>1.9629992962864152E-4</v>
      </c>
    </row>
    <row r="650" spans="1:28">
      <c r="A650" t="s">
        <v>2894</v>
      </c>
      <c r="B650" t="s">
        <v>2895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21"/>
        <v>1098</v>
      </c>
      <c r="AB650">
        <f t="shared" si="20"/>
        <v>1.8296886479817352E-4</v>
      </c>
    </row>
    <row r="651" spans="1:28">
      <c r="A651" t="s">
        <v>2896</v>
      </c>
      <c r="B651" t="s">
        <v>2897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21"/>
        <v>890</v>
      </c>
      <c r="AB651">
        <f t="shared" si="20"/>
        <v>1.4830809623895668E-4</v>
      </c>
    </row>
    <row r="652" spans="1:28">
      <c r="A652" t="s">
        <v>2898</v>
      </c>
      <c r="B652" t="s">
        <v>2899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21"/>
        <v>709</v>
      </c>
      <c r="AB652">
        <f t="shared" si="20"/>
        <v>1.1814656206002278E-4</v>
      </c>
    </row>
    <row r="653" spans="1:28">
      <c r="A653" t="s">
        <v>2900</v>
      </c>
      <c r="B653" t="s">
        <v>2901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21"/>
        <v>623</v>
      </c>
      <c r="AB653">
        <f t="shared" si="20"/>
        <v>1.0381566736726966E-4</v>
      </c>
    </row>
    <row r="654" spans="1:28">
      <c r="A654" t="s">
        <v>2902</v>
      </c>
      <c r="B654" t="s">
        <v>2903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21"/>
        <v>660</v>
      </c>
      <c r="AB654">
        <f t="shared" si="20"/>
        <v>1.0998128485136113E-4</v>
      </c>
    </row>
    <row r="655" spans="1:28">
      <c r="A655" t="s">
        <v>2904</v>
      </c>
      <c r="B655" t="s">
        <v>2905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21"/>
        <v>672</v>
      </c>
      <c r="AB655">
        <f t="shared" si="20"/>
        <v>1.1198094457593133E-4</v>
      </c>
    </row>
    <row r="656" spans="1:28">
      <c r="A656" t="s">
        <v>2906</v>
      </c>
      <c r="B656" t="s">
        <v>2907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21"/>
        <v>725</v>
      </c>
      <c r="AB656">
        <f t="shared" si="20"/>
        <v>1.2081277502611639E-4</v>
      </c>
    </row>
    <row r="657" spans="1:28">
      <c r="A657" t="s">
        <v>2908</v>
      </c>
      <c r="B657" t="s">
        <v>2909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21"/>
        <v>894</v>
      </c>
      <c r="AB657">
        <f t="shared" si="20"/>
        <v>1.4897464948048007E-4</v>
      </c>
    </row>
    <row r="658" spans="1:28">
      <c r="A658" t="s">
        <v>2910</v>
      </c>
      <c r="B658" t="s">
        <v>2911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21"/>
        <v>1310</v>
      </c>
      <c r="AB658">
        <f t="shared" si="20"/>
        <v>2.1829618659891374E-4</v>
      </c>
    </row>
    <row r="659" spans="1:28">
      <c r="A659" t="s">
        <v>2912</v>
      </c>
      <c r="B659" t="s">
        <v>2913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21"/>
        <v>1512</v>
      </c>
      <c r="AB659">
        <f t="shared" si="20"/>
        <v>2.519571252958455E-4</v>
      </c>
    </row>
    <row r="660" spans="1:28">
      <c r="A660" t="s">
        <v>2914</v>
      </c>
      <c r="B660" t="s">
        <v>2915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21"/>
        <v>1484</v>
      </c>
      <c r="AB660">
        <f t="shared" si="20"/>
        <v>2.4729125260518169E-4</v>
      </c>
    </row>
    <row r="661" spans="1:28">
      <c r="A661" t="s">
        <v>2916</v>
      </c>
      <c r="B661" t="s">
        <v>2917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21"/>
        <v>1363</v>
      </c>
      <c r="AB661">
        <f t="shared" si="20"/>
        <v>2.2712801704909881E-4</v>
      </c>
    </row>
    <row r="662" spans="1:28">
      <c r="A662" t="s">
        <v>2918</v>
      </c>
      <c r="B662" t="s">
        <v>2919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21"/>
        <v>1314</v>
      </c>
      <c r="AB662">
        <f t="shared" ref="AB662:AB725" si="22">AA662/$AD$4</f>
        <v>2.1896273984043716E-4</v>
      </c>
    </row>
    <row r="663" spans="1:28">
      <c r="A663" t="s">
        <v>2920</v>
      </c>
      <c r="B663" t="s">
        <v>2921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21"/>
        <v>1255</v>
      </c>
      <c r="AB663">
        <f t="shared" si="22"/>
        <v>2.0913107952796699E-4</v>
      </c>
    </row>
    <row r="664" spans="1:28">
      <c r="A664" t="s">
        <v>2922</v>
      </c>
      <c r="B664" t="s">
        <v>2923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21"/>
        <v>1207</v>
      </c>
      <c r="AB664">
        <f t="shared" si="22"/>
        <v>2.0113244062968619E-4</v>
      </c>
    </row>
    <row r="665" spans="1:28">
      <c r="A665" t="s">
        <v>2924</v>
      </c>
      <c r="B665" t="s">
        <v>2925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21"/>
        <v>1172</v>
      </c>
      <c r="AB665">
        <f t="shared" si="22"/>
        <v>1.9530009976635642E-4</v>
      </c>
    </row>
    <row r="666" spans="1:28">
      <c r="A666" t="s">
        <v>2926</v>
      </c>
      <c r="B666" t="s">
        <v>2927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21"/>
        <v>1121</v>
      </c>
      <c r="AB666">
        <f t="shared" si="22"/>
        <v>1.8680154593693306E-4</v>
      </c>
    </row>
    <row r="667" spans="1:28">
      <c r="A667" t="s">
        <v>2928</v>
      </c>
      <c r="B667" t="s">
        <v>2929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21"/>
        <v>1116</v>
      </c>
      <c r="AB667">
        <f t="shared" si="22"/>
        <v>1.8596835438502882E-4</v>
      </c>
    </row>
    <row r="668" spans="1:28">
      <c r="A668" t="s">
        <v>2930</v>
      </c>
      <c r="B668" t="s">
        <v>2931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21"/>
        <v>1110</v>
      </c>
      <c r="AB668">
        <f t="shared" si="22"/>
        <v>1.8496852452274372E-4</v>
      </c>
    </row>
    <row r="669" spans="1:28">
      <c r="A669" t="s">
        <v>2932</v>
      </c>
      <c r="B669" t="s">
        <v>2933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21"/>
        <v>1144</v>
      </c>
      <c r="AB669">
        <f t="shared" si="22"/>
        <v>1.9063422707569263E-4</v>
      </c>
    </row>
    <row r="670" spans="1:28">
      <c r="A670" t="s">
        <v>2934</v>
      </c>
      <c r="B670" t="s">
        <v>2935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21"/>
        <v>1197</v>
      </c>
      <c r="AB670">
        <f t="shared" si="22"/>
        <v>1.9946605752587767E-4</v>
      </c>
    </row>
    <row r="671" spans="1:28">
      <c r="A671" t="s">
        <v>2936</v>
      </c>
      <c r="B671" t="s">
        <v>2937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21"/>
        <v>1208</v>
      </c>
      <c r="AB671">
        <f t="shared" si="22"/>
        <v>2.0129907894006702E-4</v>
      </c>
    </row>
    <row r="672" spans="1:28">
      <c r="A672" t="s">
        <v>2938</v>
      </c>
      <c r="B672" t="s">
        <v>2939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21"/>
        <v>1217</v>
      </c>
      <c r="AB672">
        <f t="shared" si="22"/>
        <v>2.0279882373349468E-4</v>
      </c>
    </row>
    <row r="673" spans="1:28">
      <c r="A673" t="s">
        <v>2940</v>
      </c>
      <c r="B673" t="s">
        <v>2941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21"/>
        <v>1199</v>
      </c>
      <c r="AB673">
        <f t="shared" si="22"/>
        <v>1.9979933414663938E-4</v>
      </c>
    </row>
    <row r="674" spans="1:28">
      <c r="A674" t="s">
        <v>2942</v>
      </c>
      <c r="B674" t="s">
        <v>2943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21"/>
        <v>1098</v>
      </c>
      <c r="AB674">
        <f t="shared" si="22"/>
        <v>1.8296886479817352E-4</v>
      </c>
    </row>
    <row r="675" spans="1:28">
      <c r="A675" t="s">
        <v>2944</v>
      </c>
      <c r="B675" t="s">
        <v>2945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21"/>
        <v>896</v>
      </c>
      <c r="AB675">
        <f t="shared" si="22"/>
        <v>1.4930792610124178E-4</v>
      </c>
    </row>
    <row r="676" spans="1:28">
      <c r="A676" t="s">
        <v>2946</v>
      </c>
      <c r="B676" t="s">
        <v>2947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21"/>
        <v>697</v>
      </c>
      <c r="AB676">
        <f t="shared" si="22"/>
        <v>1.1614690233545258E-4</v>
      </c>
    </row>
    <row r="677" spans="1:28">
      <c r="A677" t="s">
        <v>2948</v>
      </c>
      <c r="B677" t="s">
        <v>2949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21"/>
        <v>654</v>
      </c>
      <c r="AB677">
        <f t="shared" si="22"/>
        <v>1.0898145498907603E-4</v>
      </c>
    </row>
    <row r="678" spans="1:28">
      <c r="A678" t="s">
        <v>2950</v>
      </c>
      <c r="B678" t="s">
        <v>2951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21"/>
        <v>695</v>
      </c>
      <c r="AB678">
        <f t="shared" si="22"/>
        <v>1.1581362571469089E-4</v>
      </c>
    </row>
    <row r="679" spans="1:28">
      <c r="A679" t="s">
        <v>2952</v>
      </c>
      <c r="B679" t="s">
        <v>2953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21"/>
        <v>708</v>
      </c>
      <c r="AB679">
        <f t="shared" si="22"/>
        <v>1.1797992374964194E-4</v>
      </c>
    </row>
    <row r="680" spans="1:28">
      <c r="A680" t="s">
        <v>2954</v>
      </c>
      <c r="B680" t="s">
        <v>2955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21"/>
        <v>757</v>
      </c>
      <c r="AB680">
        <f t="shared" si="22"/>
        <v>1.2614520095830361E-4</v>
      </c>
    </row>
    <row r="681" spans="1:28">
      <c r="A681" t="s">
        <v>2956</v>
      </c>
      <c r="B681" t="s">
        <v>2957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21"/>
        <v>931</v>
      </c>
      <c r="AB681">
        <f t="shared" si="22"/>
        <v>1.5514026696457152E-4</v>
      </c>
    </row>
    <row r="682" spans="1:28">
      <c r="A682" t="s">
        <v>2958</v>
      </c>
      <c r="B682" t="s">
        <v>2959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21"/>
        <v>1357</v>
      </c>
      <c r="AB682">
        <f t="shared" si="22"/>
        <v>2.2612818718681371E-4</v>
      </c>
    </row>
    <row r="683" spans="1:28">
      <c r="A683" t="s">
        <v>2960</v>
      </c>
      <c r="B683" t="s">
        <v>2961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21"/>
        <v>1571</v>
      </c>
      <c r="AB683">
        <f t="shared" si="22"/>
        <v>2.6178878560831565E-4</v>
      </c>
    </row>
    <row r="684" spans="1:28">
      <c r="A684" t="s">
        <v>2962</v>
      </c>
      <c r="B684" t="s">
        <v>2963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21"/>
        <v>1547</v>
      </c>
      <c r="AB684">
        <f t="shared" si="22"/>
        <v>2.5778946615917525E-4</v>
      </c>
    </row>
    <row r="685" spans="1:28">
      <c r="A685" t="s">
        <v>2964</v>
      </c>
      <c r="B685" t="s">
        <v>2965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21"/>
        <v>1433</v>
      </c>
      <c r="AB685">
        <f t="shared" si="22"/>
        <v>2.3879269877575833E-4</v>
      </c>
    </row>
    <row r="686" spans="1:28">
      <c r="A686" t="s">
        <v>2966</v>
      </c>
      <c r="B686" t="s">
        <v>2967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21"/>
        <v>1381</v>
      </c>
      <c r="AB686">
        <f t="shared" si="22"/>
        <v>2.3012750663595411E-4</v>
      </c>
    </row>
    <row r="687" spans="1:28">
      <c r="A687" t="s">
        <v>2968</v>
      </c>
      <c r="B687" t="s">
        <v>2969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21"/>
        <v>1316</v>
      </c>
      <c r="AB687">
        <f t="shared" si="22"/>
        <v>2.1929601646119884E-4</v>
      </c>
    </row>
    <row r="688" spans="1:28">
      <c r="A688" t="s">
        <v>2970</v>
      </c>
      <c r="B688" t="s">
        <v>2971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21"/>
        <v>1265</v>
      </c>
      <c r="AB688">
        <f t="shared" si="22"/>
        <v>2.1079746263177548E-4</v>
      </c>
    </row>
    <row r="689" spans="1:28">
      <c r="A689" t="s">
        <v>2972</v>
      </c>
      <c r="B689" t="s">
        <v>2973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21"/>
        <v>1230</v>
      </c>
      <c r="AB689">
        <f t="shared" si="22"/>
        <v>2.0496512176844574E-4</v>
      </c>
    </row>
    <row r="690" spans="1:28">
      <c r="A690" t="s">
        <v>2974</v>
      </c>
      <c r="B690" t="s">
        <v>2975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21"/>
        <v>1172</v>
      </c>
      <c r="AB690">
        <f t="shared" si="22"/>
        <v>1.9530009976635642E-4</v>
      </c>
    </row>
    <row r="691" spans="1:28">
      <c r="A691" t="s">
        <v>2976</v>
      </c>
      <c r="B691" t="s">
        <v>2977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21"/>
        <v>1165</v>
      </c>
      <c r="AB691">
        <f t="shared" si="22"/>
        <v>1.9413363159369047E-4</v>
      </c>
    </row>
    <row r="692" spans="1:28">
      <c r="A692" t="s">
        <v>2978</v>
      </c>
      <c r="B692" t="s">
        <v>2979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21"/>
        <v>1158</v>
      </c>
      <c r="AB692">
        <f t="shared" si="22"/>
        <v>1.9296716342102451E-4</v>
      </c>
    </row>
    <row r="693" spans="1:28">
      <c r="A693" t="s">
        <v>2980</v>
      </c>
      <c r="B693" t="s">
        <v>2981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21"/>
        <v>1194</v>
      </c>
      <c r="AB693">
        <f t="shared" si="22"/>
        <v>1.9896614259473514E-4</v>
      </c>
    </row>
    <row r="694" spans="1:28">
      <c r="A694" t="s">
        <v>2982</v>
      </c>
      <c r="B694" t="s">
        <v>2983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21"/>
        <v>1240</v>
      </c>
      <c r="AB694">
        <f t="shared" si="22"/>
        <v>2.0663150487225423E-4</v>
      </c>
    </row>
    <row r="695" spans="1:28">
      <c r="A695" t="s">
        <v>2984</v>
      </c>
      <c r="B695" t="s">
        <v>2985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21"/>
        <v>1246</v>
      </c>
      <c r="AB695">
        <f t="shared" si="22"/>
        <v>2.0763133473453933E-4</v>
      </c>
    </row>
    <row r="696" spans="1:28">
      <c r="A696" t="s">
        <v>2986</v>
      </c>
      <c r="B696" t="s">
        <v>2987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21"/>
        <v>1253</v>
      </c>
      <c r="AB696">
        <f t="shared" si="22"/>
        <v>2.0879780290720528E-4</v>
      </c>
    </row>
    <row r="697" spans="1:28">
      <c r="A697" t="s">
        <v>2988</v>
      </c>
      <c r="B697" t="s">
        <v>2989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21"/>
        <v>1243</v>
      </c>
      <c r="AB697">
        <f t="shared" si="22"/>
        <v>2.0713141980339679E-4</v>
      </c>
    </row>
    <row r="698" spans="1:28">
      <c r="A698" t="s">
        <v>2990</v>
      </c>
      <c r="B698" t="s">
        <v>2991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21"/>
        <v>1133</v>
      </c>
      <c r="AB698">
        <f t="shared" si="22"/>
        <v>1.8880120566150326E-4</v>
      </c>
    </row>
    <row r="699" spans="1:28">
      <c r="A699" t="s">
        <v>2992</v>
      </c>
      <c r="B699" t="s">
        <v>2993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21"/>
        <v>926</v>
      </c>
      <c r="AB699">
        <f t="shared" si="22"/>
        <v>1.5430707541266728E-4</v>
      </c>
    </row>
    <row r="700" spans="1:28">
      <c r="A700" t="s">
        <v>2994</v>
      </c>
      <c r="B700" t="s">
        <v>2995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21"/>
        <v>724</v>
      </c>
      <c r="AB700">
        <f t="shared" si="22"/>
        <v>1.2064613671573554E-4</v>
      </c>
    </row>
    <row r="701" spans="1:28">
      <c r="A701" t="s">
        <v>2996</v>
      </c>
      <c r="B701" t="s">
        <v>2997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21"/>
        <v>695</v>
      </c>
      <c r="AB701">
        <f t="shared" si="22"/>
        <v>1.1581362571469089E-4</v>
      </c>
    </row>
    <row r="702" spans="1:28">
      <c r="A702" t="s">
        <v>2998</v>
      </c>
      <c r="B702" t="s">
        <v>2999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21"/>
        <v>733</v>
      </c>
      <c r="AB702">
        <f t="shared" si="22"/>
        <v>1.2214588150916318E-4</v>
      </c>
    </row>
    <row r="703" spans="1:28">
      <c r="A703" t="s">
        <v>3000</v>
      </c>
      <c r="B703" t="s">
        <v>3001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21"/>
        <v>747</v>
      </c>
      <c r="AB703">
        <f t="shared" si="22"/>
        <v>1.2447881785449509E-4</v>
      </c>
    </row>
    <row r="704" spans="1:28">
      <c r="A704" t="s">
        <v>3002</v>
      </c>
      <c r="B704" t="s">
        <v>3003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21"/>
        <v>799</v>
      </c>
      <c r="AB704">
        <f t="shared" si="22"/>
        <v>1.331440099942993E-4</v>
      </c>
    </row>
    <row r="705" spans="1:28">
      <c r="A705" t="s">
        <v>3004</v>
      </c>
      <c r="B705" t="s">
        <v>3005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21"/>
        <v>973</v>
      </c>
      <c r="AB705">
        <f t="shared" si="22"/>
        <v>1.6213907600056725E-4</v>
      </c>
    </row>
    <row r="706" spans="1:28">
      <c r="A706" t="s">
        <v>3006</v>
      </c>
      <c r="B706" t="s">
        <v>3007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21"/>
        <v>1408</v>
      </c>
      <c r="AB706">
        <f t="shared" si="22"/>
        <v>2.3462674101623707E-4</v>
      </c>
    </row>
    <row r="707" spans="1:28">
      <c r="A707" t="s">
        <v>3008</v>
      </c>
      <c r="B707" t="s">
        <v>3009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21"/>
        <v>1629</v>
      </c>
      <c r="AB707">
        <f t="shared" si="22"/>
        <v>2.7145380761040499E-4</v>
      </c>
    </row>
    <row r="708" spans="1:28">
      <c r="A708" t="s">
        <v>3010</v>
      </c>
      <c r="B708" t="s">
        <v>3011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21"/>
        <v>1601</v>
      </c>
      <c r="AB708">
        <f t="shared" si="22"/>
        <v>2.6678793491974117E-4</v>
      </c>
    </row>
    <row r="709" spans="1:28">
      <c r="A709" t="s">
        <v>3012</v>
      </c>
      <c r="B709" t="s">
        <v>3013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21"/>
        <v>1493</v>
      </c>
      <c r="AB709">
        <f t="shared" si="22"/>
        <v>2.4879099739860932E-4</v>
      </c>
    </row>
    <row r="710" spans="1:28">
      <c r="A710" t="s">
        <v>3014</v>
      </c>
      <c r="B710" t="s">
        <v>3015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23">SUM(U710:Z710)</f>
        <v>1439</v>
      </c>
      <c r="AB710">
        <f t="shared" si="22"/>
        <v>2.3979252863804343E-4</v>
      </c>
    </row>
    <row r="711" spans="1:28">
      <c r="A711" t="s">
        <v>3016</v>
      </c>
      <c r="B711" t="s">
        <v>3017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23"/>
        <v>1373</v>
      </c>
      <c r="AB711">
        <f t="shared" si="22"/>
        <v>2.287944001529073E-4</v>
      </c>
    </row>
    <row r="712" spans="1:28">
      <c r="A712" t="s">
        <v>3018</v>
      </c>
      <c r="B712" t="s">
        <v>3019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23"/>
        <v>1319</v>
      </c>
      <c r="AB712">
        <f t="shared" si="22"/>
        <v>2.197959313923414E-4</v>
      </c>
    </row>
    <row r="713" spans="1:28">
      <c r="A713" t="s">
        <v>3020</v>
      </c>
      <c r="B713" t="s">
        <v>3021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23"/>
        <v>1284</v>
      </c>
      <c r="AB713">
        <f t="shared" si="22"/>
        <v>2.1396359052901163E-4</v>
      </c>
    </row>
    <row r="714" spans="1:28">
      <c r="A714" t="s">
        <v>3022</v>
      </c>
      <c r="B714" t="s">
        <v>3023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23"/>
        <v>1223</v>
      </c>
      <c r="AB714">
        <f t="shared" si="22"/>
        <v>2.0379865359577978E-4</v>
      </c>
    </row>
    <row r="715" spans="1:28">
      <c r="A715" t="s">
        <v>3024</v>
      </c>
      <c r="B715" t="s">
        <v>3025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23"/>
        <v>1217</v>
      </c>
      <c r="AB715">
        <f t="shared" si="22"/>
        <v>2.0279882373349468E-4</v>
      </c>
    </row>
    <row r="716" spans="1:28">
      <c r="A716" t="s">
        <v>3026</v>
      </c>
      <c r="B716" t="s">
        <v>3027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23"/>
        <v>1210</v>
      </c>
      <c r="AB716">
        <f t="shared" si="22"/>
        <v>2.0163235556082873E-4</v>
      </c>
    </row>
    <row r="717" spans="1:28">
      <c r="A717" t="s">
        <v>3028</v>
      </c>
      <c r="B717" t="s">
        <v>3029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23"/>
        <v>1245</v>
      </c>
      <c r="AB717">
        <f t="shared" si="22"/>
        <v>2.074646964241585E-4</v>
      </c>
    </row>
    <row r="718" spans="1:28">
      <c r="A718" t="s">
        <v>3030</v>
      </c>
      <c r="B718" t="s">
        <v>3031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23"/>
        <v>1292</v>
      </c>
      <c r="AB718">
        <f t="shared" si="22"/>
        <v>2.1529669701205844E-4</v>
      </c>
    </row>
    <row r="719" spans="1:28">
      <c r="A719" t="s">
        <v>3032</v>
      </c>
      <c r="B719" t="s">
        <v>3033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23"/>
        <v>1297</v>
      </c>
      <c r="AB719">
        <f t="shared" si="22"/>
        <v>2.1612988856396269E-4</v>
      </c>
    </row>
    <row r="720" spans="1:28">
      <c r="A720" t="s">
        <v>3034</v>
      </c>
      <c r="B720" t="s">
        <v>3035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23"/>
        <v>1304</v>
      </c>
      <c r="AB720">
        <f t="shared" si="22"/>
        <v>2.1729635673662864E-4</v>
      </c>
    </row>
    <row r="721" spans="1:28">
      <c r="A721" t="s">
        <v>3036</v>
      </c>
      <c r="B721" t="s">
        <v>3037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23"/>
        <v>1290</v>
      </c>
      <c r="AB721">
        <f t="shared" si="22"/>
        <v>2.1496342039129676E-4</v>
      </c>
    </row>
    <row r="722" spans="1:28">
      <c r="A722" t="s">
        <v>3038</v>
      </c>
      <c r="B722" t="s">
        <v>3039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23"/>
        <v>1175</v>
      </c>
      <c r="AB722">
        <f t="shared" si="22"/>
        <v>1.9580001469749898E-4</v>
      </c>
    </row>
    <row r="723" spans="1:28">
      <c r="A723" t="s">
        <v>3040</v>
      </c>
      <c r="B723" t="s">
        <v>3041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23"/>
        <v>968</v>
      </c>
      <c r="AB723">
        <f t="shared" si="22"/>
        <v>1.6130588444866298E-4</v>
      </c>
    </row>
    <row r="724" spans="1:28">
      <c r="A724" t="s">
        <v>3042</v>
      </c>
      <c r="B724" t="s">
        <v>3043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23"/>
        <v>761</v>
      </c>
      <c r="AB724">
        <f t="shared" si="22"/>
        <v>1.26811754199827E-4</v>
      </c>
    </row>
    <row r="725" spans="1:28">
      <c r="A725" t="s">
        <v>3044</v>
      </c>
      <c r="B725" t="s">
        <v>3045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23"/>
        <v>731</v>
      </c>
      <c r="AB725">
        <f t="shared" si="22"/>
        <v>1.2181260488840148E-4</v>
      </c>
    </row>
    <row r="726" spans="1:28">
      <c r="A726" t="s">
        <v>3046</v>
      </c>
      <c r="B726" t="s">
        <v>3047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23"/>
        <v>769</v>
      </c>
      <c r="AB726">
        <f t="shared" ref="AB726:AB789" si="24">AA726/$AD$4</f>
        <v>1.2814486068287381E-4</v>
      </c>
    </row>
    <row r="727" spans="1:28">
      <c r="A727" t="s">
        <v>3048</v>
      </c>
      <c r="B727" t="s">
        <v>3049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23"/>
        <v>783</v>
      </c>
      <c r="AB727">
        <f t="shared" si="24"/>
        <v>1.3047779702820569E-4</v>
      </c>
    </row>
    <row r="728" spans="1:28">
      <c r="A728" t="s">
        <v>3050</v>
      </c>
      <c r="B728" t="s">
        <v>3051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23"/>
        <v>835</v>
      </c>
      <c r="AB728">
        <f t="shared" si="24"/>
        <v>1.391429891680099E-4</v>
      </c>
    </row>
    <row r="729" spans="1:28">
      <c r="A729" t="s">
        <v>3052</v>
      </c>
      <c r="B729" t="s">
        <v>3053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23"/>
        <v>1008</v>
      </c>
      <c r="AB729">
        <f t="shared" si="24"/>
        <v>1.6797141686389699E-4</v>
      </c>
    </row>
    <row r="730" spans="1:28">
      <c r="A730" t="s">
        <v>3054</v>
      </c>
      <c r="B730" t="s">
        <v>3055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23"/>
        <v>1446</v>
      </c>
      <c r="AB730">
        <f t="shared" si="24"/>
        <v>2.4095899681070938E-4</v>
      </c>
    </row>
    <row r="731" spans="1:28">
      <c r="A731" t="s">
        <v>3056</v>
      </c>
      <c r="B731" t="s">
        <v>3057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23"/>
        <v>1672</v>
      </c>
      <c r="AB731">
        <f t="shared" si="24"/>
        <v>2.7861925495678151E-4</v>
      </c>
    </row>
    <row r="732" spans="1:28">
      <c r="A732" t="s">
        <v>3058</v>
      </c>
      <c r="B732" t="s">
        <v>3059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23"/>
        <v>1640</v>
      </c>
      <c r="AB732">
        <f t="shared" si="24"/>
        <v>2.7328682902459433E-4</v>
      </c>
    </row>
    <row r="733" spans="1:28">
      <c r="A733" t="s">
        <v>3060</v>
      </c>
      <c r="B733" t="s">
        <v>3061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23"/>
        <v>1543</v>
      </c>
      <c r="AB733">
        <f t="shared" si="24"/>
        <v>2.5712291291765183E-4</v>
      </c>
    </row>
    <row r="734" spans="1:28">
      <c r="A734" t="s">
        <v>3062</v>
      </c>
      <c r="B734" t="s">
        <v>3063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23"/>
        <v>1484</v>
      </c>
      <c r="AB734">
        <f t="shared" si="24"/>
        <v>2.4729125260518169E-4</v>
      </c>
    </row>
    <row r="735" spans="1:28">
      <c r="A735" t="s">
        <v>3064</v>
      </c>
      <c r="B735" t="s">
        <v>3065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23"/>
        <v>1417</v>
      </c>
      <c r="AB735">
        <f t="shared" si="24"/>
        <v>2.3612648580966471E-4</v>
      </c>
    </row>
    <row r="736" spans="1:28">
      <c r="A736" t="s">
        <v>3066</v>
      </c>
      <c r="B736" t="s">
        <v>3067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23"/>
        <v>1365</v>
      </c>
      <c r="AB736">
        <f t="shared" si="24"/>
        <v>2.2746129366986052E-4</v>
      </c>
    </row>
    <row r="737" spans="1:28">
      <c r="A737" t="s">
        <v>3068</v>
      </c>
      <c r="B737" t="s">
        <v>3069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23"/>
        <v>1330</v>
      </c>
      <c r="AB737">
        <f t="shared" si="24"/>
        <v>2.2162895280653075E-4</v>
      </c>
    </row>
    <row r="738" spans="1:28">
      <c r="A738" t="s">
        <v>3070</v>
      </c>
      <c r="B738" t="s">
        <v>3071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23"/>
        <v>1263</v>
      </c>
      <c r="AB738">
        <f t="shared" si="24"/>
        <v>2.104641860110138E-4</v>
      </c>
    </row>
    <row r="739" spans="1:28">
      <c r="A739" t="s">
        <v>3072</v>
      </c>
      <c r="B739" t="s">
        <v>3073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23"/>
        <v>1258</v>
      </c>
      <c r="AB739">
        <f t="shared" si="24"/>
        <v>2.0963099445910955E-4</v>
      </c>
    </row>
    <row r="740" spans="1:28">
      <c r="A740" t="s">
        <v>3074</v>
      </c>
      <c r="B740" t="s">
        <v>3075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23"/>
        <v>1250</v>
      </c>
      <c r="AB740">
        <f t="shared" si="24"/>
        <v>2.0829788797606274E-4</v>
      </c>
    </row>
    <row r="741" spans="1:28">
      <c r="A741" t="s">
        <v>3076</v>
      </c>
      <c r="B741" t="s">
        <v>3077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23"/>
        <v>1284</v>
      </c>
      <c r="AB741">
        <f t="shared" si="24"/>
        <v>2.1396359052901163E-4</v>
      </c>
    </row>
    <row r="742" spans="1:28">
      <c r="A742" t="s">
        <v>3078</v>
      </c>
      <c r="B742" t="s">
        <v>3079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23"/>
        <v>1330</v>
      </c>
      <c r="AB742">
        <f t="shared" si="24"/>
        <v>2.2162895280653075E-4</v>
      </c>
    </row>
    <row r="743" spans="1:28">
      <c r="A743" t="s">
        <v>3080</v>
      </c>
      <c r="B743" t="s">
        <v>3081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23"/>
        <v>1334</v>
      </c>
      <c r="AB743">
        <f t="shared" si="24"/>
        <v>2.2229550604805417E-4</v>
      </c>
    </row>
    <row r="744" spans="1:28">
      <c r="A744" t="s">
        <v>3082</v>
      </c>
      <c r="B744" t="s">
        <v>3083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23"/>
        <v>1341</v>
      </c>
      <c r="AB744">
        <f t="shared" si="24"/>
        <v>2.2346197422072009E-4</v>
      </c>
    </row>
    <row r="745" spans="1:28">
      <c r="A745" t="s">
        <v>3084</v>
      </c>
      <c r="B745" t="s">
        <v>3085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23"/>
        <v>1319</v>
      </c>
      <c r="AB745">
        <f t="shared" si="24"/>
        <v>2.197959313923414E-4</v>
      </c>
    </row>
    <row r="746" spans="1:28">
      <c r="A746" t="s">
        <v>3086</v>
      </c>
      <c r="B746" t="s">
        <v>3087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23"/>
        <v>1204</v>
      </c>
      <c r="AB746">
        <f t="shared" si="24"/>
        <v>2.0063252569854363E-4</v>
      </c>
    </row>
    <row r="747" spans="1:28">
      <c r="A747" t="s">
        <v>3088</v>
      </c>
      <c r="B747" t="s">
        <v>3089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23"/>
        <v>1001</v>
      </c>
      <c r="AB747">
        <f t="shared" si="24"/>
        <v>1.6680494869123104E-4</v>
      </c>
    </row>
    <row r="748" spans="1:28">
      <c r="A748" t="s">
        <v>3090</v>
      </c>
      <c r="B748" t="s">
        <v>3091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23"/>
        <v>795</v>
      </c>
      <c r="AB748">
        <f t="shared" si="24"/>
        <v>1.3247745675277591E-4</v>
      </c>
    </row>
    <row r="749" spans="1:28">
      <c r="A749" t="s">
        <v>3092</v>
      </c>
      <c r="B749" t="s">
        <v>3093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23"/>
        <v>705</v>
      </c>
      <c r="AB749">
        <f t="shared" si="24"/>
        <v>1.1748000881849939E-4</v>
      </c>
    </row>
    <row r="750" spans="1:28">
      <c r="A750" t="s">
        <v>3094</v>
      </c>
      <c r="B750" t="s">
        <v>3095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23"/>
        <v>739</v>
      </c>
      <c r="AB750">
        <f t="shared" si="24"/>
        <v>1.2314571137144828E-4</v>
      </c>
    </row>
    <row r="751" spans="1:28">
      <c r="A751" t="s">
        <v>3096</v>
      </c>
      <c r="B751" t="s">
        <v>3097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23"/>
        <v>753</v>
      </c>
      <c r="AB751">
        <f t="shared" si="24"/>
        <v>1.2547864771678019E-4</v>
      </c>
    </row>
    <row r="752" spans="1:28">
      <c r="A752" t="s">
        <v>3098</v>
      </c>
      <c r="B752" t="s">
        <v>3099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23"/>
        <v>797</v>
      </c>
      <c r="AB752">
        <f t="shared" si="24"/>
        <v>1.328107333735376E-4</v>
      </c>
    </row>
    <row r="753" spans="1:28">
      <c r="A753" t="s">
        <v>3100</v>
      </c>
      <c r="B753" t="s">
        <v>3101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23"/>
        <v>963</v>
      </c>
      <c r="AB753">
        <f t="shared" si="24"/>
        <v>1.6047269289675873E-4</v>
      </c>
    </row>
    <row r="754" spans="1:28">
      <c r="A754" t="s">
        <v>3102</v>
      </c>
      <c r="B754" t="s">
        <v>3103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23"/>
        <v>1393</v>
      </c>
      <c r="AB754">
        <f t="shared" si="24"/>
        <v>2.3212716636052431E-4</v>
      </c>
    </row>
    <row r="755" spans="1:28">
      <c r="A755" t="s">
        <v>3104</v>
      </c>
      <c r="B755" t="s">
        <v>3105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23"/>
        <v>1627</v>
      </c>
      <c r="AB755">
        <f t="shared" si="24"/>
        <v>2.7112053098964328E-4</v>
      </c>
    </row>
    <row r="756" spans="1:28">
      <c r="A756" t="s">
        <v>3106</v>
      </c>
      <c r="B756" t="s">
        <v>3107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23"/>
        <v>1606</v>
      </c>
      <c r="AB756">
        <f t="shared" si="24"/>
        <v>2.6762112647164539E-4</v>
      </c>
    </row>
    <row r="757" spans="1:28">
      <c r="A757" t="s">
        <v>3108</v>
      </c>
      <c r="B757" t="s">
        <v>3109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23"/>
        <v>1508</v>
      </c>
      <c r="AB757">
        <f t="shared" si="24"/>
        <v>2.5129057205432209E-4</v>
      </c>
    </row>
    <row r="758" spans="1:28">
      <c r="A758" t="s">
        <v>3110</v>
      </c>
      <c r="B758" t="s">
        <v>3111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23"/>
        <v>1452</v>
      </c>
      <c r="AB758">
        <f t="shared" si="24"/>
        <v>2.4195882667299448E-4</v>
      </c>
    </row>
    <row r="759" spans="1:28">
      <c r="A759" t="s">
        <v>3112</v>
      </c>
      <c r="B759" t="s">
        <v>3113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23"/>
        <v>1382</v>
      </c>
      <c r="AB759">
        <f t="shared" si="24"/>
        <v>2.3029414494633496E-4</v>
      </c>
    </row>
    <row r="760" spans="1:28">
      <c r="A760" t="s">
        <v>3114</v>
      </c>
      <c r="B760" t="s">
        <v>3115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23"/>
        <v>1330</v>
      </c>
      <c r="AB760">
        <f t="shared" si="24"/>
        <v>2.2162895280653075E-4</v>
      </c>
    </row>
    <row r="761" spans="1:28">
      <c r="A761" t="s">
        <v>3116</v>
      </c>
      <c r="B761" t="s">
        <v>3117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23"/>
        <v>1295</v>
      </c>
      <c r="AB761">
        <f t="shared" si="24"/>
        <v>2.1579661194320101E-4</v>
      </c>
    </row>
    <row r="762" spans="1:28">
      <c r="A762" t="s">
        <v>3118</v>
      </c>
      <c r="B762" t="s">
        <v>3119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23"/>
        <v>1234</v>
      </c>
      <c r="AB762">
        <f t="shared" si="24"/>
        <v>2.0563167500996913E-4</v>
      </c>
    </row>
    <row r="763" spans="1:28">
      <c r="A763" t="s">
        <v>3120</v>
      </c>
      <c r="B763" t="s">
        <v>3121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23"/>
        <v>1225</v>
      </c>
      <c r="AB763">
        <f t="shared" si="24"/>
        <v>2.0413193021654149E-4</v>
      </c>
    </row>
    <row r="764" spans="1:28">
      <c r="A764" t="s">
        <v>3122</v>
      </c>
      <c r="B764" t="s">
        <v>3123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23"/>
        <v>1215</v>
      </c>
      <c r="AB764">
        <f t="shared" si="24"/>
        <v>2.0246554711273297E-4</v>
      </c>
    </row>
    <row r="765" spans="1:28">
      <c r="A765" t="s">
        <v>3124</v>
      </c>
      <c r="B765" t="s">
        <v>3125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23"/>
        <v>1251</v>
      </c>
      <c r="AB765">
        <f t="shared" si="24"/>
        <v>2.084645262864436E-4</v>
      </c>
    </row>
    <row r="766" spans="1:28">
      <c r="A766" t="s">
        <v>3126</v>
      </c>
      <c r="B766" t="s">
        <v>3127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23"/>
        <v>1299</v>
      </c>
      <c r="AB766">
        <f t="shared" si="24"/>
        <v>2.164631651847244E-4</v>
      </c>
    </row>
    <row r="767" spans="1:28">
      <c r="A767" t="s">
        <v>3128</v>
      </c>
      <c r="B767" t="s">
        <v>3129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23"/>
        <v>1309</v>
      </c>
      <c r="AB767">
        <f t="shared" si="24"/>
        <v>2.1812954828853291E-4</v>
      </c>
    </row>
    <row r="768" spans="1:28">
      <c r="A768" t="s">
        <v>3130</v>
      </c>
      <c r="B768" t="s">
        <v>3131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23"/>
        <v>1319</v>
      </c>
      <c r="AB768">
        <f t="shared" si="24"/>
        <v>2.197959313923414E-4</v>
      </c>
    </row>
    <row r="769" spans="1:28">
      <c r="A769" t="s">
        <v>3132</v>
      </c>
      <c r="B769" t="s">
        <v>3133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23"/>
        <v>1295</v>
      </c>
      <c r="AB769">
        <f t="shared" si="24"/>
        <v>2.1579661194320101E-4</v>
      </c>
    </row>
    <row r="770" spans="1:28">
      <c r="A770" t="s">
        <v>3134</v>
      </c>
      <c r="B770" t="s">
        <v>3135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23"/>
        <v>1184</v>
      </c>
      <c r="AB770">
        <f t="shared" si="24"/>
        <v>1.9729975949092662E-4</v>
      </c>
    </row>
    <row r="771" spans="1:28">
      <c r="A771" t="s">
        <v>3136</v>
      </c>
      <c r="B771" t="s">
        <v>3137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23"/>
        <v>978</v>
      </c>
      <c r="AB771">
        <f t="shared" si="24"/>
        <v>1.6297226755247149E-4</v>
      </c>
    </row>
    <row r="772" spans="1:28">
      <c r="A772" t="s">
        <v>3138</v>
      </c>
      <c r="B772" t="s">
        <v>3139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23"/>
        <v>770</v>
      </c>
      <c r="AB772">
        <f t="shared" si="24"/>
        <v>1.2831149899325466E-4</v>
      </c>
    </row>
    <row r="773" spans="1:28">
      <c r="A773" t="s">
        <v>3140</v>
      </c>
      <c r="B773" t="s">
        <v>3141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23"/>
        <v>683</v>
      </c>
      <c r="AB773">
        <f t="shared" si="24"/>
        <v>1.1381396599012069E-4</v>
      </c>
    </row>
    <row r="774" spans="1:28">
      <c r="A774" t="s">
        <v>3142</v>
      </c>
      <c r="B774" t="s">
        <v>3143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5">SUM(U774:Z774)</f>
        <v>696</v>
      </c>
      <c r="AB774">
        <f t="shared" si="24"/>
        <v>1.1598026402507173E-4</v>
      </c>
    </row>
    <row r="775" spans="1:28">
      <c r="A775" t="s">
        <v>3144</v>
      </c>
      <c r="B775" t="s">
        <v>3145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5"/>
        <v>695</v>
      </c>
      <c r="AB775">
        <f t="shared" si="24"/>
        <v>1.1581362571469089E-4</v>
      </c>
    </row>
    <row r="776" spans="1:28">
      <c r="A776" t="s">
        <v>3146</v>
      </c>
      <c r="B776" t="s">
        <v>3147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5"/>
        <v>753</v>
      </c>
      <c r="AB776">
        <f t="shared" si="24"/>
        <v>1.2547864771678019E-4</v>
      </c>
    </row>
    <row r="777" spans="1:28">
      <c r="A777" t="s">
        <v>3148</v>
      </c>
      <c r="B777" t="s">
        <v>3149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5"/>
        <v>920</v>
      </c>
      <c r="AB777">
        <f t="shared" si="24"/>
        <v>1.5330724555038218E-4</v>
      </c>
    </row>
    <row r="778" spans="1:28">
      <c r="A778" t="s">
        <v>3150</v>
      </c>
      <c r="B778" t="s">
        <v>3151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5"/>
        <v>1319</v>
      </c>
      <c r="AB778">
        <f t="shared" si="24"/>
        <v>2.197959313923414E-4</v>
      </c>
    </row>
    <row r="779" spans="1:28">
      <c r="A779" t="s">
        <v>3152</v>
      </c>
      <c r="B779" t="s">
        <v>3153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5"/>
        <v>1569</v>
      </c>
      <c r="AB779">
        <f t="shared" si="24"/>
        <v>2.6145550898755394E-4</v>
      </c>
    </row>
    <row r="780" spans="1:28">
      <c r="A780" t="s">
        <v>3154</v>
      </c>
      <c r="B780" t="s">
        <v>3155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5"/>
        <v>1531</v>
      </c>
      <c r="AB780">
        <f t="shared" si="24"/>
        <v>2.5512325319308163E-4</v>
      </c>
    </row>
    <row r="781" spans="1:28">
      <c r="A781" t="s">
        <v>3156</v>
      </c>
      <c r="B781" t="s">
        <v>3157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5"/>
        <v>1413</v>
      </c>
      <c r="AB781">
        <f t="shared" si="24"/>
        <v>2.3545993256814132E-4</v>
      </c>
    </row>
    <row r="782" spans="1:28">
      <c r="A782" t="s">
        <v>3158</v>
      </c>
      <c r="B782" t="s">
        <v>3159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5"/>
        <v>1355</v>
      </c>
      <c r="AB782">
        <f t="shared" si="24"/>
        <v>2.25794910566052E-4</v>
      </c>
    </row>
    <row r="783" spans="1:28">
      <c r="A783" t="s">
        <v>3160</v>
      </c>
      <c r="B783" t="s">
        <v>3161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5"/>
        <v>1308</v>
      </c>
      <c r="AB783">
        <f t="shared" si="24"/>
        <v>2.1796290997815206E-4</v>
      </c>
    </row>
    <row r="784" spans="1:28">
      <c r="A784" t="s">
        <v>3162</v>
      </c>
      <c r="B784" t="s">
        <v>3163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5"/>
        <v>1249</v>
      </c>
      <c r="AB784">
        <f t="shared" si="24"/>
        <v>2.0813124966568189E-4</v>
      </c>
    </row>
    <row r="785" spans="1:28">
      <c r="A785" t="s">
        <v>3164</v>
      </c>
      <c r="B785" t="s">
        <v>3165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5"/>
        <v>1210</v>
      </c>
      <c r="AB785">
        <f t="shared" si="24"/>
        <v>2.0163235556082873E-4</v>
      </c>
    </row>
    <row r="786" spans="1:28">
      <c r="A786" t="s">
        <v>3166</v>
      </c>
      <c r="B786" t="s">
        <v>3167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5"/>
        <v>1146</v>
      </c>
      <c r="AB786">
        <f t="shared" si="24"/>
        <v>1.9096750369645431E-4</v>
      </c>
    </row>
    <row r="787" spans="1:28">
      <c r="A787" t="s">
        <v>3168</v>
      </c>
      <c r="B787" t="s">
        <v>3169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5"/>
        <v>1168</v>
      </c>
      <c r="AB787">
        <f t="shared" si="24"/>
        <v>1.9463354652483303E-4</v>
      </c>
    </row>
    <row r="788" spans="1:28">
      <c r="A788" t="s">
        <v>3170</v>
      </c>
      <c r="B788" t="s">
        <v>3171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5"/>
        <v>1153</v>
      </c>
      <c r="AB788">
        <f t="shared" si="24"/>
        <v>1.9213397186912027E-4</v>
      </c>
    </row>
    <row r="789" spans="1:28">
      <c r="A789" t="s">
        <v>3172</v>
      </c>
      <c r="B789" t="s">
        <v>3173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5"/>
        <v>1195</v>
      </c>
      <c r="AB789">
        <f t="shared" si="24"/>
        <v>1.9913278090511599E-4</v>
      </c>
    </row>
    <row r="790" spans="1:28">
      <c r="A790" t="s">
        <v>3174</v>
      </c>
      <c r="B790" t="s">
        <v>3175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5"/>
        <v>1235</v>
      </c>
      <c r="AB790">
        <f t="shared" ref="AB790:AB853" si="26">AA790/$AD$4</f>
        <v>2.0579831332034998E-4</v>
      </c>
    </row>
    <row r="791" spans="1:28">
      <c r="A791" t="s">
        <v>3176</v>
      </c>
      <c r="B791" t="s">
        <v>3177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5"/>
        <v>1247</v>
      </c>
      <c r="AB791">
        <f t="shared" si="26"/>
        <v>2.0779797304492018E-4</v>
      </c>
    </row>
    <row r="792" spans="1:28">
      <c r="A792" t="s">
        <v>3178</v>
      </c>
      <c r="B792" t="s">
        <v>3179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5"/>
        <v>1247</v>
      </c>
      <c r="AB792">
        <f t="shared" si="26"/>
        <v>2.0779797304492018E-4</v>
      </c>
    </row>
    <row r="793" spans="1:28">
      <c r="A793" t="s">
        <v>3180</v>
      </c>
      <c r="B793" t="s">
        <v>3181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5"/>
        <v>1228</v>
      </c>
      <c r="AB793">
        <f t="shared" si="26"/>
        <v>2.0463184514768403E-4</v>
      </c>
    </row>
    <row r="794" spans="1:28">
      <c r="A794" t="s">
        <v>3182</v>
      </c>
      <c r="B794" t="s">
        <v>3183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5"/>
        <v>1145</v>
      </c>
      <c r="AB794">
        <f t="shared" si="26"/>
        <v>1.9080086538607346E-4</v>
      </c>
    </row>
    <row r="795" spans="1:28">
      <c r="A795" t="s">
        <v>3184</v>
      </c>
      <c r="B795" t="s">
        <v>3185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5"/>
        <v>937</v>
      </c>
      <c r="AB795">
        <f t="shared" si="26"/>
        <v>1.5614009682685662E-4</v>
      </c>
    </row>
    <row r="796" spans="1:28">
      <c r="A796" t="s">
        <v>3186</v>
      </c>
      <c r="B796" t="s">
        <v>3187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5"/>
        <v>730</v>
      </c>
      <c r="AB796">
        <f t="shared" si="26"/>
        <v>1.2164596657802064E-4</v>
      </c>
    </row>
    <row r="797" spans="1:28">
      <c r="A797" t="s">
        <v>3188</v>
      </c>
      <c r="B797" t="s">
        <v>3189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5"/>
        <v>678</v>
      </c>
      <c r="AB797">
        <f t="shared" si="26"/>
        <v>1.1298077443821643E-4</v>
      </c>
    </row>
    <row r="798" spans="1:28">
      <c r="A798" t="s">
        <v>3190</v>
      </c>
      <c r="B798" t="s">
        <v>3191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5"/>
        <v>717</v>
      </c>
      <c r="AB798">
        <f t="shared" si="26"/>
        <v>1.1947966854306959E-4</v>
      </c>
    </row>
    <row r="799" spans="1:28">
      <c r="A799" t="s">
        <v>3192</v>
      </c>
      <c r="B799" t="s">
        <v>3193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5"/>
        <v>725</v>
      </c>
      <c r="AB799">
        <f t="shared" si="26"/>
        <v>1.2081277502611639E-4</v>
      </c>
    </row>
    <row r="800" spans="1:28">
      <c r="A800" t="s">
        <v>3194</v>
      </c>
      <c r="B800" t="s">
        <v>3195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5"/>
        <v>815</v>
      </c>
      <c r="AB800">
        <f t="shared" si="26"/>
        <v>1.3581022296039289E-4</v>
      </c>
    </row>
    <row r="801" spans="1:28">
      <c r="A801" t="s">
        <v>3196</v>
      </c>
      <c r="B801" t="s">
        <v>3197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5"/>
        <v>1023</v>
      </c>
      <c r="AB801">
        <f t="shared" si="26"/>
        <v>1.7047099151960976E-4</v>
      </c>
    </row>
    <row r="802" spans="1:28">
      <c r="A802" t="s">
        <v>3198</v>
      </c>
      <c r="B802" t="s">
        <v>3199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5"/>
        <v>1423</v>
      </c>
      <c r="AB802">
        <f t="shared" si="26"/>
        <v>2.3712631567194984E-4</v>
      </c>
    </row>
    <row r="803" spans="1:28">
      <c r="A803" t="s">
        <v>3200</v>
      </c>
      <c r="B803" t="s">
        <v>3201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5"/>
        <v>1494</v>
      </c>
      <c r="AB803">
        <f t="shared" si="26"/>
        <v>2.4895763570899018E-4</v>
      </c>
    </row>
    <row r="804" spans="1:28">
      <c r="A804" t="s">
        <v>3202</v>
      </c>
      <c r="B804" t="s">
        <v>3203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5"/>
        <v>1463</v>
      </c>
      <c r="AB804">
        <f t="shared" si="26"/>
        <v>2.4379184808718382E-4</v>
      </c>
    </row>
    <row r="805" spans="1:28">
      <c r="A805" t="s">
        <v>3204</v>
      </c>
      <c r="B805" t="s">
        <v>3205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5"/>
        <v>1351</v>
      </c>
      <c r="AB805">
        <f t="shared" si="26"/>
        <v>2.2512835732452861E-4</v>
      </c>
    </row>
    <row r="806" spans="1:28">
      <c r="A806" t="s">
        <v>3206</v>
      </c>
      <c r="B806" t="s">
        <v>3207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5"/>
        <v>1298</v>
      </c>
      <c r="AB806">
        <f t="shared" si="26"/>
        <v>2.1629652687434354E-4</v>
      </c>
    </row>
    <row r="807" spans="1:28">
      <c r="A807" t="s">
        <v>3208</v>
      </c>
      <c r="B807" t="s">
        <v>3209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5"/>
        <v>1244</v>
      </c>
      <c r="AB807">
        <f t="shared" si="26"/>
        <v>2.0729805811377764E-4</v>
      </c>
    </row>
    <row r="808" spans="1:28">
      <c r="A808" t="s">
        <v>3210</v>
      </c>
      <c r="B808" t="s">
        <v>3211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5"/>
        <v>1208</v>
      </c>
      <c r="AB808">
        <f t="shared" si="26"/>
        <v>2.0129907894006702E-4</v>
      </c>
    </row>
    <row r="809" spans="1:28">
      <c r="A809" t="s">
        <v>3212</v>
      </c>
      <c r="B809" t="s">
        <v>3213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5"/>
        <v>1178</v>
      </c>
      <c r="AB809">
        <f t="shared" si="26"/>
        <v>1.9629992962864152E-4</v>
      </c>
    </row>
    <row r="810" spans="1:28">
      <c r="A810" t="s">
        <v>3214</v>
      </c>
      <c r="B810" t="s">
        <v>3215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5"/>
        <v>1131</v>
      </c>
      <c r="AB810">
        <f t="shared" si="26"/>
        <v>1.8846792904074158E-4</v>
      </c>
    </row>
    <row r="811" spans="1:28">
      <c r="A811" t="s">
        <v>3216</v>
      </c>
      <c r="B811" t="s">
        <v>3217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5"/>
        <v>1140</v>
      </c>
      <c r="AB811">
        <f t="shared" si="26"/>
        <v>1.8996767383416921E-4</v>
      </c>
    </row>
    <row r="812" spans="1:28">
      <c r="A812" t="s">
        <v>3218</v>
      </c>
      <c r="B812" t="s">
        <v>3219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5"/>
        <v>1138</v>
      </c>
      <c r="AB812">
        <f t="shared" si="26"/>
        <v>1.8963439721340753E-4</v>
      </c>
    </row>
    <row r="813" spans="1:28">
      <c r="A813" t="s">
        <v>3220</v>
      </c>
      <c r="B813" t="s">
        <v>3221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5"/>
        <v>1175</v>
      </c>
      <c r="AB813">
        <f t="shared" si="26"/>
        <v>1.9580001469749898E-4</v>
      </c>
    </row>
    <row r="814" spans="1:28">
      <c r="A814" t="s">
        <v>3222</v>
      </c>
      <c r="B814" t="s">
        <v>3223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5"/>
        <v>1240</v>
      </c>
      <c r="AB814">
        <f t="shared" si="26"/>
        <v>2.0663150487225423E-4</v>
      </c>
    </row>
    <row r="815" spans="1:28">
      <c r="A815" t="s">
        <v>3224</v>
      </c>
      <c r="B815" t="s">
        <v>3225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5"/>
        <v>1260</v>
      </c>
      <c r="AB815">
        <f t="shared" si="26"/>
        <v>2.0996427107987123E-4</v>
      </c>
    </row>
    <row r="816" spans="1:28">
      <c r="A816" t="s">
        <v>3226</v>
      </c>
      <c r="B816" t="s">
        <v>3227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5"/>
        <v>1266</v>
      </c>
      <c r="AB816">
        <f t="shared" si="26"/>
        <v>2.1096410094215633E-4</v>
      </c>
    </row>
    <row r="817" spans="1:28">
      <c r="A817" t="s">
        <v>3228</v>
      </c>
      <c r="B817" t="s">
        <v>3229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5"/>
        <v>1257</v>
      </c>
      <c r="AB817">
        <f t="shared" si="26"/>
        <v>2.094643561487287E-4</v>
      </c>
    </row>
    <row r="818" spans="1:28">
      <c r="A818" t="s">
        <v>3230</v>
      </c>
      <c r="B818" t="s">
        <v>3231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5"/>
        <v>1170</v>
      </c>
      <c r="AB818">
        <f t="shared" si="26"/>
        <v>1.9496682314559471E-4</v>
      </c>
    </row>
    <row r="819" spans="1:28">
      <c r="A819" t="s">
        <v>3232</v>
      </c>
      <c r="B819" t="s">
        <v>3233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5"/>
        <v>952</v>
      </c>
      <c r="AB819">
        <f t="shared" si="26"/>
        <v>1.5863967148256939E-4</v>
      </c>
    </row>
    <row r="820" spans="1:28">
      <c r="A820" t="s">
        <v>3234</v>
      </c>
      <c r="B820" t="s">
        <v>3235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5"/>
        <v>761</v>
      </c>
      <c r="AB820">
        <f t="shared" si="26"/>
        <v>1.26811754199827E-4</v>
      </c>
    </row>
    <row r="821" spans="1:28">
      <c r="A821" t="s">
        <v>3236</v>
      </c>
      <c r="B821" t="s">
        <v>3237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5"/>
        <v>688</v>
      </c>
      <c r="AB821">
        <f t="shared" si="26"/>
        <v>1.1464715754202493E-4</v>
      </c>
    </row>
    <row r="822" spans="1:28">
      <c r="A822" t="s">
        <v>3238</v>
      </c>
      <c r="B822" t="s">
        <v>3239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5"/>
        <v>726</v>
      </c>
      <c r="AB822">
        <f t="shared" si="26"/>
        <v>1.2097941333649724E-4</v>
      </c>
    </row>
    <row r="823" spans="1:28">
      <c r="A823" t="s">
        <v>3240</v>
      </c>
      <c r="B823" t="s">
        <v>3241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5"/>
        <v>739</v>
      </c>
      <c r="AB823">
        <f t="shared" si="26"/>
        <v>1.2314571137144828E-4</v>
      </c>
    </row>
    <row r="824" spans="1:28">
      <c r="A824" t="s">
        <v>3242</v>
      </c>
      <c r="B824" t="s">
        <v>3243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5"/>
        <v>794</v>
      </c>
      <c r="AB824">
        <f t="shared" si="26"/>
        <v>1.3231081844239506E-4</v>
      </c>
    </row>
    <row r="825" spans="1:28">
      <c r="A825" t="s">
        <v>3244</v>
      </c>
      <c r="B825" t="s">
        <v>3245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5"/>
        <v>968</v>
      </c>
      <c r="AB825">
        <f t="shared" si="26"/>
        <v>1.6130588444866298E-4</v>
      </c>
    </row>
    <row r="826" spans="1:28">
      <c r="A826" t="s">
        <v>3246</v>
      </c>
      <c r="B826" t="s">
        <v>3247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5"/>
        <v>1402</v>
      </c>
      <c r="AB826">
        <f t="shared" si="26"/>
        <v>2.3362691115395197E-4</v>
      </c>
    </row>
    <row r="827" spans="1:28">
      <c r="A827" t="s">
        <v>3248</v>
      </c>
      <c r="B827" t="s">
        <v>3249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5"/>
        <v>1616</v>
      </c>
      <c r="AB827">
        <f t="shared" si="26"/>
        <v>2.6928750957545393E-4</v>
      </c>
    </row>
    <row r="828" spans="1:28">
      <c r="A828" t="s">
        <v>3250</v>
      </c>
      <c r="B828" t="s">
        <v>3251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5"/>
        <v>1586</v>
      </c>
      <c r="AB828">
        <f t="shared" si="26"/>
        <v>2.6428836026402841E-4</v>
      </c>
    </row>
    <row r="829" spans="1:28">
      <c r="A829" t="s">
        <v>3252</v>
      </c>
      <c r="B829" t="s">
        <v>3253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5"/>
        <v>1467</v>
      </c>
      <c r="AB829">
        <f t="shared" si="26"/>
        <v>2.4445840132870722E-4</v>
      </c>
    </row>
    <row r="830" spans="1:28">
      <c r="A830" t="s">
        <v>3254</v>
      </c>
      <c r="B830" t="s">
        <v>3255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5"/>
        <v>1418</v>
      </c>
      <c r="AB830">
        <f t="shared" si="26"/>
        <v>2.3629312412004556E-4</v>
      </c>
    </row>
    <row r="831" spans="1:28">
      <c r="A831" t="s">
        <v>3256</v>
      </c>
      <c r="B831" t="s">
        <v>3257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5"/>
        <v>1355</v>
      </c>
      <c r="AB831">
        <f t="shared" si="26"/>
        <v>2.25794910566052E-4</v>
      </c>
    </row>
    <row r="832" spans="1:28">
      <c r="A832" t="s">
        <v>3258</v>
      </c>
      <c r="B832" t="s">
        <v>3259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5"/>
        <v>1302</v>
      </c>
      <c r="AB832">
        <f t="shared" si="26"/>
        <v>2.1696308011586696E-4</v>
      </c>
    </row>
    <row r="833" spans="1:28">
      <c r="A833" t="s">
        <v>3260</v>
      </c>
      <c r="B833" t="s">
        <v>3261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5"/>
        <v>1266</v>
      </c>
      <c r="AB833">
        <f t="shared" si="26"/>
        <v>2.1096410094215633E-4</v>
      </c>
    </row>
    <row r="834" spans="1:28">
      <c r="A834" t="s">
        <v>3262</v>
      </c>
      <c r="B834" t="s">
        <v>3263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5"/>
        <v>1210</v>
      </c>
      <c r="AB834">
        <f t="shared" si="26"/>
        <v>2.0163235556082873E-4</v>
      </c>
    </row>
    <row r="835" spans="1:28">
      <c r="A835" t="s">
        <v>3264</v>
      </c>
      <c r="B835" t="s">
        <v>3265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5"/>
        <v>1206</v>
      </c>
      <c r="AB835">
        <f t="shared" si="26"/>
        <v>2.0096580231930534E-4</v>
      </c>
    </row>
    <row r="836" spans="1:28">
      <c r="A836" t="s">
        <v>3266</v>
      </c>
      <c r="B836" t="s">
        <v>3267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5"/>
        <v>1197</v>
      </c>
      <c r="AB836">
        <f t="shared" si="26"/>
        <v>1.9946605752587767E-4</v>
      </c>
    </row>
    <row r="837" spans="1:28">
      <c r="A837" t="s">
        <v>3268</v>
      </c>
      <c r="B837" t="s">
        <v>3269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5"/>
        <v>1235</v>
      </c>
      <c r="AB837">
        <f t="shared" si="26"/>
        <v>2.0579831332034998E-4</v>
      </c>
    </row>
    <row r="838" spans="1:28">
      <c r="A838" t="s">
        <v>3270</v>
      </c>
      <c r="B838" t="s">
        <v>3271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7">SUM(U838:Z838)</f>
        <v>1289</v>
      </c>
      <c r="AB838">
        <f t="shared" si="26"/>
        <v>2.1479678208091591E-4</v>
      </c>
    </row>
    <row r="839" spans="1:28">
      <c r="A839" t="s">
        <v>3272</v>
      </c>
      <c r="B839" t="s">
        <v>3273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7"/>
        <v>1300</v>
      </c>
      <c r="AB839">
        <f t="shared" si="26"/>
        <v>2.1662980349510525E-4</v>
      </c>
    </row>
    <row r="840" spans="1:28">
      <c r="A840" t="s">
        <v>3274</v>
      </c>
      <c r="B840" t="s">
        <v>3275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7"/>
        <v>1308</v>
      </c>
      <c r="AB840">
        <f t="shared" si="26"/>
        <v>2.1796290997815206E-4</v>
      </c>
    </row>
    <row r="841" spans="1:28">
      <c r="A841" t="s">
        <v>3276</v>
      </c>
      <c r="B841" t="s">
        <v>3277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7"/>
        <v>1284</v>
      </c>
      <c r="AB841">
        <f t="shared" si="26"/>
        <v>2.1396359052901163E-4</v>
      </c>
    </row>
    <row r="842" spans="1:28">
      <c r="A842" t="s">
        <v>3278</v>
      </c>
      <c r="B842" t="s">
        <v>3279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7"/>
        <v>1177</v>
      </c>
      <c r="AB842">
        <f t="shared" si="26"/>
        <v>1.9613329131826067E-4</v>
      </c>
    </row>
    <row r="843" spans="1:28">
      <c r="A843" t="s">
        <v>3280</v>
      </c>
      <c r="B843" t="s">
        <v>3281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7"/>
        <v>970</v>
      </c>
      <c r="AB843">
        <f t="shared" si="26"/>
        <v>1.6163916106942469E-4</v>
      </c>
    </row>
    <row r="844" spans="1:28">
      <c r="A844" t="s">
        <v>3282</v>
      </c>
      <c r="B844" t="s">
        <v>3283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7"/>
        <v>761</v>
      </c>
      <c r="AB844">
        <f t="shared" si="26"/>
        <v>1.26811754199827E-4</v>
      </c>
    </row>
    <row r="845" spans="1:28">
      <c r="A845" t="s">
        <v>3284</v>
      </c>
      <c r="B845" t="s">
        <v>3285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7"/>
        <v>682</v>
      </c>
      <c r="AB845">
        <f t="shared" si="26"/>
        <v>1.1364732767973983E-4</v>
      </c>
    </row>
    <row r="846" spans="1:28">
      <c r="A846" t="s">
        <v>3286</v>
      </c>
      <c r="B846" t="s">
        <v>3287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7"/>
        <v>722</v>
      </c>
      <c r="AB846">
        <f t="shared" si="26"/>
        <v>1.2031286009497384E-4</v>
      </c>
    </row>
    <row r="847" spans="1:28">
      <c r="A847" t="s">
        <v>3288</v>
      </c>
      <c r="B847" t="s">
        <v>3289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7"/>
        <v>736</v>
      </c>
      <c r="AB847">
        <f t="shared" si="26"/>
        <v>1.2264579644030574E-4</v>
      </c>
    </row>
    <row r="848" spans="1:28">
      <c r="A848" t="s">
        <v>3290</v>
      </c>
      <c r="B848" t="s">
        <v>3291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7"/>
        <v>786</v>
      </c>
      <c r="AB848">
        <f t="shared" si="26"/>
        <v>1.3097771195934825E-4</v>
      </c>
    </row>
    <row r="849" spans="1:28">
      <c r="A849" t="s">
        <v>3292</v>
      </c>
      <c r="B849" t="s">
        <v>3293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7"/>
        <v>959</v>
      </c>
      <c r="AB849">
        <f t="shared" si="26"/>
        <v>1.5980613965523534E-4</v>
      </c>
    </row>
    <row r="850" spans="1:28">
      <c r="A850" t="s">
        <v>3294</v>
      </c>
      <c r="B850" t="s">
        <v>3295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7"/>
        <v>1389</v>
      </c>
      <c r="AB850">
        <f t="shared" si="26"/>
        <v>2.3146061311900092E-4</v>
      </c>
    </row>
    <row r="851" spans="1:28">
      <c r="A851" t="s">
        <v>3296</v>
      </c>
      <c r="B851" t="s">
        <v>3297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7"/>
        <v>1608</v>
      </c>
      <c r="AB851">
        <f t="shared" si="26"/>
        <v>2.679544030924071E-4</v>
      </c>
    </row>
    <row r="852" spans="1:28">
      <c r="A852" t="s">
        <v>3298</v>
      </c>
      <c r="B852" t="s">
        <v>3299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7"/>
        <v>1580</v>
      </c>
      <c r="AB852">
        <f t="shared" si="26"/>
        <v>2.6328853040174328E-4</v>
      </c>
    </row>
    <row r="853" spans="1:28">
      <c r="A853" t="s">
        <v>3300</v>
      </c>
      <c r="B853" t="s">
        <v>3301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7"/>
        <v>1473</v>
      </c>
      <c r="AB853">
        <f t="shared" si="26"/>
        <v>2.4545823119099234E-4</v>
      </c>
    </row>
    <row r="854" spans="1:28">
      <c r="A854" t="s">
        <v>3302</v>
      </c>
      <c r="B854" t="s">
        <v>3303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7"/>
        <v>1418</v>
      </c>
      <c r="AB854">
        <f t="shared" ref="AB854:AB917" si="28">AA854/$AD$4</f>
        <v>2.3629312412004556E-4</v>
      </c>
    </row>
    <row r="855" spans="1:28">
      <c r="A855" t="s">
        <v>3304</v>
      </c>
      <c r="B855" t="s">
        <v>3305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7"/>
        <v>1353</v>
      </c>
      <c r="AB855">
        <f t="shared" si="28"/>
        <v>2.2546163394529032E-4</v>
      </c>
    </row>
    <row r="856" spans="1:28">
      <c r="A856" t="s">
        <v>3306</v>
      </c>
      <c r="B856" t="s">
        <v>3307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7"/>
        <v>1301</v>
      </c>
      <c r="AB856">
        <f t="shared" si="28"/>
        <v>2.1679644180548611E-4</v>
      </c>
    </row>
    <row r="857" spans="1:28">
      <c r="A857" t="s">
        <v>3308</v>
      </c>
      <c r="B857" t="s">
        <v>3309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7"/>
        <v>1266</v>
      </c>
      <c r="AB857">
        <f t="shared" si="28"/>
        <v>2.1096410094215633E-4</v>
      </c>
    </row>
    <row r="858" spans="1:28">
      <c r="A858" t="s">
        <v>3310</v>
      </c>
      <c r="B858" t="s">
        <v>3311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7"/>
        <v>1205</v>
      </c>
      <c r="AB858">
        <f t="shared" si="28"/>
        <v>2.0079916400892448E-4</v>
      </c>
    </row>
    <row r="859" spans="1:28">
      <c r="A859" t="s">
        <v>3312</v>
      </c>
      <c r="B859" t="s">
        <v>3313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7"/>
        <v>1199</v>
      </c>
      <c r="AB859">
        <f t="shared" si="28"/>
        <v>1.9979933414663938E-4</v>
      </c>
    </row>
    <row r="860" spans="1:28">
      <c r="A860" t="s">
        <v>3314</v>
      </c>
      <c r="B860" t="s">
        <v>3315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7"/>
        <v>1191</v>
      </c>
      <c r="AB860">
        <f t="shared" si="28"/>
        <v>1.9846622766359257E-4</v>
      </c>
    </row>
    <row r="861" spans="1:28">
      <c r="A861" t="s">
        <v>3316</v>
      </c>
      <c r="B861" t="s">
        <v>3317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7"/>
        <v>1227</v>
      </c>
      <c r="AB861">
        <f t="shared" si="28"/>
        <v>2.0446520683730317E-4</v>
      </c>
    </row>
    <row r="862" spans="1:28">
      <c r="A862" t="s">
        <v>3318</v>
      </c>
      <c r="B862" t="s">
        <v>3319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7"/>
        <v>1272</v>
      </c>
      <c r="AB862">
        <f t="shared" si="28"/>
        <v>2.1196393080444143E-4</v>
      </c>
    </row>
    <row r="863" spans="1:28">
      <c r="A863" t="s">
        <v>3320</v>
      </c>
      <c r="B863" t="s">
        <v>3321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7"/>
        <v>1278</v>
      </c>
      <c r="AB863">
        <f t="shared" si="28"/>
        <v>2.1296376066672653E-4</v>
      </c>
    </row>
    <row r="864" spans="1:28">
      <c r="A864" t="s">
        <v>3322</v>
      </c>
      <c r="B864" t="s">
        <v>3323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7"/>
        <v>1285</v>
      </c>
      <c r="AB864">
        <f t="shared" si="28"/>
        <v>2.1413022883939249E-4</v>
      </c>
    </row>
    <row r="865" spans="1:28">
      <c r="A865" t="s">
        <v>3324</v>
      </c>
      <c r="B865" t="s">
        <v>3325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7"/>
        <v>1270</v>
      </c>
      <c r="AB865">
        <f t="shared" si="28"/>
        <v>2.1163065418367975E-4</v>
      </c>
    </row>
    <row r="866" spans="1:28">
      <c r="A866" t="s">
        <v>3326</v>
      </c>
      <c r="B866" t="s">
        <v>3327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7"/>
        <v>1158</v>
      </c>
      <c r="AB866">
        <f t="shared" si="28"/>
        <v>1.9296716342102451E-4</v>
      </c>
    </row>
    <row r="867" spans="1:28">
      <c r="A867" t="s">
        <v>3328</v>
      </c>
      <c r="B867" t="s">
        <v>3329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7"/>
        <v>953</v>
      </c>
      <c r="AB867">
        <f t="shared" si="28"/>
        <v>1.5880630979295024E-4</v>
      </c>
    </row>
    <row r="868" spans="1:28">
      <c r="A868" t="s">
        <v>3330</v>
      </c>
      <c r="B868" t="s">
        <v>3331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7"/>
        <v>751</v>
      </c>
      <c r="AB868">
        <f t="shared" si="28"/>
        <v>1.2514537109601851E-4</v>
      </c>
    </row>
    <row r="869" spans="1:28">
      <c r="A869" t="s">
        <v>3332</v>
      </c>
      <c r="B869" t="s">
        <v>3333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7"/>
        <v>675</v>
      </c>
      <c r="AB869">
        <f t="shared" si="28"/>
        <v>1.1248085950707388E-4</v>
      </c>
    </row>
    <row r="870" spans="1:28">
      <c r="A870" t="s">
        <v>3334</v>
      </c>
      <c r="B870" t="s">
        <v>3335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7"/>
        <v>712</v>
      </c>
      <c r="AB870">
        <f t="shared" si="28"/>
        <v>1.1864647699116533E-4</v>
      </c>
    </row>
    <row r="871" spans="1:28">
      <c r="A871" t="s">
        <v>3336</v>
      </c>
      <c r="B871" t="s">
        <v>3337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7"/>
        <v>724</v>
      </c>
      <c r="AB871">
        <f t="shared" si="28"/>
        <v>1.2064613671573554E-4</v>
      </c>
    </row>
    <row r="872" spans="1:28">
      <c r="A872" t="s">
        <v>3338</v>
      </c>
      <c r="B872" t="s">
        <v>3339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7"/>
        <v>775</v>
      </c>
      <c r="AB872">
        <f t="shared" si="28"/>
        <v>1.2914469054515891E-4</v>
      </c>
    </row>
    <row r="873" spans="1:28">
      <c r="A873" t="s">
        <v>3340</v>
      </c>
      <c r="B873" t="s">
        <v>3341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7"/>
        <v>942</v>
      </c>
      <c r="AB873">
        <f t="shared" si="28"/>
        <v>1.5697328837876087E-4</v>
      </c>
    </row>
    <row r="874" spans="1:28">
      <c r="A874" t="s">
        <v>3342</v>
      </c>
      <c r="B874" t="s">
        <v>3343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7"/>
        <v>1365</v>
      </c>
      <c r="AB874">
        <f t="shared" si="28"/>
        <v>2.2746129366986052E-4</v>
      </c>
    </row>
    <row r="875" spans="1:28">
      <c r="A875" t="s">
        <v>3344</v>
      </c>
      <c r="B875" t="s">
        <v>3345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7"/>
        <v>1584</v>
      </c>
      <c r="AB875">
        <f t="shared" si="28"/>
        <v>2.639550836432667E-4</v>
      </c>
    </row>
    <row r="876" spans="1:28">
      <c r="A876" t="s">
        <v>3346</v>
      </c>
      <c r="B876" t="s">
        <v>3347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7"/>
        <v>1553</v>
      </c>
      <c r="AB876">
        <f t="shared" si="28"/>
        <v>2.5878929602146037E-4</v>
      </c>
    </row>
    <row r="877" spans="1:28">
      <c r="A877" t="s">
        <v>3348</v>
      </c>
      <c r="B877" t="s">
        <v>3349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7"/>
        <v>1445</v>
      </c>
      <c r="AB877">
        <f t="shared" si="28"/>
        <v>2.4079235850032853E-4</v>
      </c>
    </row>
    <row r="878" spans="1:28">
      <c r="A878" t="s">
        <v>3350</v>
      </c>
      <c r="B878" t="s">
        <v>3351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7"/>
        <v>1391</v>
      </c>
      <c r="AB878">
        <f t="shared" si="28"/>
        <v>2.3179388973976263E-4</v>
      </c>
    </row>
    <row r="879" spans="1:28">
      <c r="A879" t="s">
        <v>3352</v>
      </c>
      <c r="B879" t="s">
        <v>3353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7"/>
        <v>1327</v>
      </c>
      <c r="AB879">
        <f t="shared" si="28"/>
        <v>2.2112903787538821E-4</v>
      </c>
    </row>
    <row r="880" spans="1:28">
      <c r="A880" t="s">
        <v>3354</v>
      </c>
      <c r="B880" t="s">
        <v>3355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7"/>
        <v>1278</v>
      </c>
      <c r="AB880">
        <f t="shared" si="28"/>
        <v>2.1296376066672653E-4</v>
      </c>
    </row>
    <row r="881" spans="1:28">
      <c r="A881" t="s">
        <v>3356</v>
      </c>
      <c r="B881" t="s">
        <v>3357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7"/>
        <v>1243</v>
      </c>
      <c r="AB881">
        <f t="shared" si="28"/>
        <v>2.0713141980339679E-4</v>
      </c>
    </row>
    <row r="882" spans="1:28">
      <c r="A882" t="s">
        <v>3358</v>
      </c>
      <c r="B882" t="s">
        <v>3359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7"/>
        <v>1183</v>
      </c>
      <c r="AB882">
        <f t="shared" si="28"/>
        <v>1.9713312118054577E-4</v>
      </c>
    </row>
    <row r="883" spans="1:28">
      <c r="A883" t="s">
        <v>3360</v>
      </c>
      <c r="B883" t="s">
        <v>3361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7"/>
        <v>1175</v>
      </c>
      <c r="AB883">
        <f t="shared" si="28"/>
        <v>1.9580001469749898E-4</v>
      </c>
    </row>
    <row r="884" spans="1:28">
      <c r="A884" t="s">
        <v>3362</v>
      </c>
      <c r="B884" t="s">
        <v>3363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7"/>
        <v>1168</v>
      </c>
      <c r="AB884">
        <f t="shared" si="28"/>
        <v>1.9463354652483303E-4</v>
      </c>
    </row>
    <row r="885" spans="1:28">
      <c r="A885" t="s">
        <v>3364</v>
      </c>
      <c r="B885" t="s">
        <v>3365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7"/>
        <v>1204</v>
      </c>
      <c r="AB885">
        <f t="shared" si="28"/>
        <v>2.0063252569854363E-4</v>
      </c>
    </row>
    <row r="886" spans="1:28">
      <c r="A886" t="s">
        <v>3366</v>
      </c>
      <c r="B886" t="s">
        <v>3367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7"/>
        <v>1250</v>
      </c>
      <c r="AB886">
        <f t="shared" si="28"/>
        <v>2.0829788797606274E-4</v>
      </c>
    </row>
    <row r="887" spans="1:28">
      <c r="A887" t="s">
        <v>3368</v>
      </c>
      <c r="B887" t="s">
        <v>3369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7"/>
        <v>1254</v>
      </c>
      <c r="AB887">
        <f t="shared" si="28"/>
        <v>2.0896444121758614E-4</v>
      </c>
    </row>
    <row r="888" spans="1:28">
      <c r="A888" t="s">
        <v>3370</v>
      </c>
      <c r="B888" t="s">
        <v>3371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7"/>
        <v>1262</v>
      </c>
      <c r="AB888">
        <f t="shared" si="28"/>
        <v>2.1029754770063294E-4</v>
      </c>
    </row>
    <row r="889" spans="1:28">
      <c r="A889" t="s">
        <v>3372</v>
      </c>
      <c r="B889" t="s">
        <v>3373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7"/>
        <v>1249</v>
      </c>
      <c r="AB889">
        <f t="shared" si="28"/>
        <v>2.0813124966568189E-4</v>
      </c>
    </row>
    <row r="890" spans="1:28">
      <c r="A890" t="s">
        <v>3374</v>
      </c>
      <c r="B890" t="s">
        <v>3375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7"/>
        <v>1139</v>
      </c>
      <c r="AB890">
        <f t="shared" si="28"/>
        <v>1.8980103552378836E-4</v>
      </c>
    </row>
    <row r="891" spans="1:28">
      <c r="A891" t="s">
        <v>3376</v>
      </c>
      <c r="B891" t="s">
        <v>3377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7"/>
        <v>942</v>
      </c>
      <c r="AB891">
        <f t="shared" si="28"/>
        <v>1.5697328837876087E-4</v>
      </c>
    </row>
    <row r="892" spans="1:28">
      <c r="A892" t="s">
        <v>3378</v>
      </c>
      <c r="B892" t="s">
        <v>3379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7"/>
        <v>740</v>
      </c>
      <c r="AB892">
        <f t="shared" si="28"/>
        <v>1.2331234968182913E-4</v>
      </c>
    </row>
    <row r="893" spans="1:28">
      <c r="A893" t="s">
        <v>3380</v>
      </c>
      <c r="B893" t="s">
        <v>3381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7"/>
        <v>637</v>
      </c>
      <c r="AB893">
        <f t="shared" si="28"/>
        <v>1.0614860371260157E-4</v>
      </c>
    </row>
    <row r="894" spans="1:28">
      <c r="A894" t="s">
        <v>3382</v>
      </c>
      <c r="B894" t="s">
        <v>3383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7"/>
        <v>676</v>
      </c>
      <c r="AB894">
        <f t="shared" si="28"/>
        <v>1.1264749781745473E-4</v>
      </c>
    </row>
    <row r="895" spans="1:28">
      <c r="A895" t="s">
        <v>3384</v>
      </c>
      <c r="B895" t="s">
        <v>3385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7"/>
        <v>687</v>
      </c>
      <c r="AB895">
        <f t="shared" si="28"/>
        <v>1.1448051923164408E-4</v>
      </c>
    </row>
    <row r="896" spans="1:28">
      <c r="A896" t="s">
        <v>3386</v>
      </c>
      <c r="B896" t="s">
        <v>3387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7"/>
        <v>738</v>
      </c>
      <c r="AB896">
        <f t="shared" si="28"/>
        <v>1.2297907306106745E-4</v>
      </c>
    </row>
    <row r="897" spans="1:28">
      <c r="A897" t="s">
        <v>3388</v>
      </c>
      <c r="B897" t="s">
        <v>3389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7"/>
        <v>909</v>
      </c>
      <c r="AB897">
        <f t="shared" si="28"/>
        <v>1.5147422413619283E-4</v>
      </c>
    </row>
    <row r="898" spans="1:28">
      <c r="A898" t="s">
        <v>3390</v>
      </c>
      <c r="B898" t="s">
        <v>3391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7"/>
        <v>1321</v>
      </c>
      <c r="AB898">
        <f t="shared" si="28"/>
        <v>2.2012920801310311E-4</v>
      </c>
    </row>
    <row r="899" spans="1:28">
      <c r="A899" t="s">
        <v>3392</v>
      </c>
      <c r="B899" t="s">
        <v>3393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7"/>
        <v>1532</v>
      </c>
      <c r="AB899">
        <f t="shared" si="28"/>
        <v>2.5528989150346248E-4</v>
      </c>
    </row>
    <row r="900" spans="1:28">
      <c r="A900" t="s">
        <v>3394</v>
      </c>
      <c r="B900" t="s">
        <v>3395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7"/>
        <v>1506</v>
      </c>
      <c r="AB900">
        <f t="shared" si="28"/>
        <v>2.5095729543356038E-4</v>
      </c>
    </row>
    <row r="901" spans="1:28">
      <c r="A901" t="s">
        <v>3396</v>
      </c>
      <c r="B901" t="s">
        <v>3397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7"/>
        <v>1400</v>
      </c>
      <c r="AB901">
        <f t="shared" si="28"/>
        <v>2.3329363453319026E-4</v>
      </c>
    </row>
    <row r="902" spans="1:28">
      <c r="A902" t="s">
        <v>3398</v>
      </c>
      <c r="B902" t="s">
        <v>3399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9">SUM(U902:Z902)</f>
        <v>1341</v>
      </c>
      <c r="AB902">
        <f t="shared" si="28"/>
        <v>2.2346197422072009E-4</v>
      </c>
    </row>
    <row r="903" spans="1:28">
      <c r="A903" t="s">
        <v>3400</v>
      </c>
      <c r="B903" t="s">
        <v>3401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9"/>
        <v>1276</v>
      </c>
      <c r="AB903">
        <f t="shared" si="28"/>
        <v>2.1263048404596485E-4</v>
      </c>
    </row>
    <row r="904" spans="1:28">
      <c r="A904" t="s">
        <v>3402</v>
      </c>
      <c r="B904" t="s">
        <v>3403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9"/>
        <v>1227</v>
      </c>
      <c r="AB904">
        <f t="shared" si="28"/>
        <v>2.0446520683730317E-4</v>
      </c>
    </row>
    <row r="905" spans="1:28">
      <c r="A905" t="s">
        <v>3404</v>
      </c>
      <c r="B905" t="s">
        <v>3405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9"/>
        <v>1195</v>
      </c>
      <c r="AB905">
        <f t="shared" si="28"/>
        <v>1.9913278090511599E-4</v>
      </c>
    </row>
    <row r="906" spans="1:28">
      <c r="A906" t="s">
        <v>3406</v>
      </c>
      <c r="B906" t="s">
        <v>3407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9"/>
        <v>1132</v>
      </c>
      <c r="AB906">
        <f t="shared" si="28"/>
        <v>1.8863456735112241E-4</v>
      </c>
    </row>
    <row r="907" spans="1:28">
      <c r="A907" t="s">
        <v>3408</v>
      </c>
      <c r="B907" t="s">
        <v>3409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9"/>
        <v>1127</v>
      </c>
      <c r="AB907">
        <f t="shared" si="28"/>
        <v>1.8780137579921816E-4</v>
      </c>
    </row>
    <row r="908" spans="1:28">
      <c r="A908" t="s">
        <v>3410</v>
      </c>
      <c r="B908" t="s">
        <v>3411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9"/>
        <v>1118</v>
      </c>
      <c r="AB908">
        <f t="shared" si="28"/>
        <v>1.8630163100579052E-4</v>
      </c>
    </row>
    <row r="909" spans="1:28">
      <c r="A909" t="s">
        <v>3412</v>
      </c>
      <c r="B909" t="s">
        <v>3413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9"/>
        <v>1152</v>
      </c>
      <c r="AB909">
        <f t="shared" si="28"/>
        <v>1.9196733355873941E-4</v>
      </c>
    </row>
    <row r="910" spans="1:28">
      <c r="A910" t="s">
        <v>3414</v>
      </c>
      <c r="B910" t="s">
        <v>3415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9"/>
        <v>1200</v>
      </c>
      <c r="AB910">
        <f t="shared" si="28"/>
        <v>1.9996597245702024E-4</v>
      </c>
    </row>
    <row r="911" spans="1:28">
      <c r="A911" t="s">
        <v>3416</v>
      </c>
      <c r="B911" t="s">
        <v>3417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9"/>
        <v>1207</v>
      </c>
      <c r="AB911">
        <f t="shared" si="28"/>
        <v>2.0113244062968619E-4</v>
      </c>
    </row>
    <row r="912" spans="1:28">
      <c r="A912" t="s">
        <v>3418</v>
      </c>
      <c r="B912" t="s">
        <v>3419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9"/>
        <v>1217</v>
      </c>
      <c r="AB912">
        <f t="shared" si="28"/>
        <v>2.0279882373349468E-4</v>
      </c>
    </row>
    <row r="913" spans="1:28">
      <c r="A913" t="s">
        <v>3420</v>
      </c>
      <c r="B913" t="s">
        <v>3421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9"/>
        <v>1205</v>
      </c>
      <c r="AB913">
        <f t="shared" si="28"/>
        <v>2.0079916400892448E-4</v>
      </c>
    </row>
    <row r="914" spans="1:28">
      <c r="A914" t="s">
        <v>3422</v>
      </c>
      <c r="B914" t="s">
        <v>3423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9"/>
        <v>1098</v>
      </c>
      <c r="AB914">
        <f t="shared" si="28"/>
        <v>1.8296886479817352E-4</v>
      </c>
    </row>
    <row r="915" spans="1:28">
      <c r="A915" t="s">
        <v>3424</v>
      </c>
      <c r="B915" t="s">
        <v>3425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9"/>
        <v>903</v>
      </c>
      <c r="AB915">
        <f t="shared" si="28"/>
        <v>1.5047439427390774E-4</v>
      </c>
    </row>
    <row r="916" spans="1:28">
      <c r="A916" t="s">
        <v>3426</v>
      </c>
      <c r="B916" t="s">
        <v>3427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9"/>
        <v>705</v>
      </c>
      <c r="AB916">
        <f t="shared" si="28"/>
        <v>1.1748000881849939E-4</v>
      </c>
    </row>
    <row r="917" spans="1:28">
      <c r="A917" t="s">
        <v>3428</v>
      </c>
      <c r="B917" t="s">
        <v>3429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9"/>
        <v>563</v>
      </c>
      <c r="AB917">
        <f t="shared" si="28"/>
        <v>9.3817368744418653E-5</v>
      </c>
    </row>
    <row r="918" spans="1:28">
      <c r="A918" t="s">
        <v>3430</v>
      </c>
      <c r="B918" t="s">
        <v>3431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9"/>
        <v>598</v>
      </c>
      <c r="AB918">
        <f t="shared" ref="AB918:AB981" si="30">AA918/$AD$4</f>
        <v>9.964970960774841E-5</v>
      </c>
    </row>
    <row r="919" spans="1:28">
      <c r="A919" t="s">
        <v>3432</v>
      </c>
      <c r="B919" t="s">
        <v>3433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9"/>
        <v>606</v>
      </c>
      <c r="AB919">
        <f t="shared" si="30"/>
        <v>1.0098281609079522E-4</v>
      </c>
    </row>
    <row r="920" spans="1:28">
      <c r="A920" t="s">
        <v>3434</v>
      </c>
      <c r="B920" t="s">
        <v>3435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9"/>
        <v>648</v>
      </c>
      <c r="AB920">
        <f t="shared" si="30"/>
        <v>1.0798162512679093E-4</v>
      </c>
    </row>
    <row r="921" spans="1:28">
      <c r="A921" t="s">
        <v>3436</v>
      </c>
      <c r="B921" t="s">
        <v>3437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9"/>
        <v>811</v>
      </c>
      <c r="AB921">
        <f t="shared" si="30"/>
        <v>1.351436697188695E-4</v>
      </c>
    </row>
    <row r="922" spans="1:28">
      <c r="A922" t="s">
        <v>3438</v>
      </c>
      <c r="B922" t="s">
        <v>3439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9"/>
        <v>1196</v>
      </c>
      <c r="AB922">
        <f t="shared" si="30"/>
        <v>1.9929941921549682E-4</v>
      </c>
    </row>
    <row r="923" spans="1:28">
      <c r="A923" t="s">
        <v>3440</v>
      </c>
      <c r="B923" t="s">
        <v>3441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9"/>
        <v>1404</v>
      </c>
      <c r="AB923">
        <f t="shared" si="30"/>
        <v>2.3396018777471368E-4</v>
      </c>
    </row>
    <row r="924" spans="1:28">
      <c r="A924" t="s">
        <v>3442</v>
      </c>
      <c r="B924" t="s">
        <v>3443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9"/>
        <v>1393</v>
      </c>
      <c r="AB924">
        <f t="shared" si="30"/>
        <v>2.3212716636052431E-4</v>
      </c>
    </row>
    <row r="925" spans="1:28">
      <c r="A925" t="s">
        <v>3444</v>
      </c>
      <c r="B925" t="s">
        <v>3445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9"/>
        <v>1287</v>
      </c>
      <c r="AB925">
        <f t="shared" si="30"/>
        <v>2.144635054601542E-4</v>
      </c>
    </row>
    <row r="926" spans="1:28">
      <c r="A926" t="s">
        <v>3446</v>
      </c>
      <c r="B926" t="s">
        <v>3447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9"/>
        <v>1230</v>
      </c>
      <c r="AB926">
        <f t="shared" si="30"/>
        <v>2.0496512176844574E-4</v>
      </c>
    </row>
    <row r="927" spans="1:28">
      <c r="A927" t="s">
        <v>3448</v>
      </c>
      <c r="B927" t="s">
        <v>3449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9"/>
        <v>1164</v>
      </c>
      <c r="AB927">
        <f t="shared" si="30"/>
        <v>1.9396699328330961E-4</v>
      </c>
    </row>
    <row r="928" spans="1:28">
      <c r="A928" t="s">
        <v>3450</v>
      </c>
      <c r="B928" t="s">
        <v>3451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9"/>
        <v>1116</v>
      </c>
      <c r="AB928">
        <f t="shared" si="30"/>
        <v>1.8596835438502882E-4</v>
      </c>
    </row>
    <row r="929" spans="1:28">
      <c r="A929" t="s">
        <v>3452</v>
      </c>
      <c r="B929" t="s">
        <v>3453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9"/>
        <v>1084</v>
      </c>
      <c r="AB929">
        <f t="shared" si="30"/>
        <v>1.8063592845284161E-4</v>
      </c>
    </row>
    <row r="930" spans="1:28">
      <c r="A930" t="s">
        <v>3454</v>
      </c>
      <c r="B930" t="s">
        <v>3455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9"/>
        <v>1030</v>
      </c>
      <c r="AB930">
        <f t="shared" si="30"/>
        <v>1.7163745969227571E-4</v>
      </c>
    </row>
    <row r="931" spans="1:28">
      <c r="A931" t="s">
        <v>3456</v>
      </c>
      <c r="B931" t="s">
        <v>3457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9"/>
        <v>1020</v>
      </c>
      <c r="AB931">
        <f t="shared" si="30"/>
        <v>1.6997107658846719E-4</v>
      </c>
    </row>
    <row r="932" spans="1:28">
      <c r="A932" t="s">
        <v>3458</v>
      </c>
      <c r="B932" t="s">
        <v>3459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9"/>
        <v>1009</v>
      </c>
      <c r="AB932">
        <f t="shared" si="30"/>
        <v>1.6813805517427785E-4</v>
      </c>
    </row>
    <row r="933" spans="1:28">
      <c r="A933" t="s">
        <v>3460</v>
      </c>
      <c r="B933" t="s">
        <v>3461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9"/>
        <v>1040</v>
      </c>
      <c r="AB933">
        <f t="shared" si="30"/>
        <v>1.733038427960842E-4</v>
      </c>
    </row>
    <row r="934" spans="1:28">
      <c r="A934" t="s">
        <v>3462</v>
      </c>
      <c r="B934" t="s">
        <v>3463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9"/>
        <v>1091</v>
      </c>
      <c r="AB934">
        <f t="shared" si="30"/>
        <v>1.8180239662550756E-4</v>
      </c>
    </row>
    <row r="935" spans="1:28">
      <c r="A935" t="s">
        <v>3464</v>
      </c>
      <c r="B935" t="s">
        <v>3465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9"/>
        <v>1105</v>
      </c>
      <c r="AB935">
        <f t="shared" si="30"/>
        <v>1.8413533297083947E-4</v>
      </c>
    </row>
    <row r="936" spans="1:28">
      <c r="A936" t="s">
        <v>3466</v>
      </c>
      <c r="B936" t="s">
        <v>3467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9"/>
        <v>1125</v>
      </c>
      <c r="AB936">
        <f t="shared" si="30"/>
        <v>1.8746809917845648E-4</v>
      </c>
    </row>
    <row r="937" spans="1:28">
      <c r="A937" t="s">
        <v>3468</v>
      </c>
      <c r="B937" t="s">
        <v>3469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9"/>
        <v>1112</v>
      </c>
      <c r="AB937">
        <f t="shared" si="30"/>
        <v>1.8530180114350542E-4</v>
      </c>
    </row>
    <row r="938" spans="1:28">
      <c r="A938" t="s">
        <v>3470</v>
      </c>
      <c r="B938" t="s">
        <v>3471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9"/>
        <v>1017</v>
      </c>
      <c r="AB938">
        <f t="shared" si="30"/>
        <v>1.6947116165732466E-4</v>
      </c>
    </row>
    <row r="939" spans="1:28">
      <c r="A939" t="s">
        <v>3472</v>
      </c>
      <c r="B939" t="s">
        <v>3473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9"/>
        <v>823</v>
      </c>
      <c r="AB939">
        <f t="shared" si="30"/>
        <v>1.371433294434397E-4</v>
      </c>
    </row>
    <row r="940" spans="1:28">
      <c r="A940" t="s">
        <v>3474</v>
      </c>
      <c r="B940" t="s">
        <v>3475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9"/>
        <v>632</v>
      </c>
      <c r="AB940">
        <f t="shared" si="30"/>
        <v>1.0531541216069733E-4</v>
      </c>
    </row>
    <row r="941" spans="1:28">
      <c r="A941" t="s">
        <v>3476</v>
      </c>
      <c r="B941" t="s">
        <v>3477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9"/>
        <v>501</v>
      </c>
      <c r="AB941">
        <f t="shared" si="30"/>
        <v>8.3485793500805947E-5</v>
      </c>
    </row>
    <row r="942" spans="1:28">
      <c r="A942" t="s">
        <v>3478</v>
      </c>
      <c r="B942" t="s">
        <v>3479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9"/>
        <v>519</v>
      </c>
      <c r="AB942">
        <f t="shared" si="30"/>
        <v>8.6485283087661246E-5</v>
      </c>
    </row>
    <row r="943" spans="1:28">
      <c r="A943" t="s">
        <v>3480</v>
      </c>
      <c r="B943" t="s">
        <v>3481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9"/>
        <v>508</v>
      </c>
      <c r="AB943">
        <f t="shared" si="30"/>
        <v>8.4652261673471901E-5</v>
      </c>
    </row>
    <row r="944" spans="1:28">
      <c r="A944" t="s">
        <v>3482</v>
      </c>
      <c r="B944" t="s">
        <v>3483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9"/>
        <v>566</v>
      </c>
      <c r="AB944">
        <f t="shared" si="30"/>
        <v>9.4317283675561203E-5</v>
      </c>
    </row>
    <row r="945" spans="1:28">
      <c r="A945" t="s">
        <v>3484</v>
      </c>
      <c r="B945" t="s">
        <v>3485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9"/>
        <v>729</v>
      </c>
      <c r="AB945">
        <f t="shared" si="30"/>
        <v>1.2147932826763979E-4</v>
      </c>
    </row>
    <row r="946" spans="1:28">
      <c r="A946" t="s">
        <v>3486</v>
      </c>
      <c r="B946" t="s">
        <v>3487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9"/>
        <v>1064</v>
      </c>
      <c r="AB946">
        <f t="shared" si="30"/>
        <v>1.773031622452246E-4</v>
      </c>
    </row>
    <row r="947" spans="1:28">
      <c r="A947" t="s">
        <v>3488</v>
      </c>
      <c r="B947" t="s">
        <v>3489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9"/>
        <v>1278</v>
      </c>
      <c r="AB947">
        <f t="shared" si="30"/>
        <v>2.1296376066672653E-4</v>
      </c>
    </row>
    <row r="948" spans="1:28">
      <c r="A948" t="s">
        <v>3490</v>
      </c>
      <c r="B948" t="s">
        <v>3491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9"/>
        <v>1257</v>
      </c>
      <c r="AB948">
        <f t="shared" si="30"/>
        <v>2.094643561487287E-4</v>
      </c>
    </row>
    <row r="949" spans="1:28">
      <c r="A949" t="s">
        <v>3492</v>
      </c>
      <c r="B949" t="s">
        <v>3493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9"/>
        <v>1137</v>
      </c>
      <c r="AB949">
        <f t="shared" si="30"/>
        <v>1.8946775890302668E-4</v>
      </c>
    </row>
    <row r="950" spans="1:28">
      <c r="A950" t="s">
        <v>3494</v>
      </c>
      <c r="B950" t="s">
        <v>3495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9"/>
        <v>1075</v>
      </c>
      <c r="AB950">
        <f t="shared" si="30"/>
        <v>1.7913618365941394E-4</v>
      </c>
    </row>
    <row r="951" spans="1:28">
      <c r="A951" t="s">
        <v>3496</v>
      </c>
      <c r="B951" t="s">
        <v>3497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9"/>
        <v>1029</v>
      </c>
      <c r="AB951">
        <f t="shared" si="30"/>
        <v>1.7147082138189486E-4</v>
      </c>
    </row>
    <row r="952" spans="1:28">
      <c r="A952" t="s">
        <v>3498</v>
      </c>
      <c r="B952" t="s">
        <v>3499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9"/>
        <v>975</v>
      </c>
      <c r="AB952">
        <f t="shared" si="30"/>
        <v>1.6247235262132893E-4</v>
      </c>
    </row>
    <row r="953" spans="1:28">
      <c r="A953" t="s">
        <v>3500</v>
      </c>
      <c r="B953" t="s">
        <v>3501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9"/>
        <v>948</v>
      </c>
      <c r="AB953">
        <f t="shared" si="30"/>
        <v>1.5797311824104597E-4</v>
      </c>
    </row>
    <row r="954" spans="1:28">
      <c r="A954" t="s">
        <v>3502</v>
      </c>
      <c r="B954" t="s">
        <v>3503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9"/>
        <v>876</v>
      </c>
      <c r="AB954">
        <f t="shared" si="30"/>
        <v>1.4597515989362477E-4</v>
      </c>
    </row>
    <row r="955" spans="1:28">
      <c r="A955" t="s">
        <v>3504</v>
      </c>
      <c r="B955" t="s">
        <v>3505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9"/>
        <v>898</v>
      </c>
      <c r="AB955">
        <f t="shared" si="30"/>
        <v>1.4964120272200346E-4</v>
      </c>
    </row>
    <row r="956" spans="1:28">
      <c r="A956" t="s">
        <v>3506</v>
      </c>
      <c r="B956" t="s">
        <v>3507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9"/>
        <v>888</v>
      </c>
      <c r="AB956">
        <f t="shared" si="30"/>
        <v>1.4797481961819497E-4</v>
      </c>
    </row>
    <row r="957" spans="1:28">
      <c r="A957" t="s">
        <v>3508</v>
      </c>
      <c r="B957" t="s">
        <v>3509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9"/>
        <v>922</v>
      </c>
      <c r="AB957">
        <f t="shared" si="30"/>
        <v>1.5364052217114389E-4</v>
      </c>
    </row>
    <row r="958" spans="1:28">
      <c r="A958" t="s">
        <v>3510</v>
      </c>
      <c r="B958" t="s">
        <v>3511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9"/>
        <v>962</v>
      </c>
      <c r="AB958">
        <f t="shared" si="30"/>
        <v>1.6030605458637788E-4</v>
      </c>
    </row>
    <row r="959" spans="1:28">
      <c r="A959" t="s">
        <v>3512</v>
      </c>
      <c r="B959" t="s">
        <v>3513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9"/>
        <v>984</v>
      </c>
      <c r="AB959">
        <f t="shared" si="30"/>
        <v>1.6397209741475659E-4</v>
      </c>
    </row>
    <row r="960" spans="1:28">
      <c r="A960" t="s">
        <v>3514</v>
      </c>
      <c r="B960" t="s">
        <v>3515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9"/>
        <v>993</v>
      </c>
      <c r="AB960">
        <f t="shared" si="30"/>
        <v>1.6547184220818423E-4</v>
      </c>
    </row>
    <row r="961" spans="1:28">
      <c r="A961" t="s">
        <v>3516</v>
      </c>
      <c r="B961" t="s">
        <v>3517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9"/>
        <v>989</v>
      </c>
      <c r="AB961">
        <f t="shared" si="30"/>
        <v>1.6480528896666084E-4</v>
      </c>
    </row>
    <row r="962" spans="1:28">
      <c r="A962" t="s">
        <v>3518</v>
      </c>
      <c r="B962" t="s">
        <v>3519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9"/>
        <v>918</v>
      </c>
      <c r="AB962">
        <f t="shared" si="30"/>
        <v>1.5297396892962047E-4</v>
      </c>
    </row>
    <row r="963" spans="1:28">
      <c r="A963" t="s">
        <v>3520</v>
      </c>
      <c r="B963" t="s">
        <v>3521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9"/>
        <v>740</v>
      </c>
      <c r="AB963">
        <f t="shared" si="30"/>
        <v>1.2331234968182913E-4</v>
      </c>
    </row>
    <row r="964" spans="1:28">
      <c r="A964" t="s">
        <v>3522</v>
      </c>
      <c r="B964" t="s">
        <v>3523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9"/>
        <v>555</v>
      </c>
      <c r="AB964">
        <f t="shared" si="30"/>
        <v>9.2484262261371858E-5</v>
      </c>
    </row>
    <row r="965" spans="1:28">
      <c r="A965" t="s">
        <v>3524</v>
      </c>
      <c r="B965" t="s">
        <v>3525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9"/>
        <v>480</v>
      </c>
      <c r="AB965">
        <f t="shared" si="30"/>
        <v>7.9986388982808098E-5</v>
      </c>
    </row>
    <row r="966" spans="1:28">
      <c r="A966" t="s">
        <v>3526</v>
      </c>
      <c r="B966" t="s">
        <v>3527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31">SUM(U966:Z966)</f>
        <v>534</v>
      </c>
      <c r="AB966">
        <f t="shared" si="30"/>
        <v>8.8984857743374009E-5</v>
      </c>
    </row>
    <row r="967" spans="1:28">
      <c r="A967" t="s">
        <v>3528</v>
      </c>
      <c r="B967" t="s">
        <v>3529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31"/>
        <v>525</v>
      </c>
      <c r="AB967">
        <f t="shared" si="30"/>
        <v>8.7485112949946346E-5</v>
      </c>
    </row>
    <row r="968" spans="1:28">
      <c r="A968" t="s">
        <v>3530</v>
      </c>
      <c r="B968" t="s">
        <v>3531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31"/>
        <v>607</v>
      </c>
      <c r="AB968">
        <f t="shared" si="30"/>
        <v>1.0114945440117607E-4</v>
      </c>
    </row>
    <row r="969" spans="1:28">
      <c r="A969" t="s">
        <v>3532</v>
      </c>
      <c r="B969" t="s">
        <v>3533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31"/>
        <v>797</v>
      </c>
      <c r="AB969">
        <f t="shared" si="30"/>
        <v>1.328107333735376E-4</v>
      </c>
    </row>
    <row r="970" spans="1:28">
      <c r="A970" t="s">
        <v>3534</v>
      </c>
      <c r="B970" t="s">
        <v>3535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31"/>
        <v>1131</v>
      </c>
      <c r="AB970">
        <f t="shared" si="30"/>
        <v>1.8846792904074158E-4</v>
      </c>
    </row>
    <row r="971" spans="1:28">
      <c r="A971" t="s">
        <v>3536</v>
      </c>
      <c r="B971" t="s">
        <v>3537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31"/>
        <v>1183</v>
      </c>
      <c r="AB971">
        <f t="shared" si="30"/>
        <v>1.9713312118054577E-4</v>
      </c>
    </row>
    <row r="972" spans="1:28">
      <c r="A972" t="s">
        <v>3538</v>
      </c>
      <c r="B972" t="s">
        <v>3539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31"/>
        <v>1166</v>
      </c>
      <c r="AB972">
        <f t="shared" si="30"/>
        <v>1.9430026990407132E-4</v>
      </c>
    </row>
    <row r="973" spans="1:28">
      <c r="A973" t="s">
        <v>3540</v>
      </c>
      <c r="B973" t="s">
        <v>3541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31"/>
        <v>1038</v>
      </c>
      <c r="AB973">
        <f t="shared" si="30"/>
        <v>1.7297056617532249E-4</v>
      </c>
    </row>
    <row r="974" spans="1:28">
      <c r="A974" t="s">
        <v>3542</v>
      </c>
      <c r="B974" t="s">
        <v>3543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31"/>
        <v>987</v>
      </c>
      <c r="AB974">
        <f t="shared" si="30"/>
        <v>1.6447201234589913E-4</v>
      </c>
    </row>
    <row r="975" spans="1:28">
      <c r="A975" t="s">
        <v>3544</v>
      </c>
      <c r="B975" t="s">
        <v>3545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31"/>
        <v>936</v>
      </c>
      <c r="AB975">
        <f t="shared" si="30"/>
        <v>1.5597345851647577E-4</v>
      </c>
    </row>
    <row r="976" spans="1:28">
      <c r="A976" t="s">
        <v>3546</v>
      </c>
      <c r="B976" t="s">
        <v>3547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31"/>
        <v>904</v>
      </c>
      <c r="AB976">
        <f t="shared" si="30"/>
        <v>1.5064103258428856E-4</v>
      </c>
    </row>
    <row r="977" spans="1:28">
      <c r="A977" t="s">
        <v>3548</v>
      </c>
      <c r="B977" t="s">
        <v>3549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31"/>
        <v>882</v>
      </c>
      <c r="AB977">
        <f t="shared" si="30"/>
        <v>1.4697498975590987E-4</v>
      </c>
    </row>
    <row r="978" spans="1:28">
      <c r="A978" t="s">
        <v>3550</v>
      </c>
      <c r="B978" t="s">
        <v>3551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31"/>
        <v>834</v>
      </c>
      <c r="AB978">
        <f t="shared" si="30"/>
        <v>1.3897635085762905E-4</v>
      </c>
    </row>
    <row r="979" spans="1:28">
      <c r="A979" t="s">
        <v>3552</v>
      </c>
      <c r="B979" t="s">
        <v>3553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31"/>
        <v>840</v>
      </c>
      <c r="AB979">
        <f t="shared" si="30"/>
        <v>1.3997618071991417E-4</v>
      </c>
    </row>
    <row r="980" spans="1:28">
      <c r="A980" t="s">
        <v>3554</v>
      </c>
      <c r="B980" t="s">
        <v>3555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31"/>
        <v>830</v>
      </c>
      <c r="AB980">
        <f t="shared" si="30"/>
        <v>1.3830979761610566E-4</v>
      </c>
    </row>
    <row r="981" spans="1:28">
      <c r="A981" t="s">
        <v>3556</v>
      </c>
      <c r="B981" t="s">
        <v>3557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31"/>
        <v>872</v>
      </c>
      <c r="AB981">
        <f t="shared" si="30"/>
        <v>1.4530860665210135E-4</v>
      </c>
    </row>
    <row r="982" spans="1:28">
      <c r="A982" t="s">
        <v>3558</v>
      </c>
      <c r="B982" t="s">
        <v>3559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31"/>
        <v>932</v>
      </c>
      <c r="AB982">
        <f t="shared" ref="AB982:AB1045" si="32">AA982/$AD$4</f>
        <v>1.5530690527495238E-4</v>
      </c>
    </row>
    <row r="983" spans="1:28">
      <c r="A983" t="s">
        <v>3560</v>
      </c>
      <c r="B983" t="s">
        <v>3561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31"/>
        <v>955</v>
      </c>
      <c r="AB983">
        <f t="shared" si="32"/>
        <v>1.5913958641371192E-4</v>
      </c>
    </row>
    <row r="984" spans="1:28">
      <c r="A984" t="s">
        <v>3562</v>
      </c>
      <c r="B984" t="s">
        <v>3563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31"/>
        <v>976</v>
      </c>
      <c r="AB984">
        <f t="shared" si="32"/>
        <v>1.6263899093170979E-4</v>
      </c>
    </row>
    <row r="985" spans="1:28">
      <c r="A985" t="s">
        <v>3564</v>
      </c>
      <c r="B985" t="s">
        <v>3565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31"/>
        <v>982</v>
      </c>
      <c r="AB985">
        <f t="shared" si="32"/>
        <v>1.6363882079399489E-4</v>
      </c>
    </row>
    <row r="986" spans="1:28">
      <c r="A986" t="s">
        <v>3566</v>
      </c>
      <c r="B986" t="s">
        <v>3567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31"/>
        <v>910</v>
      </c>
      <c r="AB986">
        <f t="shared" si="32"/>
        <v>1.5164086244657366E-4</v>
      </c>
    </row>
    <row r="987" spans="1:28">
      <c r="A987" t="s">
        <v>3568</v>
      </c>
      <c r="B987" t="s">
        <v>3569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31"/>
        <v>738</v>
      </c>
      <c r="AB987">
        <f t="shared" si="32"/>
        <v>1.2297907306106745E-4</v>
      </c>
    </row>
    <row r="988" spans="1:28">
      <c r="A988" t="s">
        <v>3570</v>
      </c>
      <c r="B988" t="s">
        <v>3571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31"/>
        <v>559</v>
      </c>
      <c r="AB988">
        <f t="shared" si="32"/>
        <v>9.3150815502895262E-5</v>
      </c>
    </row>
    <row r="989" spans="1:28">
      <c r="A989" t="s">
        <v>3572</v>
      </c>
      <c r="B989" t="s">
        <v>3573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31"/>
        <v>520</v>
      </c>
      <c r="AB989">
        <f t="shared" si="32"/>
        <v>8.66519213980421E-5</v>
      </c>
    </row>
    <row r="990" spans="1:28">
      <c r="A990" t="s">
        <v>3574</v>
      </c>
      <c r="B990" t="s">
        <v>3575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31"/>
        <v>559</v>
      </c>
      <c r="AB990">
        <f t="shared" si="32"/>
        <v>9.3150815502895262E-5</v>
      </c>
    </row>
    <row r="991" spans="1:28">
      <c r="A991" t="s">
        <v>3576</v>
      </c>
      <c r="B991" t="s">
        <v>3577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31"/>
        <v>566</v>
      </c>
      <c r="AB991">
        <f t="shared" si="32"/>
        <v>9.4317283675561203E-5</v>
      </c>
    </row>
    <row r="992" spans="1:28">
      <c r="A992" t="s">
        <v>3578</v>
      </c>
      <c r="B992" t="s">
        <v>3579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31"/>
        <v>617</v>
      </c>
      <c r="AB992">
        <f t="shared" si="32"/>
        <v>1.0281583750498456E-4</v>
      </c>
    </row>
    <row r="993" spans="1:28">
      <c r="A993" t="s">
        <v>3580</v>
      </c>
      <c r="B993" t="s">
        <v>3581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31"/>
        <v>788</v>
      </c>
      <c r="AB993">
        <f t="shared" si="32"/>
        <v>1.3131098858010996E-4</v>
      </c>
    </row>
    <row r="994" spans="1:28">
      <c r="A994" t="s">
        <v>3582</v>
      </c>
      <c r="B994" t="s">
        <v>3583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31"/>
        <v>1165</v>
      </c>
      <c r="AB994">
        <f t="shared" si="32"/>
        <v>1.9413363159369047E-4</v>
      </c>
    </row>
    <row r="995" spans="1:28">
      <c r="A995" t="s">
        <v>3584</v>
      </c>
      <c r="B995" t="s">
        <v>3585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31"/>
        <v>1350</v>
      </c>
      <c r="AB995">
        <f t="shared" si="32"/>
        <v>2.2496171901414776E-4</v>
      </c>
    </row>
    <row r="996" spans="1:28">
      <c r="A996" t="s">
        <v>3586</v>
      </c>
      <c r="B996" t="s">
        <v>3587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31"/>
        <v>1329</v>
      </c>
      <c r="AB996">
        <f t="shared" si="32"/>
        <v>2.2146231449614989E-4</v>
      </c>
    </row>
    <row r="997" spans="1:28">
      <c r="A997" t="s">
        <v>3588</v>
      </c>
      <c r="B997" t="s">
        <v>3589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31"/>
        <v>1204</v>
      </c>
      <c r="AB997">
        <f t="shared" si="32"/>
        <v>2.0063252569854363E-4</v>
      </c>
    </row>
    <row r="998" spans="1:28">
      <c r="A998" t="s">
        <v>3590</v>
      </c>
      <c r="B998" t="s">
        <v>3591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31"/>
        <v>1148</v>
      </c>
      <c r="AB998">
        <f t="shared" si="32"/>
        <v>1.9130078031721602E-4</v>
      </c>
    </row>
    <row r="999" spans="1:28">
      <c r="A999" t="s">
        <v>3592</v>
      </c>
      <c r="B999" t="s">
        <v>3593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31"/>
        <v>1089</v>
      </c>
      <c r="AB999">
        <f t="shared" si="32"/>
        <v>1.8146912000474585E-4</v>
      </c>
    </row>
    <row r="1000" spans="1:28">
      <c r="A1000" t="s">
        <v>3594</v>
      </c>
      <c r="B1000" t="s">
        <v>3595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31"/>
        <v>1043</v>
      </c>
      <c r="AB1000">
        <f t="shared" si="32"/>
        <v>1.7380375772722674E-4</v>
      </c>
    </row>
    <row r="1001" spans="1:28">
      <c r="A1001" t="s">
        <v>3596</v>
      </c>
      <c r="B1001" t="s">
        <v>3597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31"/>
        <v>1015</v>
      </c>
      <c r="AB1001">
        <f t="shared" si="32"/>
        <v>1.6913788503656295E-4</v>
      </c>
    </row>
    <row r="1002" spans="1:28">
      <c r="A1002" t="s">
        <v>3598</v>
      </c>
      <c r="B1002" t="s">
        <v>3599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31"/>
        <v>958</v>
      </c>
      <c r="AB1002">
        <f t="shared" si="32"/>
        <v>1.5963950134485449E-4</v>
      </c>
    </row>
    <row r="1003" spans="1:28">
      <c r="A1003" t="s">
        <v>3600</v>
      </c>
      <c r="B1003" t="s">
        <v>3601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31"/>
        <v>954</v>
      </c>
      <c r="AB1003">
        <f t="shared" si="32"/>
        <v>1.589729481033311E-4</v>
      </c>
    </row>
    <row r="1004" spans="1:28">
      <c r="A1004" t="s">
        <v>3602</v>
      </c>
      <c r="B1004" t="s">
        <v>3603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31"/>
        <v>948</v>
      </c>
      <c r="AB1004">
        <f t="shared" si="32"/>
        <v>1.5797311824104597E-4</v>
      </c>
    </row>
    <row r="1005" spans="1:28">
      <c r="A1005" t="s">
        <v>3604</v>
      </c>
      <c r="B1005" t="s">
        <v>3605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31"/>
        <v>984</v>
      </c>
      <c r="AB1005">
        <f t="shared" si="32"/>
        <v>1.6397209741475659E-4</v>
      </c>
    </row>
    <row r="1006" spans="1:28">
      <c r="A1006" t="s">
        <v>3606</v>
      </c>
      <c r="B1006" t="s">
        <v>3607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31"/>
        <v>1034</v>
      </c>
      <c r="AB1006">
        <f t="shared" si="32"/>
        <v>1.723040129337991E-4</v>
      </c>
    </row>
    <row r="1007" spans="1:28">
      <c r="A1007" t="s">
        <v>3608</v>
      </c>
      <c r="B1007" t="s">
        <v>3609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31"/>
        <v>1054</v>
      </c>
      <c r="AB1007">
        <f t="shared" si="32"/>
        <v>1.7563677914141611E-4</v>
      </c>
    </row>
    <row r="1008" spans="1:28">
      <c r="A1008" t="s">
        <v>3610</v>
      </c>
      <c r="B1008" t="s">
        <v>3611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31"/>
        <v>1073</v>
      </c>
      <c r="AB1008">
        <f t="shared" si="32"/>
        <v>1.7880290703865226E-4</v>
      </c>
    </row>
    <row r="1009" spans="1:28">
      <c r="A1009" t="s">
        <v>3612</v>
      </c>
      <c r="B1009" t="s">
        <v>3613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31"/>
        <v>1066</v>
      </c>
      <c r="AB1009">
        <f t="shared" si="32"/>
        <v>1.7763643886598631E-4</v>
      </c>
    </row>
    <row r="1010" spans="1:28">
      <c r="A1010" t="s">
        <v>3614</v>
      </c>
      <c r="B1010" t="s">
        <v>3615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31"/>
        <v>973</v>
      </c>
      <c r="AB1010">
        <f t="shared" si="32"/>
        <v>1.6213907600056725E-4</v>
      </c>
    </row>
    <row r="1011" spans="1:28">
      <c r="A1011" t="s">
        <v>3616</v>
      </c>
      <c r="B1011" t="s">
        <v>3617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31"/>
        <v>784</v>
      </c>
      <c r="AB1011">
        <f t="shared" si="32"/>
        <v>1.3064443533858654E-4</v>
      </c>
    </row>
    <row r="1012" spans="1:28">
      <c r="A1012" t="s">
        <v>3618</v>
      </c>
      <c r="B1012" t="s">
        <v>3619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31"/>
        <v>596</v>
      </c>
      <c r="AB1012">
        <f t="shared" si="32"/>
        <v>9.9316432986986715E-5</v>
      </c>
    </row>
    <row r="1013" spans="1:28">
      <c r="A1013" t="s">
        <v>3620</v>
      </c>
      <c r="B1013" t="s">
        <v>3621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31"/>
        <v>570</v>
      </c>
      <c r="AB1013">
        <f t="shared" si="32"/>
        <v>9.4983836917084607E-5</v>
      </c>
    </row>
    <row r="1014" spans="1:28">
      <c r="A1014" t="s">
        <v>3622</v>
      </c>
      <c r="B1014" t="s">
        <v>3623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31"/>
        <v>609</v>
      </c>
      <c r="AB1014">
        <f t="shared" si="32"/>
        <v>1.0148273102193777E-4</v>
      </c>
    </row>
    <row r="1015" spans="1:28">
      <c r="A1015" t="s">
        <v>3624</v>
      </c>
      <c r="B1015" t="s">
        <v>3625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31"/>
        <v>619</v>
      </c>
      <c r="AB1015">
        <f t="shared" si="32"/>
        <v>1.0314911412574627E-4</v>
      </c>
    </row>
    <row r="1016" spans="1:28">
      <c r="A1016" t="s">
        <v>3626</v>
      </c>
      <c r="B1016" t="s">
        <v>3627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31"/>
        <v>665</v>
      </c>
      <c r="AB1016">
        <f t="shared" si="32"/>
        <v>1.1081447640326537E-4</v>
      </c>
    </row>
    <row r="1017" spans="1:28">
      <c r="A1017" t="s">
        <v>3628</v>
      </c>
      <c r="B1017" t="s">
        <v>3629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31"/>
        <v>832</v>
      </c>
      <c r="AB1017">
        <f t="shared" si="32"/>
        <v>1.3864307423686737E-4</v>
      </c>
    </row>
    <row r="1018" spans="1:28">
      <c r="A1018" t="s">
        <v>3630</v>
      </c>
      <c r="B1018" t="s">
        <v>3631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31"/>
        <v>1224</v>
      </c>
      <c r="AB1018">
        <f t="shared" si="32"/>
        <v>2.0396529190616064E-4</v>
      </c>
    </row>
    <row r="1019" spans="1:28">
      <c r="A1019" t="s">
        <v>3632</v>
      </c>
      <c r="B1019" t="s">
        <v>3633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31"/>
        <v>1421</v>
      </c>
      <c r="AB1019">
        <f t="shared" si="32"/>
        <v>2.3679303905118813E-4</v>
      </c>
    </row>
    <row r="1020" spans="1:28">
      <c r="A1020" t="s">
        <v>3634</v>
      </c>
      <c r="B1020" t="s">
        <v>3635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31"/>
        <v>1400</v>
      </c>
      <c r="AB1020">
        <f t="shared" si="32"/>
        <v>2.3329363453319026E-4</v>
      </c>
    </row>
    <row r="1021" spans="1:28">
      <c r="A1021" t="s">
        <v>3636</v>
      </c>
      <c r="B1021" t="s">
        <v>3637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31"/>
        <v>1285</v>
      </c>
      <c r="AB1021">
        <f t="shared" si="32"/>
        <v>2.1413022883939249E-4</v>
      </c>
    </row>
    <row r="1022" spans="1:28">
      <c r="A1022" t="s">
        <v>3638</v>
      </c>
      <c r="B1022" t="s">
        <v>3639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31"/>
        <v>1236</v>
      </c>
      <c r="AB1022">
        <f t="shared" si="32"/>
        <v>2.0596495163073084E-4</v>
      </c>
    </row>
    <row r="1023" spans="1:28">
      <c r="A1023" t="s">
        <v>3640</v>
      </c>
      <c r="B1023" t="s">
        <v>3641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31"/>
        <v>1176</v>
      </c>
      <c r="AB1023">
        <f t="shared" si="32"/>
        <v>1.9596665300787984E-4</v>
      </c>
    </row>
    <row r="1024" spans="1:28">
      <c r="A1024" t="s">
        <v>3642</v>
      </c>
      <c r="B1024" t="s">
        <v>3643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31"/>
        <v>1128</v>
      </c>
      <c r="AB1024">
        <f t="shared" si="32"/>
        <v>1.8796801410959901E-4</v>
      </c>
    </row>
    <row r="1025" spans="1:28">
      <c r="A1025" t="s">
        <v>3644</v>
      </c>
      <c r="B1025" t="s">
        <v>3645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31"/>
        <v>1098</v>
      </c>
      <c r="AB1025">
        <f t="shared" si="32"/>
        <v>1.8296886479817352E-4</v>
      </c>
    </row>
    <row r="1026" spans="1:28">
      <c r="A1026" t="s">
        <v>3646</v>
      </c>
      <c r="B1026" t="s">
        <v>3647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31"/>
        <v>1042</v>
      </c>
      <c r="AB1026">
        <f t="shared" si="32"/>
        <v>1.7363711941684591E-4</v>
      </c>
    </row>
    <row r="1027" spans="1:28">
      <c r="A1027" t="s">
        <v>3648</v>
      </c>
      <c r="B1027" t="s">
        <v>3649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31"/>
        <v>1035</v>
      </c>
      <c r="AB1027">
        <f t="shared" si="32"/>
        <v>1.7247065124417996E-4</v>
      </c>
    </row>
    <row r="1028" spans="1:28">
      <c r="A1028" t="s">
        <v>3650</v>
      </c>
      <c r="B1028" t="s">
        <v>3651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31"/>
        <v>1027</v>
      </c>
      <c r="AB1028">
        <f t="shared" si="32"/>
        <v>1.7113754476113315E-4</v>
      </c>
    </row>
    <row r="1029" spans="1:28">
      <c r="A1029" t="s">
        <v>3652</v>
      </c>
      <c r="B1029" t="s">
        <v>3653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31"/>
        <v>1059</v>
      </c>
      <c r="AB1029">
        <f t="shared" si="32"/>
        <v>1.7646997069332035E-4</v>
      </c>
    </row>
    <row r="1030" spans="1:28">
      <c r="A1030" t="s">
        <v>3654</v>
      </c>
      <c r="B1030" t="s">
        <v>3655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33">SUM(U1030:Z1030)</f>
        <v>1104</v>
      </c>
      <c r="AB1030">
        <f t="shared" si="32"/>
        <v>1.8396869466045862E-4</v>
      </c>
    </row>
    <row r="1031" spans="1:28">
      <c r="A1031" t="s">
        <v>3656</v>
      </c>
      <c r="B1031" t="s">
        <v>3657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33"/>
        <v>1111</v>
      </c>
      <c r="AB1031">
        <f t="shared" si="32"/>
        <v>1.8513516283312457E-4</v>
      </c>
    </row>
    <row r="1032" spans="1:28">
      <c r="A1032" t="s">
        <v>3658</v>
      </c>
      <c r="B1032" t="s">
        <v>3659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33"/>
        <v>1122</v>
      </c>
      <c r="AB1032">
        <f t="shared" si="32"/>
        <v>1.8696818424731391E-4</v>
      </c>
    </row>
    <row r="1033" spans="1:28">
      <c r="A1033" t="s">
        <v>3660</v>
      </c>
      <c r="B1033" t="s">
        <v>3661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33"/>
        <v>1115</v>
      </c>
      <c r="AB1033">
        <f t="shared" si="32"/>
        <v>1.8580171607464796E-4</v>
      </c>
    </row>
    <row r="1034" spans="1:28">
      <c r="A1034" t="s">
        <v>3662</v>
      </c>
      <c r="B1034" t="s">
        <v>3663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33"/>
        <v>1017</v>
      </c>
      <c r="AB1034">
        <f t="shared" si="32"/>
        <v>1.6947116165732466E-4</v>
      </c>
    </row>
    <row r="1035" spans="1:28">
      <c r="A1035" t="s">
        <v>3664</v>
      </c>
      <c r="B1035" t="s">
        <v>3665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33"/>
        <v>826</v>
      </c>
      <c r="AB1035">
        <f t="shared" si="32"/>
        <v>1.3764324437458227E-4</v>
      </c>
    </row>
    <row r="1036" spans="1:28">
      <c r="A1036" t="s">
        <v>3666</v>
      </c>
      <c r="B1036" t="s">
        <v>3667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33"/>
        <v>638</v>
      </c>
      <c r="AB1036">
        <f t="shared" si="32"/>
        <v>1.0631524202298243E-4</v>
      </c>
    </row>
    <row r="1037" spans="1:28">
      <c r="A1037" t="s">
        <v>3668</v>
      </c>
      <c r="B1037" t="s">
        <v>3669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33"/>
        <v>569</v>
      </c>
      <c r="AB1037">
        <f t="shared" si="32"/>
        <v>9.4817198606703766E-5</v>
      </c>
    </row>
    <row r="1038" spans="1:28">
      <c r="A1038" t="s">
        <v>3670</v>
      </c>
      <c r="B1038" t="s">
        <v>3671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33"/>
        <v>608</v>
      </c>
      <c r="AB1038">
        <f t="shared" si="32"/>
        <v>1.0131609271155691E-4</v>
      </c>
    </row>
    <row r="1039" spans="1:28">
      <c r="A1039" t="s">
        <v>3672</v>
      </c>
      <c r="B1039" t="s">
        <v>3673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33"/>
        <v>618</v>
      </c>
      <c r="AB1039">
        <f t="shared" si="32"/>
        <v>1.0298247581536542E-4</v>
      </c>
    </row>
    <row r="1040" spans="1:28">
      <c r="A1040" t="s">
        <v>3674</v>
      </c>
      <c r="B1040" t="s">
        <v>3675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33"/>
        <v>666</v>
      </c>
      <c r="AB1040">
        <f t="shared" si="32"/>
        <v>1.1098111471364623E-4</v>
      </c>
    </row>
    <row r="1041" spans="1:28">
      <c r="A1041" t="s">
        <v>3676</v>
      </c>
      <c r="B1041" t="s">
        <v>3677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33"/>
        <v>836</v>
      </c>
      <c r="AB1041">
        <f t="shared" si="32"/>
        <v>1.3930962747839076E-4</v>
      </c>
    </row>
    <row r="1042" spans="1:28">
      <c r="A1042" t="s">
        <v>3678</v>
      </c>
      <c r="B1042" t="s">
        <v>3679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33"/>
        <v>1229</v>
      </c>
      <c r="AB1042">
        <f t="shared" si="32"/>
        <v>2.0479848345806488E-4</v>
      </c>
    </row>
    <row r="1043" spans="1:28">
      <c r="A1043" t="s">
        <v>3680</v>
      </c>
      <c r="B1043" t="s">
        <v>3681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33"/>
        <v>1428</v>
      </c>
      <c r="AB1043">
        <f t="shared" si="32"/>
        <v>2.3795950722385408E-4</v>
      </c>
    </row>
    <row r="1044" spans="1:28">
      <c r="A1044" t="s">
        <v>3682</v>
      </c>
      <c r="B1044" t="s">
        <v>3683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33"/>
        <v>1407</v>
      </c>
      <c r="AB1044">
        <f t="shared" si="32"/>
        <v>2.3446010270585622E-4</v>
      </c>
    </row>
    <row r="1045" spans="1:28">
      <c r="A1045" t="s">
        <v>3684</v>
      </c>
      <c r="B1045" t="s">
        <v>3685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33"/>
        <v>1294</v>
      </c>
      <c r="AB1045">
        <f t="shared" si="32"/>
        <v>2.1562997363282015E-4</v>
      </c>
    </row>
    <row r="1046" spans="1:28">
      <c r="A1046" t="s">
        <v>3686</v>
      </c>
      <c r="B1046" t="s">
        <v>3687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33"/>
        <v>1239</v>
      </c>
      <c r="AB1046">
        <f t="shared" ref="AB1046:AB1109" si="34">AA1046/$AD$4</f>
        <v>2.064648665618734E-4</v>
      </c>
    </row>
    <row r="1047" spans="1:28">
      <c r="A1047" t="s">
        <v>3688</v>
      </c>
      <c r="B1047" t="s">
        <v>3689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33"/>
        <v>1179</v>
      </c>
      <c r="AB1047">
        <f t="shared" si="34"/>
        <v>1.9646656793902238E-4</v>
      </c>
    </row>
    <row r="1048" spans="1:28">
      <c r="A1048" t="s">
        <v>3690</v>
      </c>
      <c r="B1048" t="s">
        <v>3691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33"/>
        <v>1130</v>
      </c>
      <c r="AB1048">
        <f t="shared" si="34"/>
        <v>1.8830129073036072E-4</v>
      </c>
    </row>
    <row r="1049" spans="1:28">
      <c r="A1049" t="s">
        <v>3692</v>
      </c>
      <c r="B1049" t="s">
        <v>3693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33"/>
        <v>1099</v>
      </c>
      <c r="AB1049">
        <f t="shared" si="34"/>
        <v>1.8313550310855437E-4</v>
      </c>
    </row>
    <row r="1050" spans="1:28">
      <c r="A1050" t="s">
        <v>3694</v>
      </c>
      <c r="B1050" t="s">
        <v>3695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33"/>
        <v>1042</v>
      </c>
      <c r="AB1050">
        <f t="shared" si="34"/>
        <v>1.7363711941684591E-4</v>
      </c>
    </row>
    <row r="1051" spans="1:28">
      <c r="A1051" t="s">
        <v>3696</v>
      </c>
      <c r="B1051" t="s">
        <v>3697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33"/>
        <v>1035</v>
      </c>
      <c r="AB1051">
        <f t="shared" si="34"/>
        <v>1.7247065124417996E-4</v>
      </c>
    </row>
    <row r="1052" spans="1:28">
      <c r="A1052" t="s">
        <v>3698</v>
      </c>
      <c r="B1052" t="s">
        <v>3699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33"/>
        <v>1027</v>
      </c>
      <c r="AB1052">
        <f t="shared" si="34"/>
        <v>1.7113754476113315E-4</v>
      </c>
    </row>
    <row r="1053" spans="1:28">
      <c r="A1053" t="s">
        <v>3700</v>
      </c>
      <c r="B1053" t="s">
        <v>3701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33"/>
        <v>1060</v>
      </c>
      <c r="AB1053">
        <f t="shared" si="34"/>
        <v>1.7663660900370121E-4</v>
      </c>
    </row>
    <row r="1054" spans="1:28">
      <c r="A1054" t="s">
        <v>3702</v>
      </c>
      <c r="B1054" t="s">
        <v>3703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33"/>
        <v>1107</v>
      </c>
      <c r="AB1054">
        <f t="shared" si="34"/>
        <v>1.8446860959160115E-4</v>
      </c>
    </row>
    <row r="1055" spans="1:28">
      <c r="A1055" t="s">
        <v>3704</v>
      </c>
      <c r="B1055" t="s">
        <v>3705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33"/>
        <v>1116</v>
      </c>
      <c r="AB1055">
        <f t="shared" si="34"/>
        <v>1.8596835438502882E-4</v>
      </c>
    </row>
    <row r="1056" spans="1:28">
      <c r="A1056" t="s">
        <v>3706</v>
      </c>
      <c r="B1056" t="s">
        <v>3707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33"/>
        <v>1129</v>
      </c>
      <c r="AB1056">
        <f t="shared" si="34"/>
        <v>1.8813465241997987E-4</v>
      </c>
    </row>
    <row r="1057" spans="1:28">
      <c r="A1057" t="s">
        <v>3708</v>
      </c>
      <c r="B1057" t="s">
        <v>3709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33"/>
        <v>1123</v>
      </c>
      <c r="AB1057">
        <f t="shared" si="34"/>
        <v>1.8713482255769477E-4</v>
      </c>
    </row>
    <row r="1058" spans="1:28">
      <c r="A1058" t="s">
        <v>3710</v>
      </c>
      <c r="B1058" t="s">
        <v>3711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33"/>
        <v>1023</v>
      </c>
      <c r="AB1058">
        <f t="shared" si="34"/>
        <v>1.7047099151960976E-4</v>
      </c>
    </row>
    <row r="1059" spans="1:28">
      <c r="A1059" t="s">
        <v>3712</v>
      </c>
      <c r="B1059" t="s">
        <v>3713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33"/>
        <v>829</v>
      </c>
      <c r="AB1059">
        <f t="shared" si="34"/>
        <v>1.381431593057248E-4</v>
      </c>
    </row>
    <row r="1060" spans="1:28">
      <c r="A1060" t="s">
        <v>3714</v>
      </c>
      <c r="B1060" t="s">
        <v>3715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33"/>
        <v>639</v>
      </c>
      <c r="AB1060">
        <f t="shared" si="34"/>
        <v>1.0648188033336327E-4</v>
      </c>
    </row>
    <row r="1061" spans="1:28">
      <c r="A1061" t="s">
        <v>3716</v>
      </c>
      <c r="B1061" t="s">
        <v>3717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33"/>
        <v>559</v>
      </c>
      <c r="AB1061">
        <f t="shared" si="34"/>
        <v>9.3150815502895262E-5</v>
      </c>
    </row>
    <row r="1062" spans="1:28">
      <c r="A1062" t="s">
        <v>3718</v>
      </c>
      <c r="B1062" t="s">
        <v>3719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33"/>
        <v>600</v>
      </c>
      <c r="AB1062">
        <f t="shared" si="34"/>
        <v>9.9982986228510119E-5</v>
      </c>
    </row>
    <row r="1063" spans="1:28">
      <c r="A1063" t="s">
        <v>3720</v>
      </c>
      <c r="B1063" t="s">
        <v>3721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33"/>
        <v>608</v>
      </c>
      <c r="AB1063">
        <f t="shared" si="34"/>
        <v>1.0131609271155691E-4</v>
      </c>
    </row>
    <row r="1064" spans="1:28">
      <c r="A1064" t="s">
        <v>3722</v>
      </c>
      <c r="B1064" t="s">
        <v>3723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33"/>
        <v>657</v>
      </c>
      <c r="AB1064">
        <f t="shared" si="34"/>
        <v>1.0948136992021858E-4</v>
      </c>
    </row>
    <row r="1065" spans="1:28">
      <c r="A1065" t="s">
        <v>3724</v>
      </c>
      <c r="B1065" t="s">
        <v>3725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33"/>
        <v>828</v>
      </c>
      <c r="AB1065">
        <f t="shared" si="34"/>
        <v>1.3797652099534395E-4</v>
      </c>
    </row>
    <row r="1066" spans="1:28">
      <c r="A1066" t="s">
        <v>3726</v>
      </c>
      <c r="B1066" t="s">
        <v>3727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33"/>
        <v>1218</v>
      </c>
      <c r="AB1066">
        <f t="shared" si="34"/>
        <v>2.0296546204387554E-4</v>
      </c>
    </row>
    <row r="1067" spans="1:28">
      <c r="A1067" t="s">
        <v>3728</v>
      </c>
      <c r="B1067" t="s">
        <v>3729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33"/>
        <v>1415</v>
      </c>
      <c r="AB1067">
        <f t="shared" si="34"/>
        <v>2.3579320918890303E-4</v>
      </c>
    </row>
    <row r="1068" spans="1:28">
      <c r="A1068" t="s">
        <v>3730</v>
      </c>
      <c r="B1068" t="s">
        <v>3731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33"/>
        <v>1396</v>
      </c>
      <c r="AB1068">
        <f t="shared" si="34"/>
        <v>2.3262708129166687E-4</v>
      </c>
    </row>
    <row r="1069" spans="1:28">
      <c r="A1069" t="s">
        <v>3732</v>
      </c>
      <c r="B1069" t="s">
        <v>3733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33"/>
        <v>1281</v>
      </c>
      <c r="AB1069">
        <f t="shared" si="34"/>
        <v>2.134636755978691E-4</v>
      </c>
    </row>
    <row r="1070" spans="1:28">
      <c r="A1070" t="s">
        <v>3734</v>
      </c>
      <c r="B1070" t="s">
        <v>3735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33"/>
        <v>1226</v>
      </c>
      <c r="AB1070">
        <f t="shared" si="34"/>
        <v>2.0429856852692235E-4</v>
      </c>
    </row>
    <row r="1071" spans="1:28">
      <c r="A1071" t="s">
        <v>3736</v>
      </c>
      <c r="B1071" t="s">
        <v>3737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33"/>
        <v>1165</v>
      </c>
      <c r="AB1071">
        <f t="shared" si="34"/>
        <v>1.9413363159369047E-4</v>
      </c>
    </row>
    <row r="1072" spans="1:28">
      <c r="A1072" t="s">
        <v>3738</v>
      </c>
      <c r="B1072" t="s">
        <v>3739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33"/>
        <v>1117</v>
      </c>
      <c r="AB1072">
        <f t="shared" si="34"/>
        <v>1.8613499269540967E-4</v>
      </c>
    </row>
    <row r="1073" spans="1:28">
      <c r="A1073" t="s">
        <v>3740</v>
      </c>
      <c r="B1073" t="s">
        <v>3741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33"/>
        <v>1087</v>
      </c>
      <c r="AB1073">
        <f t="shared" si="34"/>
        <v>1.8113584338398417E-4</v>
      </c>
    </row>
    <row r="1074" spans="1:28">
      <c r="A1074" t="s">
        <v>3742</v>
      </c>
      <c r="B1074" t="s">
        <v>3743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33"/>
        <v>1029</v>
      </c>
      <c r="AB1074">
        <f t="shared" si="34"/>
        <v>1.7147082138189486E-4</v>
      </c>
    </row>
    <row r="1075" spans="1:28">
      <c r="A1075" t="s">
        <v>3744</v>
      </c>
      <c r="B1075" t="s">
        <v>3745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33"/>
        <v>1022</v>
      </c>
      <c r="AB1075">
        <f t="shared" si="34"/>
        <v>1.703043532092289E-4</v>
      </c>
    </row>
    <row r="1076" spans="1:28">
      <c r="A1076" t="s">
        <v>3746</v>
      </c>
      <c r="B1076" t="s">
        <v>3747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33"/>
        <v>1014</v>
      </c>
      <c r="AB1076">
        <f t="shared" si="34"/>
        <v>1.6897124672618209E-4</v>
      </c>
    </row>
    <row r="1077" spans="1:28">
      <c r="A1077" t="s">
        <v>3748</v>
      </c>
      <c r="B1077" t="s">
        <v>3749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33"/>
        <v>1047</v>
      </c>
      <c r="AB1077">
        <f t="shared" si="34"/>
        <v>1.7447031096875015E-4</v>
      </c>
    </row>
    <row r="1078" spans="1:28">
      <c r="A1078" t="s">
        <v>3750</v>
      </c>
      <c r="B1078" t="s">
        <v>3751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33"/>
        <v>1094</v>
      </c>
      <c r="AB1078">
        <f t="shared" si="34"/>
        <v>1.823023115566501E-4</v>
      </c>
    </row>
    <row r="1079" spans="1:28">
      <c r="A1079" t="s">
        <v>3752</v>
      </c>
      <c r="B1079" t="s">
        <v>3753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33"/>
        <v>1103</v>
      </c>
      <c r="AB1079">
        <f t="shared" si="34"/>
        <v>1.8380205635007776E-4</v>
      </c>
    </row>
    <row r="1080" spans="1:28">
      <c r="A1080" t="s">
        <v>3754</v>
      </c>
      <c r="B1080" t="s">
        <v>3755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33"/>
        <v>1117</v>
      </c>
      <c r="AB1080">
        <f t="shared" si="34"/>
        <v>1.8613499269540967E-4</v>
      </c>
    </row>
    <row r="1081" spans="1:28">
      <c r="A1081" t="s">
        <v>3756</v>
      </c>
      <c r="B1081" t="s">
        <v>3757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33"/>
        <v>1111</v>
      </c>
      <c r="AB1081">
        <f t="shared" si="34"/>
        <v>1.8513516283312457E-4</v>
      </c>
    </row>
    <row r="1082" spans="1:28">
      <c r="A1082" t="s">
        <v>3758</v>
      </c>
      <c r="B1082" t="s">
        <v>3759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33"/>
        <v>1013</v>
      </c>
      <c r="AB1082">
        <f t="shared" si="34"/>
        <v>1.6880460841580124E-4</v>
      </c>
    </row>
    <row r="1083" spans="1:28">
      <c r="A1083" t="s">
        <v>3760</v>
      </c>
      <c r="B1083" t="s">
        <v>3761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33"/>
        <v>819</v>
      </c>
      <c r="AB1083">
        <f t="shared" si="34"/>
        <v>1.3647677620191631E-4</v>
      </c>
    </row>
    <row r="1084" spans="1:28">
      <c r="A1084" t="s">
        <v>3762</v>
      </c>
      <c r="B1084" t="s">
        <v>3763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33"/>
        <v>631</v>
      </c>
      <c r="AB1084">
        <f t="shared" si="34"/>
        <v>1.0514877385031647E-4</v>
      </c>
    </row>
    <row r="1085" spans="1:28">
      <c r="A1085" t="s">
        <v>3764</v>
      </c>
      <c r="B1085" t="s">
        <v>3765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33"/>
        <v>524</v>
      </c>
      <c r="AB1085">
        <f t="shared" si="34"/>
        <v>8.7318474639565505E-5</v>
      </c>
    </row>
    <row r="1086" spans="1:28">
      <c r="A1086" t="s">
        <v>3766</v>
      </c>
      <c r="B1086" t="s">
        <v>3767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33"/>
        <v>559</v>
      </c>
      <c r="AB1086">
        <f t="shared" si="34"/>
        <v>9.3150815502895262E-5</v>
      </c>
    </row>
    <row r="1087" spans="1:28">
      <c r="A1087" t="s">
        <v>3768</v>
      </c>
      <c r="B1087" t="s">
        <v>3769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33"/>
        <v>566</v>
      </c>
      <c r="AB1087">
        <f t="shared" si="34"/>
        <v>9.4317283675561203E-5</v>
      </c>
    </row>
    <row r="1088" spans="1:28">
      <c r="A1088" t="s">
        <v>3770</v>
      </c>
      <c r="B1088" t="s">
        <v>3771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33"/>
        <v>607</v>
      </c>
      <c r="AB1088">
        <f t="shared" si="34"/>
        <v>1.0114945440117607E-4</v>
      </c>
    </row>
    <row r="1089" spans="1:28">
      <c r="A1089" t="s">
        <v>3772</v>
      </c>
      <c r="B1089" t="s">
        <v>3773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33"/>
        <v>772</v>
      </c>
      <c r="AB1089">
        <f t="shared" si="34"/>
        <v>1.2864477561401634E-4</v>
      </c>
    </row>
    <row r="1090" spans="1:28">
      <c r="A1090" t="s">
        <v>3774</v>
      </c>
      <c r="B1090" t="s">
        <v>3775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33"/>
        <v>1145</v>
      </c>
      <c r="AB1090">
        <f t="shared" si="34"/>
        <v>1.9080086538607346E-4</v>
      </c>
    </row>
    <row r="1091" spans="1:28">
      <c r="A1091" t="s">
        <v>3776</v>
      </c>
      <c r="B1091" t="s">
        <v>3777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33"/>
        <v>1348</v>
      </c>
      <c r="AB1091">
        <f t="shared" si="34"/>
        <v>2.2462844239338605E-4</v>
      </c>
    </row>
    <row r="1092" spans="1:28">
      <c r="A1092" t="s">
        <v>3778</v>
      </c>
      <c r="B1092" t="s">
        <v>3779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33"/>
        <v>1340</v>
      </c>
      <c r="AB1092">
        <f t="shared" si="34"/>
        <v>2.2329533591033927E-4</v>
      </c>
    </row>
    <row r="1093" spans="1:28">
      <c r="A1093" t="s">
        <v>3780</v>
      </c>
      <c r="B1093" t="s">
        <v>3781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33"/>
        <v>1230</v>
      </c>
      <c r="AB1093">
        <f t="shared" si="34"/>
        <v>2.0496512176844574E-4</v>
      </c>
    </row>
    <row r="1094" spans="1:28">
      <c r="A1094" t="s">
        <v>3782</v>
      </c>
      <c r="B1094" t="s">
        <v>3783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5">SUM(U1094:Z1094)</f>
        <v>1171</v>
      </c>
      <c r="AB1094">
        <f t="shared" si="34"/>
        <v>1.9513346145597557E-4</v>
      </c>
    </row>
    <row r="1095" spans="1:28">
      <c r="A1095" t="s">
        <v>3784</v>
      </c>
      <c r="B1095" t="s">
        <v>3785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5"/>
        <v>1106</v>
      </c>
      <c r="AB1095">
        <f t="shared" si="34"/>
        <v>1.8430197128122032E-4</v>
      </c>
    </row>
    <row r="1096" spans="1:28">
      <c r="A1096" t="s">
        <v>3786</v>
      </c>
      <c r="B1096" t="s">
        <v>3787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5"/>
        <v>1059</v>
      </c>
      <c r="AB1096">
        <f t="shared" si="34"/>
        <v>1.7646997069332035E-4</v>
      </c>
    </row>
    <row r="1097" spans="1:28">
      <c r="A1097" t="s">
        <v>3788</v>
      </c>
      <c r="B1097" t="s">
        <v>3789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5"/>
        <v>1028</v>
      </c>
      <c r="AB1097">
        <f t="shared" si="34"/>
        <v>1.71304183071514E-4</v>
      </c>
    </row>
    <row r="1098" spans="1:28">
      <c r="A1098" t="s">
        <v>3790</v>
      </c>
      <c r="B1098" t="s">
        <v>3791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5"/>
        <v>975</v>
      </c>
      <c r="AB1098">
        <f t="shared" si="34"/>
        <v>1.6247235262132893E-4</v>
      </c>
    </row>
    <row r="1099" spans="1:28">
      <c r="A1099" t="s">
        <v>3792</v>
      </c>
      <c r="B1099" t="s">
        <v>3793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5"/>
        <v>963</v>
      </c>
      <c r="AB1099">
        <f t="shared" si="34"/>
        <v>1.6047269289675873E-4</v>
      </c>
    </row>
    <row r="1100" spans="1:28">
      <c r="A1100" t="s">
        <v>3794</v>
      </c>
      <c r="B1100" t="s">
        <v>3795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5"/>
        <v>954</v>
      </c>
      <c r="AB1100">
        <f t="shared" si="34"/>
        <v>1.589729481033311E-4</v>
      </c>
    </row>
    <row r="1101" spans="1:28">
      <c r="A1101" t="s">
        <v>3796</v>
      </c>
      <c r="B1101" t="s">
        <v>3797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5"/>
        <v>983</v>
      </c>
      <c r="AB1101">
        <f t="shared" si="34"/>
        <v>1.6380545910437574E-4</v>
      </c>
    </row>
    <row r="1102" spans="1:28">
      <c r="A1102" t="s">
        <v>3798</v>
      </c>
      <c r="B1102" t="s">
        <v>3799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5"/>
        <v>1037</v>
      </c>
      <c r="AB1102">
        <f t="shared" si="34"/>
        <v>1.7280392786494164E-4</v>
      </c>
    </row>
    <row r="1103" spans="1:28">
      <c r="A1103" t="s">
        <v>3800</v>
      </c>
      <c r="B1103" t="s">
        <v>3801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5"/>
        <v>1053</v>
      </c>
      <c r="AB1103">
        <f t="shared" si="34"/>
        <v>1.7547014083103525E-4</v>
      </c>
    </row>
    <row r="1104" spans="1:28">
      <c r="A1104" t="s">
        <v>3802</v>
      </c>
      <c r="B1104" t="s">
        <v>3803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5"/>
        <v>1075</v>
      </c>
      <c r="AB1104">
        <f t="shared" si="34"/>
        <v>1.7913618365941394E-4</v>
      </c>
    </row>
    <row r="1105" spans="1:28">
      <c r="A1105" t="s">
        <v>3804</v>
      </c>
      <c r="B1105" t="s">
        <v>3805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5"/>
        <v>1066</v>
      </c>
      <c r="AB1105">
        <f t="shared" si="34"/>
        <v>1.7763643886598631E-4</v>
      </c>
    </row>
    <row r="1106" spans="1:28">
      <c r="A1106" t="s">
        <v>3806</v>
      </c>
      <c r="B1106" t="s">
        <v>3807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5"/>
        <v>974</v>
      </c>
      <c r="AB1106">
        <f t="shared" si="34"/>
        <v>1.6230571431094808E-4</v>
      </c>
    </row>
    <row r="1107" spans="1:28">
      <c r="A1107" t="s">
        <v>3808</v>
      </c>
      <c r="B1107" t="s">
        <v>3809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5"/>
        <v>782</v>
      </c>
      <c r="AB1107">
        <f t="shared" si="34"/>
        <v>1.3031115871782486E-4</v>
      </c>
    </row>
    <row r="1108" spans="1:28">
      <c r="A1108" t="s">
        <v>3810</v>
      </c>
      <c r="B1108" t="s">
        <v>3811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5"/>
        <v>595</v>
      </c>
      <c r="AB1108">
        <f t="shared" si="34"/>
        <v>9.914979467660586E-5</v>
      </c>
    </row>
    <row r="1109" spans="1:28">
      <c r="A1109" t="s">
        <v>3812</v>
      </c>
      <c r="B1109" t="s">
        <v>3813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5"/>
        <v>498</v>
      </c>
      <c r="AB1109">
        <f t="shared" si="34"/>
        <v>8.2985878569663397E-5</v>
      </c>
    </row>
    <row r="1110" spans="1:28">
      <c r="A1110" t="s">
        <v>3814</v>
      </c>
      <c r="B1110" t="s">
        <v>3815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5"/>
        <v>516</v>
      </c>
      <c r="AB1110">
        <f t="shared" ref="AB1110:AB1173" si="36">AA1110/$AD$4</f>
        <v>8.5985368156518696E-5</v>
      </c>
    </row>
    <row r="1111" spans="1:28">
      <c r="A1111" t="s">
        <v>3816</v>
      </c>
      <c r="B1111" t="s">
        <v>3817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5"/>
        <v>505</v>
      </c>
      <c r="AB1111">
        <f t="shared" si="36"/>
        <v>8.4152346742329351E-5</v>
      </c>
    </row>
    <row r="1112" spans="1:28">
      <c r="A1112" t="s">
        <v>3818</v>
      </c>
      <c r="B1112" t="s">
        <v>3819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5"/>
        <v>562</v>
      </c>
      <c r="AB1112">
        <f t="shared" si="36"/>
        <v>9.3650730434037812E-5</v>
      </c>
    </row>
    <row r="1113" spans="1:28">
      <c r="A1113" t="s">
        <v>3820</v>
      </c>
      <c r="B1113" t="s">
        <v>3821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5"/>
        <v>723</v>
      </c>
      <c r="AB1113">
        <f t="shared" si="36"/>
        <v>1.2047949840535469E-4</v>
      </c>
    </row>
    <row r="1114" spans="1:28">
      <c r="A1114" t="s">
        <v>3822</v>
      </c>
      <c r="B1114" t="s">
        <v>3823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5"/>
        <v>1056</v>
      </c>
      <c r="AB1114">
        <f t="shared" si="36"/>
        <v>1.7597005576217779E-4</v>
      </c>
    </row>
    <row r="1115" spans="1:28">
      <c r="A1115" t="s">
        <v>3824</v>
      </c>
      <c r="B1115" t="s">
        <v>3825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5"/>
        <v>1270</v>
      </c>
      <c r="AB1115">
        <f t="shared" si="36"/>
        <v>2.1163065418367975E-4</v>
      </c>
    </row>
    <row r="1116" spans="1:28">
      <c r="A1116" t="s">
        <v>3826</v>
      </c>
      <c r="B1116" t="s">
        <v>3827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5"/>
        <v>1249</v>
      </c>
      <c r="AB1116">
        <f t="shared" si="36"/>
        <v>2.0813124966568189E-4</v>
      </c>
    </row>
    <row r="1117" spans="1:28">
      <c r="A1117" t="s">
        <v>3828</v>
      </c>
      <c r="B1117" t="s">
        <v>3829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5"/>
        <v>1129</v>
      </c>
      <c r="AB1117">
        <f t="shared" si="36"/>
        <v>1.8813465241997987E-4</v>
      </c>
    </row>
    <row r="1118" spans="1:28">
      <c r="A1118" t="s">
        <v>3830</v>
      </c>
      <c r="B1118" t="s">
        <v>3831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5"/>
        <v>1067</v>
      </c>
      <c r="AB1118">
        <f t="shared" si="36"/>
        <v>1.7780307717636716E-4</v>
      </c>
    </row>
    <row r="1119" spans="1:28">
      <c r="A1119" t="s">
        <v>3832</v>
      </c>
      <c r="B1119" t="s">
        <v>3833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5"/>
        <v>1022</v>
      </c>
      <c r="AB1119">
        <f t="shared" si="36"/>
        <v>1.703043532092289E-4</v>
      </c>
    </row>
    <row r="1120" spans="1:28">
      <c r="A1120" t="s">
        <v>3834</v>
      </c>
      <c r="B1120" t="s">
        <v>3835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5"/>
        <v>969</v>
      </c>
      <c r="AB1120">
        <f t="shared" si="36"/>
        <v>1.6147252275904383E-4</v>
      </c>
    </row>
    <row r="1121" spans="1:28">
      <c r="A1121" t="s">
        <v>3836</v>
      </c>
      <c r="B1121" t="s">
        <v>3837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5"/>
        <v>940</v>
      </c>
      <c r="AB1121">
        <f t="shared" si="36"/>
        <v>1.5664001175799919E-4</v>
      </c>
    </row>
    <row r="1122" spans="1:28">
      <c r="A1122" t="s">
        <v>3838</v>
      </c>
      <c r="B1122" t="s">
        <v>3839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5"/>
        <v>870</v>
      </c>
      <c r="AB1122">
        <f t="shared" si="36"/>
        <v>1.4497533003133967E-4</v>
      </c>
    </row>
    <row r="1123" spans="1:28">
      <c r="A1123" t="s">
        <v>3840</v>
      </c>
      <c r="B1123" t="s">
        <v>3841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5"/>
        <v>891</v>
      </c>
      <c r="AB1123">
        <f t="shared" si="36"/>
        <v>1.4847473454933751E-4</v>
      </c>
    </row>
    <row r="1124" spans="1:28">
      <c r="A1124" t="s">
        <v>3842</v>
      </c>
      <c r="B1124" t="s">
        <v>3843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5"/>
        <v>882</v>
      </c>
      <c r="AB1124">
        <f t="shared" si="36"/>
        <v>1.4697498975590987E-4</v>
      </c>
    </row>
    <row r="1125" spans="1:28">
      <c r="A1125" t="s">
        <v>3844</v>
      </c>
      <c r="B1125" t="s">
        <v>3845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5"/>
        <v>915</v>
      </c>
      <c r="AB1125">
        <f t="shared" si="36"/>
        <v>1.5247405399847793E-4</v>
      </c>
    </row>
    <row r="1126" spans="1:28">
      <c r="A1126" t="s">
        <v>3846</v>
      </c>
      <c r="B1126" t="s">
        <v>3847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5"/>
        <v>955</v>
      </c>
      <c r="AB1126">
        <f t="shared" si="36"/>
        <v>1.5913958641371192E-4</v>
      </c>
    </row>
    <row r="1127" spans="1:28">
      <c r="A1127" t="s">
        <v>3848</v>
      </c>
      <c r="B1127" t="s">
        <v>3849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5"/>
        <v>977</v>
      </c>
      <c r="AB1127">
        <f t="shared" si="36"/>
        <v>1.6280562924209064E-4</v>
      </c>
    </row>
    <row r="1128" spans="1:28">
      <c r="A1128" t="s">
        <v>3850</v>
      </c>
      <c r="B1128" t="s">
        <v>3851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5"/>
        <v>986</v>
      </c>
      <c r="AB1128">
        <f t="shared" si="36"/>
        <v>1.6430537403551828E-4</v>
      </c>
    </row>
    <row r="1129" spans="1:28">
      <c r="A1129" t="s">
        <v>3852</v>
      </c>
      <c r="B1129" t="s">
        <v>3853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5"/>
        <v>981</v>
      </c>
      <c r="AB1129">
        <f t="shared" si="36"/>
        <v>1.6347218248361403E-4</v>
      </c>
    </row>
    <row r="1130" spans="1:28">
      <c r="A1130" t="s">
        <v>3854</v>
      </c>
      <c r="B1130" t="s">
        <v>3855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5"/>
        <v>911</v>
      </c>
      <c r="AB1130">
        <f t="shared" si="36"/>
        <v>1.5180750075695452E-4</v>
      </c>
    </row>
    <row r="1131" spans="1:28">
      <c r="A1131" t="s">
        <v>3856</v>
      </c>
      <c r="B1131" t="s">
        <v>3857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5"/>
        <v>735</v>
      </c>
      <c r="AB1131">
        <f t="shared" si="36"/>
        <v>1.2247915812992489E-4</v>
      </c>
    </row>
    <row r="1132" spans="1:28">
      <c r="A1132" t="s">
        <v>3858</v>
      </c>
      <c r="B1132" t="s">
        <v>3859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5"/>
        <v>550</v>
      </c>
      <c r="AB1132">
        <f t="shared" si="36"/>
        <v>9.1651070709467599E-5</v>
      </c>
    </row>
    <row r="1133" spans="1:28">
      <c r="A1133" t="s">
        <v>3860</v>
      </c>
      <c r="B1133" t="s">
        <v>3861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5"/>
        <v>485</v>
      </c>
      <c r="AB1133">
        <f t="shared" si="36"/>
        <v>8.0819580534712343E-5</v>
      </c>
    </row>
    <row r="1134" spans="1:28">
      <c r="A1134" t="s">
        <v>3862</v>
      </c>
      <c r="B1134" t="s">
        <v>3863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5"/>
        <v>536</v>
      </c>
      <c r="AB1134">
        <f t="shared" si="36"/>
        <v>8.9318134364135704E-5</v>
      </c>
    </row>
    <row r="1135" spans="1:28">
      <c r="A1135" t="s">
        <v>3864</v>
      </c>
      <c r="B1135" t="s">
        <v>3865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5"/>
        <v>528</v>
      </c>
      <c r="AB1135">
        <f t="shared" si="36"/>
        <v>8.7985027881088895E-5</v>
      </c>
    </row>
    <row r="1136" spans="1:28">
      <c r="A1136" t="s">
        <v>3866</v>
      </c>
      <c r="B1136" t="s">
        <v>3867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5"/>
        <v>610</v>
      </c>
      <c r="AB1136">
        <f t="shared" si="36"/>
        <v>1.0164936933231862E-4</v>
      </c>
    </row>
    <row r="1137" spans="1:28">
      <c r="A1137" t="s">
        <v>3868</v>
      </c>
      <c r="B1137" t="s">
        <v>3869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5"/>
        <v>799</v>
      </c>
      <c r="AB1137">
        <f t="shared" si="36"/>
        <v>1.331440099942993E-4</v>
      </c>
    </row>
    <row r="1138" spans="1:28">
      <c r="A1138" t="s">
        <v>3870</v>
      </c>
      <c r="B1138" t="s">
        <v>3871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5"/>
        <v>1132</v>
      </c>
      <c r="AB1138">
        <f t="shared" si="36"/>
        <v>1.8863456735112241E-4</v>
      </c>
    </row>
    <row r="1139" spans="1:28">
      <c r="A1139" t="s">
        <v>3872</v>
      </c>
      <c r="B1139" t="s">
        <v>3873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5"/>
        <v>1184</v>
      </c>
      <c r="AB1139">
        <f t="shared" si="36"/>
        <v>1.9729975949092662E-4</v>
      </c>
    </row>
    <row r="1140" spans="1:28">
      <c r="A1140" t="s">
        <v>3874</v>
      </c>
      <c r="B1140" t="s">
        <v>3875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5"/>
        <v>1166</v>
      </c>
      <c r="AB1140">
        <f t="shared" si="36"/>
        <v>1.9430026990407132E-4</v>
      </c>
    </row>
    <row r="1141" spans="1:28">
      <c r="A1141" t="s">
        <v>3876</v>
      </c>
      <c r="B1141" t="s">
        <v>3877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5"/>
        <v>1042</v>
      </c>
      <c r="AB1141">
        <f t="shared" si="36"/>
        <v>1.7363711941684591E-4</v>
      </c>
    </row>
    <row r="1142" spans="1:28">
      <c r="A1142" t="s">
        <v>3878</v>
      </c>
      <c r="B1142" t="s">
        <v>3879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5"/>
        <v>992</v>
      </c>
      <c r="AB1142">
        <f t="shared" si="36"/>
        <v>1.653052038978034E-4</v>
      </c>
    </row>
    <row r="1143" spans="1:28">
      <c r="A1143" t="s">
        <v>3880</v>
      </c>
      <c r="B1143" t="s">
        <v>3881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5"/>
        <v>941</v>
      </c>
      <c r="AB1143">
        <f t="shared" si="36"/>
        <v>1.5680665006838004E-4</v>
      </c>
    </row>
    <row r="1144" spans="1:28">
      <c r="A1144" t="s">
        <v>3882</v>
      </c>
      <c r="B1144" t="s">
        <v>3883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5"/>
        <v>910</v>
      </c>
      <c r="AB1144">
        <f t="shared" si="36"/>
        <v>1.5164086244657366E-4</v>
      </c>
    </row>
    <row r="1145" spans="1:28">
      <c r="A1145" t="s">
        <v>3884</v>
      </c>
      <c r="B1145" t="s">
        <v>3885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5"/>
        <v>888</v>
      </c>
      <c r="AB1145">
        <f t="shared" si="36"/>
        <v>1.4797481961819497E-4</v>
      </c>
    </row>
    <row r="1146" spans="1:28">
      <c r="A1146" t="s">
        <v>3886</v>
      </c>
      <c r="B1146" t="s">
        <v>3887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5"/>
        <v>841</v>
      </c>
      <c r="AB1146">
        <f t="shared" si="36"/>
        <v>1.40142819030295E-4</v>
      </c>
    </row>
    <row r="1147" spans="1:28">
      <c r="A1147" t="s">
        <v>3888</v>
      </c>
      <c r="B1147" t="s">
        <v>3889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5"/>
        <v>846</v>
      </c>
      <c r="AB1147">
        <f t="shared" si="36"/>
        <v>1.4097601058219927E-4</v>
      </c>
    </row>
    <row r="1148" spans="1:28">
      <c r="A1148" t="s">
        <v>3890</v>
      </c>
      <c r="B1148" t="s">
        <v>3891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5"/>
        <v>837</v>
      </c>
      <c r="AB1148">
        <f t="shared" si="36"/>
        <v>1.3947626578877161E-4</v>
      </c>
    </row>
    <row r="1149" spans="1:28">
      <c r="A1149" t="s">
        <v>3892</v>
      </c>
      <c r="B1149" t="s">
        <v>3893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5"/>
        <v>877</v>
      </c>
      <c r="AB1149">
        <f t="shared" si="36"/>
        <v>1.4614179820400563E-4</v>
      </c>
    </row>
    <row r="1150" spans="1:28">
      <c r="A1150" t="s">
        <v>3894</v>
      </c>
      <c r="B1150" t="s">
        <v>3895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5"/>
        <v>936</v>
      </c>
      <c r="AB1150">
        <f t="shared" si="36"/>
        <v>1.5597345851647577E-4</v>
      </c>
    </row>
    <row r="1151" spans="1:28">
      <c r="A1151" t="s">
        <v>3896</v>
      </c>
      <c r="B1151" t="s">
        <v>3897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5"/>
        <v>959</v>
      </c>
      <c r="AB1151">
        <f t="shared" si="36"/>
        <v>1.5980613965523534E-4</v>
      </c>
    </row>
    <row r="1152" spans="1:28">
      <c r="A1152" t="s">
        <v>3898</v>
      </c>
      <c r="B1152" t="s">
        <v>3899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5"/>
        <v>979</v>
      </c>
      <c r="AB1152">
        <f t="shared" si="36"/>
        <v>1.6313890586285235E-4</v>
      </c>
    </row>
    <row r="1153" spans="1:28">
      <c r="A1153" t="s">
        <v>3900</v>
      </c>
      <c r="B1153" t="s">
        <v>3901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5"/>
        <v>983</v>
      </c>
      <c r="AB1153">
        <f t="shared" si="36"/>
        <v>1.6380545910437574E-4</v>
      </c>
    </row>
    <row r="1154" spans="1:28">
      <c r="A1154" t="s">
        <v>3902</v>
      </c>
      <c r="B1154" t="s">
        <v>3903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5"/>
        <v>912</v>
      </c>
      <c r="AB1154">
        <f t="shared" si="36"/>
        <v>1.5197413906733537E-4</v>
      </c>
    </row>
    <row r="1155" spans="1:28">
      <c r="A1155" t="s">
        <v>3904</v>
      </c>
      <c r="B1155" t="s">
        <v>3905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5"/>
        <v>738</v>
      </c>
      <c r="AB1155">
        <f t="shared" si="36"/>
        <v>1.2297907306106745E-4</v>
      </c>
    </row>
    <row r="1156" spans="1:28">
      <c r="A1156" t="s">
        <v>3906</v>
      </c>
      <c r="B1156" t="s">
        <v>3907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5"/>
        <v>563</v>
      </c>
      <c r="AB1156">
        <f t="shared" si="36"/>
        <v>9.3817368744418653E-5</v>
      </c>
    </row>
    <row r="1157" spans="1:28">
      <c r="A1157" t="s">
        <v>3908</v>
      </c>
      <c r="B1157" t="s">
        <v>3909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5"/>
        <v>467</v>
      </c>
      <c r="AB1157">
        <f t="shared" si="36"/>
        <v>7.7820090947857044E-5</v>
      </c>
    </row>
    <row r="1158" spans="1:28">
      <c r="A1158" t="s">
        <v>3910</v>
      </c>
      <c r="B1158" t="s">
        <v>3911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7">SUM(U1158:Z1158)</f>
        <v>507</v>
      </c>
      <c r="AB1158">
        <f t="shared" si="36"/>
        <v>8.4485623363091047E-5</v>
      </c>
    </row>
    <row r="1159" spans="1:28">
      <c r="A1159" t="s">
        <v>3912</v>
      </c>
      <c r="B1159" t="s">
        <v>3913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7"/>
        <v>511</v>
      </c>
      <c r="AB1159">
        <f t="shared" si="36"/>
        <v>8.5152176604614451E-5</v>
      </c>
    </row>
    <row r="1160" spans="1:28">
      <c r="A1160" t="s">
        <v>3914</v>
      </c>
      <c r="B1160" t="s">
        <v>3915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7"/>
        <v>559</v>
      </c>
      <c r="AB1160">
        <f t="shared" si="36"/>
        <v>9.3150815502895262E-5</v>
      </c>
    </row>
    <row r="1161" spans="1:28">
      <c r="A1161" t="s">
        <v>3916</v>
      </c>
      <c r="B1161" t="s">
        <v>3917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7"/>
        <v>726</v>
      </c>
      <c r="AB1161">
        <f t="shared" si="36"/>
        <v>1.2097941333649724E-4</v>
      </c>
    </row>
    <row r="1162" spans="1:28">
      <c r="A1162" t="s">
        <v>3918</v>
      </c>
      <c r="B1162" t="s">
        <v>3919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7"/>
        <v>1079</v>
      </c>
      <c r="AB1162">
        <f t="shared" si="36"/>
        <v>1.7980273690093736E-4</v>
      </c>
    </row>
    <row r="1163" spans="1:28">
      <c r="A1163" t="s">
        <v>3920</v>
      </c>
      <c r="B1163" t="s">
        <v>3921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7"/>
        <v>1253</v>
      </c>
      <c r="AB1163">
        <f t="shared" si="36"/>
        <v>2.0879780290720528E-4</v>
      </c>
    </row>
    <row r="1164" spans="1:28">
      <c r="A1164" t="s">
        <v>3922</v>
      </c>
      <c r="B1164" t="s">
        <v>3923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7"/>
        <v>1236</v>
      </c>
      <c r="AB1164">
        <f t="shared" si="36"/>
        <v>2.0596495163073084E-4</v>
      </c>
    </row>
    <row r="1165" spans="1:28">
      <c r="A1165" t="s">
        <v>3924</v>
      </c>
      <c r="B1165" t="s">
        <v>3925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7"/>
        <v>1111</v>
      </c>
      <c r="AB1165">
        <f t="shared" si="36"/>
        <v>1.8513516283312457E-4</v>
      </c>
    </row>
    <row r="1166" spans="1:28">
      <c r="A1166" t="s">
        <v>3926</v>
      </c>
      <c r="B1166" t="s">
        <v>3927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7"/>
        <v>1056</v>
      </c>
      <c r="AB1166">
        <f t="shared" si="36"/>
        <v>1.7597005576217779E-4</v>
      </c>
    </row>
    <row r="1167" spans="1:28">
      <c r="A1167" t="s">
        <v>3928</v>
      </c>
      <c r="B1167" t="s">
        <v>3929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7"/>
        <v>999</v>
      </c>
      <c r="AB1167">
        <f t="shared" si="36"/>
        <v>1.6647167207046933E-4</v>
      </c>
    </row>
    <row r="1168" spans="1:28">
      <c r="A1168" t="s">
        <v>3930</v>
      </c>
      <c r="B1168" t="s">
        <v>3931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7"/>
        <v>954</v>
      </c>
      <c r="AB1168">
        <f t="shared" si="36"/>
        <v>1.589729481033311E-4</v>
      </c>
    </row>
    <row r="1169" spans="1:28">
      <c r="A1169" t="s">
        <v>3932</v>
      </c>
      <c r="B1169" t="s">
        <v>3933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7"/>
        <v>931</v>
      </c>
      <c r="AB1169">
        <f t="shared" si="36"/>
        <v>1.5514026696457152E-4</v>
      </c>
    </row>
    <row r="1170" spans="1:28">
      <c r="A1170" t="s">
        <v>3934</v>
      </c>
      <c r="B1170" t="s">
        <v>3935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7"/>
        <v>874</v>
      </c>
      <c r="AB1170">
        <f t="shared" si="36"/>
        <v>1.4564188327286306E-4</v>
      </c>
    </row>
    <row r="1171" spans="1:28">
      <c r="A1171" t="s">
        <v>3936</v>
      </c>
      <c r="B1171" t="s">
        <v>3937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7"/>
        <v>869</v>
      </c>
      <c r="AB1171">
        <f t="shared" si="36"/>
        <v>1.4480869172095882E-4</v>
      </c>
    </row>
    <row r="1172" spans="1:28">
      <c r="A1172" t="s">
        <v>3938</v>
      </c>
      <c r="B1172" t="s">
        <v>3939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7"/>
        <v>862</v>
      </c>
      <c r="AB1172">
        <f t="shared" si="36"/>
        <v>1.4364222354829286E-4</v>
      </c>
    </row>
    <row r="1173" spans="1:28">
      <c r="A1173" t="s">
        <v>3940</v>
      </c>
      <c r="B1173" t="s">
        <v>3941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7"/>
        <v>897</v>
      </c>
      <c r="AB1173">
        <f t="shared" si="36"/>
        <v>1.4947456441162264E-4</v>
      </c>
    </row>
    <row r="1174" spans="1:28">
      <c r="A1174" t="s">
        <v>3942</v>
      </c>
      <c r="B1174" t="s">
        <v>3943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7"/>
        <v>946</v>
      </c>
      <c r="AB1174">
        <f t="shared" ref="AB1174:AB1237" si="38">AA1174/$AD$4</f>
        <v>1.5763984162028429E-4</v>
      </c>
    </row>
    <row r="1175" spans="1:28">
      <c r="A1175" t="s">
        <v>3944</v>
      </c>
      <c r="B1175" t="s">
        <v>3945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7"/>
        <v>966</v>
      </c>
      <c r="AB1175">
        <f t="shared" si="38"/>
        <v>1.609726078279013E-4</v>
      </c>
    </row>
    <row r="1176" spans="1:28">
      <c r="A1176" t="s">
        <v>3946</v>
      </c>
      <c r="B1176" t="s">
        <v>3947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7"/>
        <v>988</v>
      </c>
      <c r="AB1176">
        <f t="shared" si="38"/>
        <v>1.6463865065627999E-4</v>
      </c>
    </row>
    <row r="1177" spans="1:28">
      <c r="A1177" t="s">
        <v>3948</v>
      </c>
      <c r="B1177" t="s">
        <v>3949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7"/>
        <v>986</v>
      </c>
      <c r="AB1177">
        <f t="shared" si="38"/>
        <v>1.6430537403551828E-4</v>
      </c>
    </row>
    <row r="1178" spans="1:28">
      <c r="A1178" t="s">
        <v>3950</v>
      </c>
      <c r="B1178" t="s">
        <v>3951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7"/>
        <v>897</v>
      </c>
      <c r="AB1178">
        <f t="shared" si="38"/>
        <v>1.4947456441162264E-4</v>
      </c>
    </row>
    <row r="1179" spans="1:28">
      <c r="A1179" t="s">
        <v>3952</v>
      </c>
      <c r="B1179" t="s">
        <v>3953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7"/>
        <v>722</v>
      </c>
      <c r="AB1179">
        <f t="shared" si="38"/>
        <v>1.2031286009497384E-4</v>
      </c>
    </row>
    <row r="1180" spans="1:28">
      <c r="A1180" t="s">
        <v>3954</v>
      </c>
      <c r="B1180" t="s">
        <v>3955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7"/>
        <v>543</v>
      </c>
      <c r="AB1180">
        <f t="shared" si="38"/>
        <v>9.0484602536801658E-5</v>
      </c>
    </row>
    <row r="1181" spans="1:28">
      <c r="A1181" t="s">
        <v>3956</v>
      </c>
      <c r="B1181" t="s">
        <v>3957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7"/>
        <v>471</v>
      </c>
      <c r="AB1181">
        <f t="shared" si="38"/>
        <v>7.8486644189380435E-5</v>
      </c>
    </row>
    <row r="1182" spans="1:28">
      <c r="A1182" t="s">
        <v>3958</v>
      </c>
      <c r="B1182" t="s">
        <v>3959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7"/>
        <v>509</v>
      </c>
      <c r="AB1182">
        <f t="shared" si="38"/>
        <v>8.4818899983852742E-5</v>
      </c>
    </row>
    <row r="1183" spans="1:28">
      <c r="A1183" t="s">
        <v>3960</v>
      </c>
      <c r="B1183" t="s">
        <v>3961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7"/>
        <v>513</v>
      </c>
      <c r="AB1183">
        <f t="shared" si="38"/>
        <v>8.5485453225376146E-5</v>
      </c>
    </row>
    <row r="1184" spans="1:28">
      <c r="A1184" t="s">
        <v>3962</v>
      </c>
      <c r="B1184" t="s">
        <v>3963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7"/>
        <v>560</v>
      </c>
      <c r="AB1184">
        <f t="shared" si="38"/>
        <v>9.3317453813276103E-5</v>
      </c>
    </row>
    <row r="1185" spans="1:28">
      <c r="A1185" t="s">
        <v>3964</v>
      </c>
      <c r="B1185" t="s">
        <v>3965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7"/>
        <v>731</v>
      </c>
      <c r="AB1185">
        <f t="shared" si="38"/>
        <v>1.2181260488840148E-4</v>
      </c>
    </row>
    <row r="1186" spans="1:28">
      <c r="A1186" t="s">
        <v>3966</v>
      </c>
      <c r="B1186" t="s">
        <v>3967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7"/>
        <v>1086</v>
      </c>
      <c r="AB1186">
        <f t="shared" si="38"/>
        <v>1.8096920507360332E-4</v>
      </c>
    </row>
    <row r="1187" spans="1:28">
      <c r="A1187" t="s">
        <v>3968</v>
      </c>
      <c r="B1187" t="s">
        <v>3969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7"/>
        <v>1270</v>
      </c>
      <c r="AB1187">
        <f t="shared" si="38"/>
        <v>2.1163065418367975E-4</v>
      </c>
    </row>
    <row r="1188" spans="1:28">
      <c r="A1188" t="s">
        <v>3970</v>
      </c>
      <c r="B1188" t="s">
        <v>3971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7"/>
        <v>1253</v>
      </c>
      <c r="AB1188">
        <f t="shared" si="38"/>
        <v>2.0879780290720528E-4</v>
      </c>
    </row>
    <row r="1189" spans="1:28">
      <c r="A1189" t="s">
        <v>3972</v>
      </c>
      <c r="B1189" t="s">
        <v>3973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7"/>
        <v>1140</v>
      </c>
      <c r="AB1189">
        <f t="shared" si="38"/>
        <v>1.8996767383416921E-4</v>
      </c>
    </row>
    <row r="1190" spans="1:28">
      <c r="A1190" t="s">
        <v>3974</v>
      </c>
      <c r="B1190" t="s">
        <v>3975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7"/>
        <v>1079</v>
      </c>
      <c r="AB1190">
        <f t="shared" si="38"/>
        <v>1.7980273690093736E-4</v>
      </c>
    </row>
    <row r="1191" spans="1:28">
      <c r="A1191" t="s">
        <v>3976</v>
      </c>
      <c r="B1191" t="s">
        <v>3977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7"/>
        <v>1018</v>
      </c>
      <c r="AB1191">
        <f t="shared" si="38"/>
        <v>1.6963779996770548E-4</v>
      </c>
    </row>
    <row r="1192" spans="1:28">
      <c r="A1192" t="s">
        <v>3978</v>
      </c>
      <c r="B1192" t="s">
        <v>3979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7"/>
        <v>974</v>
      </c>
      <c r="AB1192">
        <f t="shared" si="38"/>
        <v>1.6230571431094808E-4</v>
      </c>
    </row>
    <row r="1193" spans="1:28">
      <c r="A1193" t="s">
        <v>3980</v>
      </c>
      <c r="B1193" t="s">
        <v>3981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7"/>
        <v>948</v>
      </c>
      <c r="AB1193">
        <f t="shared" si="38"/>
        <v>1.5797311824104597E-4</v>
      </c>
    </row>
    <row r="1194" spans="1:28">
      <c r="A1194" t="s">
        <v>3982</v>
      </c>
      <c r="B1194" t="s">
        <v>3983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7"/>
        <v>890</v>
      </c>
      <c r="AB1194">
        <f t="shared" si="38"/>
        <v>1.4830809623895668E-4</v>
      </c>
    </row>
    <row r="1195" spans="1:28">
      <c r="A1195" t="s">
        <v>3984</v>
      </c>
      <c r="B1195" t="s">
        <v>3985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7"/>
        <v>884</v>
      </c>
      <c r="AB1195">
        <f t="shared" si="38"/>
        <v>1.4730826637667158E-4</v>
      </c>
    </row>
    <row r="1196" spans="1:28">
      <c r="A1196" t="s">
        <v>3986</v>
      </c>
      <c r="B1196" t="s">
        <v>3987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7"/>
        <v>873</v>
      </c>
      <c r="AB1196">
        <f t="shared" si="38"/>
        <v>1.4547524496248221E-4</v>
      </c>
    </row>
    <row r="1197" spans="1:28">
      <c r="A1197" t="s">
        <v>3988</v>
      </c>
      <c r="B1197" t="s">
        <v>3989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7"/>
        <v>901</v>
      </c>
      <c r="AB1197">
        <f t="shared" si="38"/>
        <v>1.5014111765314603E-4</v>
      </c>
    </row>
    <row r="1198" spans="1:28">
      <c r="A1198" t="s">
        <v>3990</v>
      </c>
      <c r="B1198" t="s">
        <v>3991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7"/>
        <v>952</v>
      </c>
      <c r="AB1198">
        <f t="shared" si="38"/>
        <v>1.5863967148256939E-4</v>
      </c>
    </row>
    <row r="1199" spans="1:28">
      <c r="A1199" t="s">
        <v>3992</v>
      </c>
      <c r="B1199" t="s">
        <v>3993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7"/>
        <v>966</v>
      </c>
      <c r="AB1199">
        <f t="shared" si="38"/>
        <v>1.609726078279013E-4</v>
      </c>
    </row>
    <row r="1200" spans="1:28">
      <c r="A1200" t="s">
        <v>3994</v>
      </c>
      <c r="B1200" t="s">
        <v>3995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7"/>
        <v>987</v>
      </c>
      <c r="AB1200">
        <f t="shared" si="38"/>
        <v>1.6447201234589913E-4</v>
      </c>
    </row>
    <row r="1201" spans="1:28">
      <c r="A1201" t="s">
        <v>3996</v>
      </c>
      <c r="B1201" t="s">
        <v>3997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7"/>
        <v>986</v>
      </c>
      <c r="AB1201">
        <f t="shared" si="38"/>
        <v>1.6430537403551828E-4</v>
      </c>
    </row>
    <row r="1202" spans="1:28">
      <c r="A1202" t="s">
        <v>3998</v>
      </c>
      <c r="B1202" t="s">
        <v>3999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7"/>
        <v>898</v>
      </c>
      <c r="AB1202">
        <f t="shared" si="38"/>
        <v>1.4964120272200346E-4</v>
      </c>
    </row>
    <row r="1203" spans="1:28">
      <c r="A1203" t="s">
        <v>4000</v>
      </c>
      <c r="B1203" t="s">
        <v>4001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7"/>
        <v>718</v>
      </c>
      <c r="AB1203">
        <f t="shared" si="38"/>
        <v>1.1964630685345043E-4</v>
      </c>
    </row>
    <row r="1204" spans="1:28">
      <c r="A1204" t="s">
        <v>4002</v>
      </c>
      <c r="B1204" t="s">
        <v>4003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7"/>
        <v>542</v>
      </c>
      <c r="AB1204">
        <f t="shared" si="38"/>
        <v>9.0317964226420804E-5</v>
      </c>
    </row>
    <row r="1205" spans="1:28">
      <c r="A1205" t="s">
        <v>4004</v>
      </c>
      <c r="B1205" t="s">
        <v>4005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7"/>
        <v>477</v>
      </c>
      <c r="AB1205">
        <f t="shared" si="38"/>
        <v>7.9486474051665548E-5</v>
      </c>
    </row>
    <row r="1206" spans="1:28">
      <c r="A1206" t="s">
        <v>4006</v>
      </c>
      <c r="B1206" t="s">
        <v>4007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7"/>
        <v>515</v>
      </c>
      <c r="AB1206">
        <f t="shared" si="38"/>
        <v>8.5818729846137855E-5</v>
      </c>
    </row>
    <row r="1207" spans="1:28">
      <c r="A1207" t="s">
        <v>4008</v>
      </c>
      <c r="B1207" t="s">
        <v>4009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7"/>
        <v>520</v>
      </c>
      <c r="AB1207">
        <f t="shared" si="38"/>
        <v>8.66519213980421E-5</v>
      </c>
    </row>
    <row r="1208" spans="1:28">
      <c r="A1208" t="s">
        <v>4010</v>
      </c>
      <c r="B1208" t="s">
        <v>4011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7"/>
        <v>568</v>
      </c>
      <c r="AB1208">
        <f t="shared" si="38"/>
        <v>9.4650560296322912E-5</v>
      </c>
    </row>
    <row r="1209" spans="1:28">
      <c r="A1209" t="s">
        <v>4012</v>
      </c>
      <c r="B1209" t="s">
        <v>4013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7"/>
        <v>737</v>
      </c>
      <c r="AB1209">
        <f t="shared" si="38"/>
        <v>1.228124347506866E-4</v>
      </c>
    </row>
    <row r="1210" spans="1:28">
      <c r="A1210" t="s">
        <v>4014</v>
      </c>
      <c r="B1210" t="s">
        <v>4015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7"/>
        <v>1095</v>
      </c>
      <c r="AB1210">
        <f t="shared" si="38"/>
        <v>1.8246894986703095E-4</v>
      </c>
    </row>
    <row r="1211" spans="1:28">
      <c r="A1211" t="s">
        <v>4016</v>
      </c>
      <c r="B1211" t="s">
        <v>4017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7"/>
        <v>1279</v>
      </c>
      <c r="AB1211">
        <f t="shared" si="38"/>
        <v>2.1313039897710739E-4</v>
      </c>
    </row>
    <row r="1212" spans="1:28">
      <c r="A1212" t="s">
        <v>4018</v>
      </c>
      <c r="B1212" t="s">
        <v>4019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7"/>
        <v>1263</v>
      </c>
      <c r="AB1212">
        <f t="shared" si="38"/>
        <v>2.104641860110138E-4</v>
      </c>
    </row>
    <row r="1213" spans="1:28">
      <c r="A1213" t="s">
        <v>4020</v>
      </c>
      <c r="B1213" t="s">
        <v>4021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7"/>
        <v>1149</v>
      </c>
      <c r="AB1213">
        <f t="shared" si="38"/>
        <v>1.9146741862759688E-4</v>
      </c>
    </row>
    <row r="1214" spans="1:28">
      <c r="A1214" t="s">
        <v>4022</v>
      </c>
      <c r="B1214" t="s">
        <v>4023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7"/>
        <v>1089</v>
      </c>
      <c r="AB1214">
        <f t="shared" si="38"/>
        <v>1.8146912000474585E-4</v>
      </c>
    </row>
    <row r="1215" spans="1:28">
      <c r="A1215" t="s">
        <v>4024</v>
      </c>
      <c r="B1215" t="s">
        <v>4025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7"/>
        <v>1029</v>
      </c>
      <c r="AB1215">
        <f t="shared" si="38"/>
        <v>1.7147082138189486E-4</v>
      </c>
    </row>
    <row r="1216" spans="1:28">
      <c r="A1216" t="s">
        <v>4026</v>
      </c>
      <c r="B1216" t="s">
        <v>4027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7"/>
        <v>985</v>
      </c>
      <c r="AB1216">
        <f t="shared" si="38"/>
        <v>1.6413873572513745E-4</v>
      </c>
    </row>
    <row r="1217" spans="1:28">
      <c r="A1217" t="s">
        <v>4028</v>
      </c>
      <c r="B1217" t="s">
        <v>4029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7"/>
        <v>957</v>
      </c>
      <c r="AB1217">
        <f t="shared" si="38"/>
        <v>1.5947286303447363E-4</v>
      </c>
    </row>
    <row r="1218" spans="1:28">
      <c r="A1218" t="s">
        <v>4030</v>
      </c>
      <c r="B1218" t="s">
        <v>4031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7"/>
        <v>900</v>
      </c>
      <c r="AB1218">
        <f t="shared" si="38"/>
        <v>1.4997447934276517E-4</v>
      </c>
    </row>
    <row r="1219" spans="1:28">
      <c r="A1219" t="s">
        <v>4032</v>
      </c>
      <c r="B1219" t="s">
        <v>4033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7"/>
        <v>893</v>
      </c>
      <c r="AB1219">
        <f t="shared" si="38"/>
        <v>1.4880801117009922E-4</v>
      </c>
    </row>
    <row r="1220" spans="1:28">
      <c r="A1220" t="s">
        <v>4034</v>
      </c>
      <c r="B1220" t="s">
        <v>4035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7"/>
        <v>884</v>
      </c>
      <c r="AB1220">
        <f t="shared" si="38"/>
        <v>1.4730826637667158E-4</v>
      </c>
    </row>
    <row r="1221" spans="1:28">
      <c r="A1221" t="s">
        <v>4036</v>
      </c>
      <c r="B1221" t="s">
        <v>4037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7"/>
        <v>913</v>
      </c>
      <c r="AB1221">
        <f t="shared" si="38"/>
        <v>1.5214077737771623E-4</v>
      </c>
    </row>
    <row r="1222" spans="1:28">
      <c r="A1222" t="s">
        <v>4038</v>
      </c>
      <c r="B1222" t="s">
        <v>4039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9">SUM(U1222:Z1222)</f>
        <v>964</v>
      </c>
      <c r="AB1222">
        <f t="shared" si="38"/>
        <v>1.6063933120713959E-4</v>
      </c>
    </row>
    <row r="1223" spans="1:28">
      <c r="A1223" t="s">
        <v>4040</v>
      </c>
      <c r="B1223" t="s">
        <v>4041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9"/>
        <v>976</v>
      </c>
      <c r="AB1223">
        <f t="shared" si="38"/>
        <v>1.6263899093170979E-4</v>
      </c>
    </row>
    <row r="1224" spans="1:28">
      <c r="A1224" t="s">
        <v>4042</v>
      </c>
      <c r="B1224" t="s">
        <v>4043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9"/>
        <v>997</v>
      </c>
      <c r="AB1224">
        <f t="shared" si="38"/>
        <v>1.6613839544970765E-4</v>
      </c>
    </row>
    <row r="1225" spans="1:28">
      <c r="A1225" t="s">
        <v>4044</v>
      </c>
      <c r="B1225" t="s">
        <v>4045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9"/>
        <v>996</v>
      </c>
      <c r="AB1225">
        <f t="shared" si="38"/>
        <v>1.6597175713932679E-4</v>
      </c>
    </row>
    <row r="1226" spans="1:28">
      <c r="A1226" t="s">
        <v>4046</v>
      </c>
      <c r="B1226" t="s">
        <v>4047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9"/>
        <v>906</v>
      </c>
      <c r="AB1226">
        <f t="shared" si="38"/>
        <v>1.5097430920505027E-4</v>
      </c>
    </row>
    <row r="1227" spans="1:28">
      <c r="A1227" t="s">
        <v>4048</v>
      </c>
      <c r="B1227" t="s">
        <v>4049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9"/>
        <v>725</v>
      </c>
      <c r="AB1227">
        <f t="shared" si="38"/>
        <v>1.2081277502611639E-4</v>
      </c>
    </row>
    <row r="1228" spans="1:28">
      <c r="A1228" t="s">
        <v>4050</v>
      </c>
      <c r="B1228" t="s">
        <v>4051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9"/>
        <v>547</v>
      </c>
      <c r="AB1228">
        <f t="shared" si="38"/>
        <v>9.1151155778325049E-5</v>
      </c>
    </row>
    <row r="1229" spans="1:28">
      <c r="A1229" t="s">
        <v>4052</v>
      </c>
      <c r="B1229" t="s">
        <v>4053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9"/>
        <v>451</v>
      </c>
      <c r="AB1229">
        <f t="shared" si="38"/>
        <v>7.515387798176344E-5</v>
      </c>
    </row>
    <row r="1230" spans="1:28">
      <c r="A1230" t="s">
        <v>4054</v>
      </c>
      <c r="B1230" t="s">
        <v>4055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9"/>
        <v>490</v>
      </c>
      <c r="AB1230">
        <f t="shared" si="38"/>
        <v>8.1652772086616588E-5</v>
      </c>
    </row>
    <row r="1231" spans="1:28">
      <c r="A1231" t="s">
        <v>4056</v>
      </c>
      <c r="B1231" t="s">
        <v>4057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9"/>
        <v>493</v>
      </c>
      <c r="AB1231">
        <f t="shared" si="38"/>
        <v>8.2152687017759138E-5</v>
      </c>
    </row>
    <row r="1232" spans="1:28">
      <c r="A1232" t="s">
        <v>4058</v>
      </c>
      <c r="B1232" t="s">
        <v>4059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9"/>
        <v>540</v>
      </c>
      <c r="AB1232">
        <f t="shared" si="38"/>
        <v>8.9984687605659108E-5</v>
      </c>
    </row>
    <row r="1233" spans="1:28">
      <c r="A1233" t="s">
        <v>4060</v>
      </c>
      <c r="B1233" t="s">
        <v>4061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9"/>
        <v>712</v>
      </c>
      <c r="AB1233">
        <f t="shared" si="38"/>
        <v>1.1864647699116533E-4</v>
      </c>
    </row>
    <row r="1234" spans="1:28">
      <c r="A1234" t="s">
        <v>4062</v>
      </c>
      <c r="B1234" t="s">
        <v>4063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9"/>
        <v>1060</v>
      </c>
      <c r="AB1234">
        <f t="shared" si="38"/>
        <v>1.7663660900370121E-4</v>
      </c>
    </row>
    <row r="1235" spans="1:28">
      <c r="A1235" t="s">
        <v>4064</v>
      </c>
      <c r="B1235" t="s">
        <v>4065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9"/>
        <v>1241</v>
      </c>
      <c r="AB1235">
        <f t="shared" si="38"/>
        <v>2.0679814318263508E-4</v>
      </c>
    </row>
    <row r="1236" spans="1:28">
      <c r="A1236" t="s">
        <v>4066</v>
      </c>
      <c r="B1236" t="s">
        <v>4067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9"/>
        <v>1225</v>
      </c>
      <c r="AB1236">
        <f t="shared" si="38"/>
        <v>2.0413193021654149E-4</v>
      </c>
    </row>
    <row r="1237" spans="1:28">
      <c r="A1237" t="s">
        <v>4068</v>
      </c>
      <c r="B1237" t="s">
        <v>4069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9"/>
        <v>1112</v>
      </c>
      <c r="AB1237">
        <f t="shared" si="38"/>
        <v>1.8530180114350542E-4</v>
      </c>
    </row>
    <row r="1238" spans="1:28">
      <c r="A1238" t="s">
        <v>4070</v>
      </c>
      <c r="B1238" t="s">
        <v>4071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9"/>
        <v>1049</v>
      </c>
      <c r="AB1238">
        <f t="shared" ref="AB1238:AB1301" si="40">AA1238/$AD$4</f>
        <v>1.7480358758951186E-4</v>
      </c>
    </row>
    <row r="1239" spans="1:28">
      <c r="A1239" t="s">
        <v>4072</v>
      </c>
      <c r="B1239" t="s">
        <v>4073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9"/>
        <v>988</v>
      </c>
      <c r="AB1239">
        <f t="shared" si="40"/>
        <v>1.6463865065627999E-4</v>
      </c>
    </row>
    <row r="1240" spans="1:28">
      <c r="A1240" t="s">
        <v>4074</v>
      </c>
      <c r="B1240" t="s">
        <v>4075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9"/>
        <v>946</v>
      </c>
      <c r="AB1240">
        <f t="shared" si="40"/>
        <v>1.5763984162028429E-4</v>
      </c>
    </row>
    <row r="1241" spans="1:28">
      <c r="A1241" t="s">
        <v>4076</v>
      </c>
      <c r="B1241" t="s">
        <v>4077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9"/>
        <v>919</v>
      </c>
      <c r="AB1241">
        <f t="shared" si="40"/>
        <v>1.5314060724000133E-4</v>
      </c>
    </row>
    <row r="1242" spans="1:28">
      <c r="A1242" t="s">
        <v>4078</v>
      </c>
      <c r="B1242" t="s">
        <v>4079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9"/>
        <v>861</v>
      </c>
      <c r="AB1242">
        <f t="shared" si="40"/>
        <v>1.4347558523791201E-4</v>
      </c>
    </row>
    <row r="1243" spans="1:28">
      <c r="A1243" t="s">
        <v>4080</v>
      </c>
      <c r="B1243" t="s">
        <v>4081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9"/>
        <v>855</v>
      </c>
      <c r="AB1243">
        <f t="shared" si="40"/>
        <v>1.4247575537562691E-4</v>
      </c>
    </row>
    <row r="1244" spans="1:28">
      <c r="A1244" t="s">
        <v>4082</v>
      </c>
      <c r="B1244" t="s">
        <v>4083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9"/>
        <v>845</v>
      </c>
      <c r="AB1244">
        <f t="shared" si="40"/>
        <v>1.4080937227181842E-4</v>
      </c>
    </row>
    <row r="1245" spans="1:28">
      <c r="A1245" t="s">
        <v>4084</v>
      </c>
      <c r="B1245" t="s">
        <v>4085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9"/>
        <v>872</v>
      </c>
      <c r="AB1245">
        <f t="shared" si="40"/>
        <v>1.4530860665210135E-4</v>
      </c>
    </row>
    <row r="1246" spans="1:28">
      <c r="A1246" t="s">
        <v>4086</v>
      </c>
      <c r="B1246" t="s">
        <v>4087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9"/>
        <v>925</v>
      </c>
      <c r="AB1246">
        <f t="shared" si="40"/>
        <v>1.5414043710228642E-4</v>
      </c>
    </row>
    <row r="1247" spans="1:28">
      <c r="A1247" t="s">
        <v>4088</v>
      </c>
      <c r="B1247" t="s">
        <v>4089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9"/>
        <v>938</v>
      </c>
      <c r="AB1247">
        <f t="shared" si="40"/>
        <v>1.5630673513723748E-4</v>
      </c>
    </row>
    <row r="1248" spans="1:28">
      <c r="A1248" t="s">
        <v>4090</v>
      </c>
      <c r="B1248" t="s">
        <v>4091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9"/>
        <v>962</v>
      </c>
      <c r="AB1248">
        <f t="shared" si="40"/>
        <v>1.6030605458637788E-4</v>
      </c>
    </row>
    <row r="1249" spans="1:28">
      <c r="A1249" t="s">
        <v>4092</v>
      </c>
      <c r="B1249" t="s">
        <v>4093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9"/>
        <v>961</v>
      </c>
      <c r="AB1249">
        <f t="shared" si="40"/>
        <v>1.6013941627599702E-4</v>
      </c>
    </row>
    <row r="1250" spans="1:28">
      <c r="A1250" t="s">
        <v>4094</v>
      </c>
      <c r="B1250" t="s">
        <v>4095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9"/>
        <v>875</v>
      </c>
      <c r="AB1250">
        <f t="shared" si="40"/>
        <v>1.4580852158324392E-4</v>
      </c>
    </row>
    <row r="1251" spans="1:28">
      <c r="A1251" t="s">
        <v>4096</v>
      </c>
      <c r="B1251" t="s">
        <v>4097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9"/>
        <v>698</v>
      </c>
      <c r="AB1251">
        <f t="shared" si="40"/>
        <v>1.1631354064583344E-4</v>
      </c>
    </row>
    <row r="1252" spans="1:28">
      <c r="A1252" t="s">
        <v>4098</v>
      </c>
      <c r="B1252" t="s">
        <v>4099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9"/>
        <v>524</v>
      </c>
      <c r="AB1252">
        <f t="shared" si="40"/>
        <v>8.7318474639565505E-5</v>
      </c>
    </row>
    <row r="1253" spans="1:28">
      <c r="A1253" t="s">
        <v>4100</v>
      </c>
      <c r="B1253" t="s">
        <v>4101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9"/>
        <v>449</v>
      </c>
      <c r="AB1253">
        <f t="shared" si="40"/>
        <v>7.4820601361001731E-5</v>
      </c>
    </row>
    <row r="1254" spans="1:28">
      <c r="A1254" t="s">
        <v>4102</v>
      </c>
      <c r="B1254" t="s">
        <v>4103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9"/>
        <v>484</v>
      </c>
      <c r="AB1254">
        <f t="shared" si="40"/>
        <v>8.0652942224331489E-5</v>
      </c>
    </row>
    <row r="1255" spans="1:28">
      <c r="A1255" t="s">
        <v>4104</v>
      </c>
      <c r="B1255" t="s">
        <v>4105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9"/>
        <v>486</v>
      </c>
      <c r="AB1255">
        <f t="shared" si="40"/>
        <v>8.0986218845093198E-5</v>
      </c>
    </row>
    <row r="1256" spans="1:28">
      <c r="A1256" t="s">
        <v>4106</v>
      </c>
      <c r="B1256" t="s">
        <v>4107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9"/>
        <v>527</v>
      </c>
      <c r="AB1256">
        <f t="shared" si="40"/>
        <v>8.7818389570708055E-5</v>
      </c>
    </row>
    <row r="1257" spans="1:28">
      <c r="A1257" t="s">
        <v>4108</v>
      </c>
      <c r="B1257" t="s">
        <v>4109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9"/>
        <v>690</v>
      </c>
      <c r="AB1257">
        <f t="shared" si="40"/>
        <v>1.1498043416278663E-4</v>
      </c>
    </row>
    <row r="1258" spans="1:28">
      <c r="A1258" t="s">
        <v>4110</v>
      </c>
      <c r="B1258" t="s">
        <v>4111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9"/>
        <v>1032</v>
      </c>
      <c r="AB1258">
        <f t="shared" si="40"/>
        <v>1.7197073631303739E-4</v>
      </c>
    </row>
    <row r="1259" spans="1:28">
      <c r="A1259" t="s">
        <v>4112</v>
      </c>
      <c r="B1259" t="s">
        <v>4113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9"/>
        <v>1220</v>
      </c>
      <c r="AB1259">
        <f t="shared" si="40"/>
        <v>2.0329873866463725E-4</v>
      </c>
    </row>
    <row r="1260" spans="1:28">
      <c r="A1260" t="s">
        <v>4114</v>
      </c>
      <c r="B1260" t="s">
        <v>4115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9"/>
        <v>1216</v>
      </c>
      <c r="AB1260">
        <f t="shared" si="40"/>
        <v>2.0263218542311383E-4</v>
      </c>
    </row>
    <row r="1261" spans="1:28">
      <c r="A1261" t="s">
        <v>4116</v>
      </c>
      <c r="B1261" t="s">
        <v>4117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9"/>
        <v>1109</v>
      </c>
      <c r="AB1261">
        <f t="shared" si="40"/>
        <v>1.8480188621236286E-4</v>
      </c>
    </row>
    <row r="1262" spans="1:28">
      <c r="A1262" t="s">
        <v>4118</v>
      </c>
      <c r="B1262" t="s">
        <v>4119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9"/>
        <v>1047</v>
      </c>
      <c r="AB1262">
        <f t="shared" si="40"/>
        <v>1.7447031096875015E-4</v>
      </c>
    </row>
    <row r="1263" spans="1:28">
      <c r="A1263" t="s">
        <v>4120</v>
      </c>
      <c r="B1263" t="s">
        <v>4121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9"/>
        <v>983</v>
      </c>
      <c r="AB1263">
        <f t="shared" si="40"/>
        <v>1.6380545910437574E-4</v>
      </c>
    </row>
    <row r="1264" spans="1:28">
      <c r="A1264" t="s">
        <v>4122</v>
      </c>
      <c r="B1264" t="s">
        <v>4123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9"/>
        <v>940</v>
      </c>
      <c r="AB1264">
        <f t="shared" si="40"/>
        <v>1.5664001175799919E-4</v>
      </c>
    </row>
    <row r="1265" spans="1:28">
      <c r="A1265" t="s">
        <v>4124</v>
      </c>
      <c r="B1265" t="s">
        <v>4125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9"/>
        <v>913</v>
      </c>
      <c r="AB1265">
        <f t="shared" si="40"/>
        <v>1.5214077737771623E-4</v>
      </c>
    </row>
    <row r="1266" spans="1:28">
      <c r="A1266" t="s">
        <v>4126</v>
      </c>
      <c r="B1266" t="s">
        <v>4127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9"/>
        <v>859</v>
      </c>
      <c r="AB1266">
        <f t="shared" si="40"/>
        <v>1.4314230861715033E-4</v>
      </c>
    </row>
    <row r="1267" spans="1:28">
      <c r="A1267" t="s">
        <v>4128</v>
      </c>
      <c r="B1267" t="s">
        <v>4129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9"/>
        <v>848</v>
      </c>
      <c r="AB1267">
        <f t="shared" si="40"/>
        <v>1.4130928720296096E-4</v>
      </c>
    </row>
    <row r="1268" spans="1:28">
      <c r="A1268" t="s">
        <v>4130</v>
      </c>
      <c r="B1268" t="s">
        <v>4131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9"/>
        <v>837</v>
      </c>
      <c r="AB1268">
        <f t="shared" si="40"/>
        <v>1.3947626578877161E-4</v>
      </c>
    </row>
    <row r="1269" spans="1:28">
      <c r="A1269" t="s">
        <v>4132</v>
      </c>
      <c r="B1269" t="s">
        <v>4133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9"/>
        <v>863</v>
      </c>
      <c r="AB1269">
        <f t="shared" si="40"/>
        <v>1.4380886185867372E-4</v>
      </c>
    </row>
    <row r="1270" spans="1:28">
      <c r="A1270" t="s">
        <v>4134</v>
      </c>
      <c r="B1270" t="s">
        <v>4135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9"/>
        <v>917</v>
      </c>
      <c r="AB1270">
        <f t="shared" si="40"/>
        <v>1.5280733061923962E-4</v>
      </c>
    </row>
    <row r="1271" spans="1:28">
      <c r="A1271" t="s">
        <v>4136</v>
      </c>
      <c r="B1271" t="s">
        <v>4137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9"/>
        <v>937</v>
      </c>
      <c r="AB1271">
        <f t="shared" si="40"/>
        <v>1.5614009682685662E-4</v>
      </c>
    </row>
    <row r="1272" spans="1:28">
      <c r="A1272" t="s">
        <v>4138</v>
      </c>
      <c r="B1272" t="s">
        <v>4139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9"/>
        <v>963</v>
      </c>
      <c r="AB1272">
        <f t="shared" si="40"/>
        <v>1.6047269289675873E-4</v>
      </c>
    </row>
    <row r="1273" spans="1:28">
      <c r="A1273" t="s">
        <v>4140</v>
      </c>
      <c r="B1273" t="s">
        <v>4141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9"/>
        <v>958</v>
      </c>
      <c r="AB1273">
        <f t="shared" si="40"/>
        <v>1.5963950134485449E-4</v>
      </c>
    </row>
    <row r="1274" spans="1:28">
      <c r="A1274" t="s">
        <v>4142</v>
      </c>
      <c r="B1274" t="s">
        <v>4143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9"/>
        <v>875</v>
      </c>
      <c r="AB1274">
        <f t="shared" si="40"/>
        <v>1.4580852158324392E-4</v>
      </c>
    </row>
    <row r="1275" spans="1:28">
      <c r="A1275" t="s">
        <v>4144</v>
      </c>
      <c r="B1275" t="s">
        <v>4145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9"/>
        <v>696</v>
      </c>
      <c r="AB1275">
        <f t="shared" si="40"/>
        <v>1.1598026402507173E-4</v>
      </c>
    </row>
    <row r="1276" spans="1:28">
      <c r="A1276" t="s">
        <v>4146</v>
      </c>
      <c r="B1276" t="s">
        <v>4147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9"/>
        <v>522</v>
      </c>
      <c r="AB1276">
        <f t="shared" si="40"/>
        <v>8.6985198018803796E-5</v>
      </c>
    </row>
    <row r="1277" spans="1:28">
      <c r="A1277" t="s">
        <v>4148</v>
      </c>
      <c r="B1277" t="s">
        <v>4149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9"/>
        <v>534</v>
      </c>
      <c r="AB1277">
        <f t="shared" si="40"/>
        <v>8.8984857743374009E-5</v>
      </c>
    </row>
    <row r="1278" spans="1:28">
      <c r="A1278" t="s">
        <v>4150</v>
      </c>
      <c r="B1278" t="s">
        <v>4151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9"/>
        <v>550</v>
      </c>
      <c r="AB1278">
        <f t="shared" si="40"/>
        <v>9.1651070709467599E-5</v>
      </c>
    </row>
    <row r="1279" spans="1:28">
      <c r="A1279" t="s">
        <v>4152</v>
      </c>
      <c r="B1279" t="s">
        <v>4153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9"/>
        <v>543</v>
      </c>
      <c r="AB1279">
        <f t="shared" si="40"/>
        <v>9.0484602536801658E-5</v>
      </c>
    </row>
    <row r="1280" spans="1:28">
      <c r="A1280" t="s">
        <v>4154</v>
      </c>
      <c r="B1280" t="s">
        <v>4155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9"/>
        <v>600</v>
      </c>
      <c r="AB1280">
        <f t="shared" si="40"/>
        <v>9.9982986228510119E-5</v>
      </c>
    </row>
    <row r="1281" spans="1:28">
      <c r="A1281" t="s">
        <v>4156</v>
      </c>
      <c r="B1281" t="s">
        <v>4157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9"/>
        <v>761</v>
      </c>
      <c r="AB1281">
        <f t="shared" si="40"/>
        <v>1.26811754199827E-4</v>
      </c>
    </row>
    <row r="1282" spans="1:28">
      <c r="A1282" t="s">
        <v>4158</v>
      </c>
      <c r="B1282" t="s">
        <v>4159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9"/>
        <v>1107</v>
      </c>
      <c r="AB1282">
        <f t="shared" si="40"/>
        <v>1.8446860959160115E-4</v>
      </c>
    </row>
    <row r="1283" spans="1:28">
      <c r="A1283" t="s">
        <v>4160</v>
      </c>
      <c r="B1283" t="s">
        <v>4161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9"/>
        <v>1328</v>
      </c>
      <c r="AB1283">
        <f t="shared" si="40"/>
        <v>2.2129567618576907E-4</v>
      </c>
    </row>
    <row r="1284" spans="1:28">
      <c r="A1284" t="s">
        <v>4162</v>
      </c>
      <c r="B1284" t="s">
        <v>4163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9"/>
        <v>1302</v>
      </c>
      <c r="AB1284">
        <f t="shared" si="40"/>
        <v>2.1696308011586696E-4</v>
      </c>
    </row>
    <row r="1285" spans="1:28">
      <c r="A1285" t="s">
        <v>4164</v>
      </c>
      <c r="B1285" t="s">
        <v>4165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9"/>
        <v>1184</v>
      </c>
      <c r="AB1285">
        <f t="shared" si="40"/>
        <v>1.9729975949092662E-4</v>
      </c>
    </row>
    <row r="1286" spans="1:28">
      <c r="A1286" t="s">
        <v>4166</v>
      </c>
      <c r="B1286" t="s">
        <v>4167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41">SUM(U1286:Z1286)</f>
        <v>1124</v>
      </c>
      <c r="AB1286">
        <f t="shared" si="40"/>
        <v>1.8730146086807562E-4</v>
      </c>
    </row>
    <row r="1287" spans="1:28">
      <c r="A1287" t="s">
        <v>4168</v>
      </c>
      <c r="B1287" t="s">
        <v>4169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41"/>
        <v>1079</v>
      </c>
      <c r="AB1287">
        <f t="shared" si="40"/>
        <v>1.7980273690093736E-4</v>
      </c>
    </row>
    <row r="1288" spans="1:28">
      <c r="A1288" t="s">
        <v>4170</v>
      </c>
      <c r="B1288" t="s">
        <v>4171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41"/>
        <v>1025</v>
      </c>
      <c r="AB1288">
        <f t="shared" si="40"/>
        <v>1.7080426814037144E-4</v>
      </c>
    </row>
    <row r="1289" spans="1:28">
      <c r="A1289" t="s">
        <v>4172</v>
      </c>
      <c r="B1289" t="s">
        <v>4173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41"/>
        <v>994</v>
      </c>
      <c r="AB1289">
        <f t="shared" si="40"/>
        <v>1.6563848051856509E-4</v>
      </c>
    </row>
    <row r="1290" spans="1:28">
      <c r="A1290" t="s">
        <v>4174</v>
      </c>
      <c r="B1290" t="s">
        <v>4175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41"/>
        <v>926</v>
      </c>
      <c r="AB1290">
        <f t="shared" si="40"/>
        <v>1.5430707541266728E-4</v>
      </c>
    </row>
    <row r="1291" spans="1:28">
      <c r="A1291" t="s">
        <v>4176</v>
      </c>
      <c r="B1291" t="s">
        <v>4177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41"/>
        <v>948</v>
      </c>
      <c r="AB1291">
        <f t="shared" si="40"/>
        <v>1.5797311824104597E-4</v>
      </c>
    </row>
    <row r="1292" spans="1:28">
      <c r="A1292" t="s">
        <v>4178</v>
      </c>
      <c r="B1292" t="s">
        <v>4179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41"/>
        <v>937</v>
      </c>
      <c r="AB1292">
        <f t="shared" si="40"/>
        <v>1.5614009682685662E-4</v>
      </c>
    </row>
    <row r="1293" spans="1:28">
      <c r="A1293" t="s">
        <v>4180</v>
      </c>
      <c r="B1293" t="s">
        <v>4181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41"/>
        <v>971</v>
      </c>
      <c r="AB1293">
        <f t="shared" si="40"/>
        <v>1.6180579937980554E-4</v>
      </c>
    </row>
    <row r="1294" spans="1:28">
      <c r="A1294" t="s">
        <v>4182</v>
      </c>
      <c r="B1294" t="s">
        <v>4183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41"/>
        <v>1012</v>
      </c>
      <c r="AB1294">
        <f t="shared" si="40"/>
        <v>1.6863797010542038E-4</v>
      </c>
    </row>
    <row r="1295" spans="1:28">
      <c r="A1295" t="s">
        <v>4184</v>
      </c>
      <c r="B1295" t="s">
        <v>4185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41"/>
        <v>1031</v>
      </c>
      <c r="AB1295">
        <f t="shared" si="40"/>
        <v>1.7180409800265654E-4</v>
      </c>
    </row>
    <row r="1296" spans="1:28">
      <c r="A1296" t="s">
        <v>4186</v>
      </c>
      <c r="B1296" t="s">
        <v>4187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41"/>
        <v>1037</v>
      </c>
      <c r="AB1296">
        <f t="shared" si="40"/>
        <v>1.7280392786494164E-4</v>
      </c>
    </row>
    <row r="1297" spans="1:28">
      <c r="A1297" t="s">
        <v>4188</v>
      </c>
      <c r="B1297" t="s">
        <v>4189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41"/>
        <v>1029</v>
      </c>
      <c r="AB1297">
        <f t="shared" si="40"/>
        <v>1.7147082138189486E-4</v>
      </c>
    </row>
    <row r="1298" spans="1:28">
      <c r="A1298" t="s">
        <v>4190</v>
      </c>
      <c r="B1298" t="s">
        <v>4191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41"/>
        <v>958</v>
      </c>
      <c r="AB1298">
        <f t="shared" si="40"/>
        <v>1.5963950134485449E-4</v>
      </c>
    </row>
    <row r="1299" spans="1:28">
      <c r="A1299" t="s">
        <v>4192</v>
      </c>
      <c r="B1299" t="s">
        <v>4193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41"/>
        <v>775</v>
      </c>
      <c r="AB1299">
        <f t="shared" si="40"/>
        <v>1.2914469054515891E-4</v>
      </c>
    </row>
    <row r="1300" spans="1:28">
      <c r="A1300" t="s">
        <v>4194</v>
      </c>
      <c r="B1300" t="s">
        <v>4195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41"/>
        <v>586</v>
      </c>
      <c r="AB1300">
        <f t="shared" si="40"/>
        <v>9.7650049883178211E-5</v>
      </c>
    </row>
    <row r="1301" spans="1:28">
      <c r="A1301" t="s">
        <v>4196</v>
      </c>
      <c r="B1301" t="s">
        <v>4197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41"/>
        <v>547</v>
      </c>
      <c r="AB1301">
        <f t="shared" si="40"/>
        <v>9.1151155778325049E-5</v>
      </c>
    </row>
    <row r="1302" spans="1:28">
      <c r="A1302" t="s">
        <v>4198</v>
      </c>
      <c r="B1302" t="s">
        <v>4199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41"/>
        <v>593</v>
      </c>
      <c r="AB1302">
        <f t="shared" ref="AB1302:AB1365" si="42">AA1302/$AD$4</f>
        <v>9.8816518055844165E-5</v>
      </c>
    </row>
    <row r="1303" spans="1:28">
      <c r="A1303" t="s">
        <v>4200</v>
      </c>
      <c r="B1303" t="s">
        <v>4201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41"/>
        <v>591</v>
      </c>
      <c r="AB1303">
        <f t="shared" si="42"/>
        <v>9.8483241435082469E-5</v>
      </c>
    </row>
    <row r="1304" spans="1:28">
      <c r="A1304" t="s">
        <v>4202</v>
      </c>
      <c r="B1304" t="s">
        <v>4203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41"/>
        <v>675</v>
      </c>
      <c r="AB1304">
        <f t="shared" si="42"/>
        <v>1.1248085950707388E-4</v>
      </c>
    </row>
    <row r="1305" spans="1:28">
      <c r="A1305" t="s">
        <v>4204</v>
      </c>
      <c r="B1305" t="s">
        <v>4205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41"/>
        <v>870</v>
      </c>
      <c r="AB1305">
        <f t="shared" si="42"/>
        <v>1.4497533003133967E-4</v>
      </c>
    </row>
    <row r="1306" spans="1:28">
      <c r="A1306" t="s">
        <v>4206</v>
      </c>
      <c r="B1306" t="s">
        <v>4207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41"/>
        <v>1223</v>
      </c>
      <c r="AB1306">
        <f t="shared" si="42"/>
        <v>2.0379865359577978E-4</v>
      </c>
    </row>
    <row r="1307" spans="1:28">
      <c r="A1307" t="s">
        <v>4208</v>
      </c>
      <c r="B1307" t="s">
        <v>4209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41"/>
        <v>1281</v>
      </c>
      <c r="AB1307">
        <f t="shared" si="42"/>
        <v>2.134636755978691E-4</v>
      </c>
    </row>
    <row r="1308" spans="1:28">
      <c r="A1308" t="s">
        <v>4210</v>
      </c>
      <c r="B1308" t="s">
        <v>4211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41"/>
        <v>1259</v>
      </c>
      <c r="AB1308">
        <f t="shared" si="42"/>
        <v>2.0979763276949038E-4</v>
      </c>
    </row>
    <row r="1309" spans="1:28">
      <c r="A1309" t="s">
        <v>4212</v>
      </c>
      <c r="B1309" t="s">
        <v>4213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41"/>
        <v>1139</v>
      </c>
      <c r="AB1309">
        <f t="shared" si="42"/>
        <v>1.8980103552378836E-4</v>
      </c>
    </row>
    <row r="1310" spans="1:28">
      <c r="A1310" t="s">
        <v>4214</v>
      </c>
      <c r="B1310" t="s">
        <v>4215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41"/>
        <v>1090</v>
      </c>
      <c r="AB1310">
        <f t="shared" si="42"/>
        <v>1.8163575831512671E-4</v>
      </c>
    </row>
    <row r="1311" spans="1:28">
      <c r="A1311" t="s">
        <v>4216</v>
      </c>
      <c r="B1311" t="s">
        <v>4217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41"/>
        <v>1039</v>
      </c>
      <c r="AB1311">
        <f t="shared" si="42"/>
        <v>1.7313720448570335E-4</v>
      </c>
    </row>
    <row r="1312" spans="1:28">
      <c r="A1312" t="s">
        <v>4218</v>
      </c>
      <c r="B1312" t="s">
        <v>4219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41"/>
        <v>1005</v>
      </c>
      <c r="AB1312">
        <f t="shared" si="42"/>
        <v>1.6747150193275443E-4</v>
      </c>
    </row>
    <row r="1313" spans="1:28">
      <c r="A1313" t="s">
        <v>4220</v>
      </c>
      <c r="B1313" t="s">
        <v>4221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41"/>
        <v>982</v>
      </c>
      <c r="AB1313">
        <f t="shared" si="42"/>
        <v>1.6363882079399489E-4</v>
      </c>
    </row>
    <row r="1314" spans="1:28">
      <c r="A1314" t="s">
        <v>4222</v>
      </c>
      <c r="B1314" t="s">
        <v>4223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41"/>
        <v>935</v>
      </c>
      <c r="AB1314">
        <f t="shared" si="42"/>
        <v>1.5580682020609494E-4</v>
      </c>
    </row>
    <row r="1315" spans="1:28">
      <c r="A1315" t="s">
        <v>4224</v>
      </c>
      <c r="B1315" t="s">
        <v>4225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41"/>
        <v>942</v>
      </c>
      <c r="AB1315">
        <f t="shared" si="42"/>
        <v>1.5697328837876087E-4</v>
      </c>
    </row>
    <row r="1316" spans="1:28">
      <c r="A1316" t="s">
        <v>4226</v>
      </c>
      <c r="B1316" t="s">
        <v>4227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41"/>
        <v>936</v>
      </c>
      <c r="AB1316">
        <f t="shared" si="42"/>
        <v>1.5597345851647577E-4</v>
      </c>
    </row>
    <row r="1317" spans="1:28">
      <c r="A1317" t="s">
        <v>4228</v>
      </c>
      <c r="B1317" t="s">
        <v>4229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41"/>
        <v>974</v>
      </c>
      <c r="AB1317">
        <f t="shared" si="42"/>
        <v>1.6230571431094808E-4</v>
      </c>
    </row>
    <row r="1318" spans="1:28">
      <c r="A1318" t="s">
        <v>4230</v>
      </c>
      <c r="B1318" t="s">
        <v>4231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41"/>
        <v>1035</v>
      </c>
      <c r="AB1318">
        <f t="shared" si="42"/>
        <v>1.7247065124417996E-4</v>
      </c>
    </row>
    <row r="1319" spans="1:28">
      <c r="A1319" t="s">
        <v>4232</v>
      </c>
      <c r="B1319" t="s">
        <v>4233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41"/>
        <v>1057</v>
      </c>
      <c r="AB1319">
        <f t="shared" si="42"/>
        <v>1.7613669407255865E-4</v>
      </c>
    </row>
    <row r="1320" spans="1:28">
      <c r="A1320" t="s">
        <v>4234</v>
      </c>
      <c r="B1320" t="s">
        <v>4235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41"/>
        <v>1071</v>
      </c>
      <c r="AB1320">
        <f t="shared" si="42"/>
        <v>1.7846963041789055E-4</v>
      </c>
    </row>
    <row r="1321" spans="1:28">
      <c r="A1321" t="s">
        <v>4236</v>
      </c>
      <c r="B1321" t="s">
        <v>4237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41"/>
        <v>1070</v>
      </c>
      <c r="AB1321">
        <f t="shared" si="42"/>
        <v>1.783029921075097E-4</v>
      </c>
    </row>
    <row r="1322" spans="1:28">
      <c r="A1322" t="s">
        <v>4238</v>
      </c>
      <c r="B1322" t="s">
        <v>4239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41"/>
        <v>994</v>
      </c>
      <c r="AB1322">
        <f t="shared" si="42"/>
        <v>1.6563848051856509E-4</v>
      </c>
    </row>
    <row r="1323" spans="1:28">
      <c r="A1323" t="s">
        <v>4240</v>
      </c>
      <c r="B1323" t="s">
        <v>4241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41"/>
        <v>805</v>
      </c>
      <c r="AB1323">
        <f t="shared" si="42"/>
        <v>1.341438398565844E-4</v>
      </c>
    </row>
    <row r="1324" spans="1:28">
      <c r="A1324" t="s">
        <v>4242</v>
      </c>
      <c r="B1324" t="s">
        <v>4243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41"/>
        <v>627</v>
      </c>
      <c r="AB1324">
        <f t="shared" si="42"/>
        <v>1.0448222060879307E-4</v>
      </c>
    </row>
    <row r="1325" spans="1:28">
      <c r="A1325" t="s">
        <v>4244</v>
      </c>
      <c r="B1325" t="s">
        <v>4245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41"/>
        <v>505</v>
      </c>
      <c r="AB1325">
        <f t="shared" si="42"/>
        <v>8.4152346742329351E-5</v>
      </c>
    </row>
    <row r="1326" spans="1:28">
      <c r="A1326" t="s">
        <v>4246</v>
      </c>
      <c r="B1326" t="s">
        <v>4247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41"/>
        <v>543</v>
      </c>
      <c r="AB1326">
        <f t="shared" si="42"/>
        <v>9.0484602536801658E-5</v>
      </c>
    </row>
    <row r="1327" spans="1:28">
      <c r="A1327" t="s">
        <v>4248</v>
      </c>
      <c r="B1327" t="s">
        <v>4249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41"/>
        <v>550</v>
      </c>
      <c r="AB1327">
        <f t="shared" si="42"/>
        <v>9.1651070709467599E-5</v>
      </c>
    </row>
    <row r="1328" spans="1:28">
      <c r="A1328" t="s">
        <v>4250</v>
      </c>
      <c r="B1328" t="s">
        <v>4251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41"/>
        <v>599</v>
      </c>
      <c r="AB1328">
        <f t="shared" si="42"/>
        <v>9.9816347918129264E-5</v>
      </c>
    </row>
    <row r="1329" spans="1:28">
      <c r="A1329" t="s">
        <v>4252</v>
      </c>
      <c r="B1329" t="s">
        <v>4253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41"/>
        <v>765</v>
      </c>
      <c r="AB1329">
        <f t="shared" si="42"/>
        <v>1.2747830744135039E-4</v>
      </c>
    </row>
    <row r="1330" spans="1:28">
      <c r="A1330" t="s">
        <v>4254</v>
      </c>
      <c r="B1330" t="s">
        <v>4255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41"/>
        <v>1133</v>
      </c>
      <c r="AB1330">
        <f t="shared" si="42"/>
        <v>1.8880120566150326E-4</v>
      </c>
    </row>
    <row r="1331" spans="1:28">
      <c r="A1331" t="s">
        <v>4256</v>
      </c>
      <c r="B1331" t="s">
        <v>4257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41"/>
        <v>1314</v>
      </c>
      <c r="AB1331">
        <f t="shared" si="42"/>
        <v>2.1896273984043716E-4</v>
      </c>
    </row>
    <row r="1332" spans="1:28">
      <c r="A1332" t="s">
        <v>4258</v>
      </c>
      <c r="B1332" t="s">
        <v>4259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41"/>
        <v>1294</v>
      </c>
      <c r="AB1332">
        <f t="shared" si="42"/>
        <v>2.1562997363282015E-4</v>
      </c>
    </row>
    <row r="1333" spans="1:28">
      <c r="A1333" t="s">
        <v>4260</v>
      </c>
      <c r="B1333" t="s">
        <v>4261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41"/>
        <v>1171</v>
      </c>
      <c r="AB1333">
        <f t="shared" si="42"/>
        <v>1.9513346145597557E-4</v>
      </c>
    </row>
    <row r="1334" spans="1:28">
      <c r="A1334" t="s">
        <v>4262</v>
      </c>
      <c r="B1334" t="s">
        <v>4263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41"/>
        <v>1118</v>
      </c>
      <c r="AB1334">
        <f t="shared" si="42"/>
        <v>1.8630163100579052E-4</v>
      </c>
    </row>
    <row r="1335" spans="1:28">
      <c r="A1335" t="s">
        <v>4264</v>
      </c>
      <c r="B1335" t="s">
        <v>4265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41"/>
        <v>1061</v>
      </c>
      <c r="AB1335">
        <f t="shared" si="42"/>
        <v>1.7680324731408206E-4</v>
      </c>
    </row>
    <row r="1336" spans="1:28">
      <c r="A1336" t="s">
        <v>4266</v>
      </c>
      <c r="B1336" t="s">
        <v>4267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41"/>
        <v>1017</v>
      </c>
      <c r="AB1336">
        <f t="shared" si="42"/>
        <v>1.6947116165732466E-4</v>
      </c>
    </row>
    <row r="1337" spans="1:28">
      <c r="A1337" t="s">
        <v>4268</v>
      </c>
      <c r="B1337" t="s">
        <v>4269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41"/>
        <v>989</v>
      </c>
      <c r="AB1337">
        <f t="shared" si="42"/>
        <v>1.6480528896666084E-4</v>
      </c>
    </row>
    <row r="1338" spans="1:28">
      <c r="A1338" t="s">
        <v>4270</v>
      </c>
      <c r="B1338" t="s">
        <v>4271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41"/>
        <v>934</v>
      </c>
      <c r="AB1338">
        <f t="shared" si="42"/>
        <v>1.5564018189571409E-4</v>
      </c>
    </row>
    <row r="1339" spans="1:28">
      <c r="A1339" t="s">
        <v>4272</v>
      </c>
      <c r="B1339" t="s">
        <v>4273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41"/>
        <v>930</v>
      </c>
      <c r="AB1339">
        <f t="shared" si="42"/>
        <v>1.5497362865419067E-4</v>
      </c>
    </row>
    <row r="1340" spans="1:28">
      <c r="A1340" t="s">
        <v>4274</v>
      </c>
      <c r="B1340" t="s">
        <v>4275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41"/>
        <v>922</v>
      </c>
      <c r="AB1340">
        <f t="shared" si="42"/>
        <v>1.5364052217114389E-4</v>
      </c>
    </row>
    <row r="1341" spans="1:28">
      <c r="A1341" t="s">
        <v>4276</v>
      </c>
      <c r="B1341" t="s">
        <v>4277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41"/>
        <v>957</v>
      </c>
      <c r="AB1341">
        <f t="shared" si="42"/>
        <v>1.5947286303447363E-4</v>
      </c>
    </row>
    <row r="1342" spans="1:28">
      <c r="A1342" t="s">
        <v>4278</v>
      </c>
      <c r="B1342" t="s">
        <v>4279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41"/>
        <v>1006</v>
      </c>
      <c r="AB1342">
        <f t="shared" si="42"/>
        <v>1.6763814024313528E-4</v>
      </c>
    </row>
    <row r="1343" spans="1:28">
      <c r="A1343" t="s">
        <v>4280</v>
      </c>
      <c r="B1343" t="s">
        <v>4281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41"/>
        <v>1025</v>
      </c>
      <c r="AB1343">
        <f t="shared" si="42"/>
        <v>1.7080426814037144E-4</v>
      </c>
    </row>
    <row r="1344" spans="1:28">
      <c r="A1344" t="s">
        <v>4282</v>
      </c>
      <c r="B1344" t="s">
        <v>4283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41"/>
        <v>1043</v>
      </c>
      <c r="AB1344">
        <f t="shared" si="42"/>
        <v>1.7380375772722674E-4</v>
      </c>
    </row>
    <row r="1345" spans="1:28">
      <c r="A1345" t="s">
        <v>4284</v>
      </c>
      <c r="B1345" t="s">
        <v>4285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41"/>
        <v>1037</v>
      </c>
      <c r="AB1345">
        <f t="shared" si="42"/>
        <v>1.7280392786494164E-4</v>
      </c>
    </row>
    <row r="1346" spans="1:28">
      <c r="A1346" t="s">
        <v>4286</v>
      </c>
      <c r="B1346" t="s">
        <v>4287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41"/>
        <v>945</v>
      </c>
      <c r="AB1346">
        <f t="shared" si="42"/>
        <v>1.5747320330990343E-4</v>
      </c>
    </row>
    <row r="1347" spans="1:28">
      <c r="A1347" t="s">
        <v>4288</v>
      </c>
      <c r="B1347" t="s">
        <v>4289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41"/>
        <v>763</v>
      </c>
      <c r="AB1347">
        <f t="shared" si="42"/>
        <v>1.2714503082058871E-4</v>
      </c>
    </row>
    <row r="1348" spans="1:28">
      <c r="A1348" t="s">
        <v>4290</v>
      </c>
      <c r="B1348" t="s">
        <v>4291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41"/>
        <v>580</v>
      </c>
      <c r="AB1348">
        <f t="shared" si="42"/>
        <v>9.6650220020893111E-5</v>
      </c>
    </row>
    <row r="1349" spans="1:28">
      <c r="A1349" t="s">
        <v>4292</v>
      </c>
      <c r="B1349" t="s">
        <v>4293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41"/>
        <v>460</v>
      </c>
      <c r="AB1349">
        <f t="shared" si="42"/>
        <v>7.665362277519109E-5</v>
      </c>
    </row>
    <row r="1350" spans="1:28">
      <c r="A1350" t="s">
        <v>4294</v>
      </c>
      <c r="B1350" t="s">
        <v>4295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43">SUM(U1350:Z1350)</f>
        <v>499</v>
      </c>
      <c r="AB1350">
        <f t="shared" si="42"/>
        <v>8.3152516880044251E-5</v>
      </c>
    </row>
    <row r="1351" spans="1:28">
      <c r="A1351" t="s">
        <v>4296</v>
      </c>
      <c r="B1351" t="s">
        <v>4297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43"/>
        <v>503</v>
      </c>
      <c r="AB1351">
        <f t="shared" si="42"/>
        <v>8.3819070121567642E-5</v>
      </c>
    </row>
    <row r="1352" spans="1:28">
      <c r="A1352" t="s">
        <v>4298</v>
      </c>
      <c r="B1352" t="s">
        <v>4299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43"/>
        <v>550</v>
      </c>
      <c r="AB1352">
        <f t="shared" si="42"/>
        <v>9.1651070709467599E-5</v>
      </c>
    </row>
    <row r="1353" spans="1:28">
      <c r="A1353" t="s">
        <v>4300</v>
      </c>
      <c r="B1353" t="s">
        <v>4301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43"/>
        <v>722</v>
      </c>
      <c r="AB1353">
        <f t="shared" si="42"/>
        <v>1.2031286009497384E-4</v>
      </c>
    </row>
    <row r="1354" spans="1:28">
      <c r="A1354" t="s">
        <v>4302</v>
      </c>
      <c r="B1354" t="s">
        <v>4303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43"/>
        <v>1074</v>
      </c>
      <c r="AB1354">
        <f t="shared" si="42"/>
        <v>1.7896954534903312E-4</v>
      </c>
    </row>
    <row r="1355" spans="1:28">
      <c r="A1355" t="s">
        <v>4304</v>
      </c>
      <c r="B1355" t="s">
        <v>4305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43"/>
        <v>1256</v>
      </c>
      <c r="AB1355">
        <f t="shared" si="42"/>
        <v>2.0929771783834784E-4</v>
      </c>
    </row>
    <row r="1356" spans="1:28">
      <c r="A1356" t="s">
        <v>4306</v>
      </c>
      <c r="B1356" t="s">
        <v>4307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43"/>
        <v>1240</v>
      </c>
      <c r="AB1356">
        <f t="shared" si="42"/>
        <v>2.0663150487225423E-4</v>
      </c>
    </row>
    <row r="1357" spans="1:28">
      <c r="A1357" t="s">
        <v>4308</v>
      </c>
      <c r="B1357" t="s">
        <v>4309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43"/>
        <v>1126</v>
      </c>
      <c r="AB1357">
        <f t="shared" si="42"/>
        <v>1.8763473748883731E-4</v>
      </c>
    </row>
    <row r="1358" spans="1:28">
      <c r="A1358" t="s">
        <v>4310</v>
      </c>
      <c r="B1358" t="s">
        <v>4311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43"/>
        <v>1064</v>
      </c>
      <c r="AB1358">
        <f t="shared" si="42"/>
        <v>1.773031622452246E-4</v>
      </c>
    </row>
    <row r="1359" spans="1:28">
      <c r="A1359" t="s">
        <v>4312</v>
      </c>
      <c r="B1359" t="s">
        <v>4313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43"/>
        <v>1003</v>
      </c>
      <c r="AB1359">
        <f t="shared" si="42"/>
        <v>1.6713822531199275E-4</v>
      </c>
    </row>
    <row r="1360" spans="1:28">
      <c r="A1360" t="s">
        <v>4314</v>
      </c>
      <c r="B1360" t="s">
        <v>4315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43"/>
        <v>960</v>
      </c>
      <c r="AB1360">
        <f t="shared" si="42"/>
        <v>1.599727779656162E-4</v>
      </c>
    </row>
    <row r="1361" spans="1:28">
      <c r="A1361" t="s">
        <v>4316</v>
      </c>
      <c r="B1361" t="s">
        <v>4317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43"/>
        <v>933</v>
      </c>
      <c r="AB1361">
        <f t="shared" si="42"/>
        <v>1.5547354358533323E-4</v>
      </c>
    </row>
    <row r="1362" spans="1:28">
      <c r="A1362" t="s">
        <v>4318</v>
      </c>
      <c r="B1362" t="s">
        <v>4319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43"/>
        <v>877</v>
      </c>
      <c r="AB1362">
        <f t="shared" si="42"/>
        <v>1.4614179820400563E-4</v>
      </c>
    </row>
    <row r="1363" spans="1:28">
      <c r="A1363" t="s">
        <v>4320</v>
      </c>
      <c r="B1363" t="s">
        <v>4321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43"/>
        <v>869</v>
      </c>
      <c r="AB1363">
        <f t="shared" si="42"/>
        <v>1.4480869172095882E-4</v>
      </c>
    </row>
    <row r="1364" spans="1:28">
      <c r="A1364" t="s">
        <v>4322</v>
      </c>
      <c r="B1364" t="s">
        <v>4323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43"/>
        <v>859</v>
      </c>
      <c r="AB1364">
        <f t="shared" si="42"/>
        <v>1.4314230861715033E-4</v>
      </c>
    </row>
    <row r="1365" spans="1:28">
      <c r="A1365" t="s">
        <v>4324</v>
      </c>
      <c r="B1365" t="s">
        <v>4325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43"/>
        <v>888</v>
      </c>
      <c r="AB1365">
        <f t="shared" si="42"/>
        <v>1.4797481961819497E-4</v>
      </c>
    </row>
    <row r="1366" spans="1:28">
      <c r="A1366" t="s">
        <v>4326</v>
      </c>
      <c r="B1366" t="s">
        <v>4327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43"/>
        <v>939</v>
      </c>
      <c r="AB1366">
        <f t="shared" ref="AB1366:AB1429" si="44">AA1366/$AD$4</f>
        <v>1.5647337344761833E-4</v>
      </c>
    </row>
    <row r="1367" spans="1:28">
      <c r="A1367" t="s">
        <v>4328</v>
      </c>
      <c r="B1367" t="s">
        <v>4329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43"/>
        <v>953</v>
      </c>
      <c r="AB1367">
        <f t="shared" si="44"/>
        <v>1.5880630979295024E-4</v>
      </c>
    </row>
    <row r="1368" spans="1:28">
      <c r="A1368" t="s">
        <v>4330</v>
      </c>
      <c r="B1368" t="s">
        <v>4331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43"/>
        <v>976</v>
      </c>
      <c r="AB1368">
        <f t="shared" si="44"/>
        <v>1.6263899093170979E-4</v>
      </c>
    </row>
    <row r="1369" spans="1:28">
      <c r="A1369" t="s">
        <v>4332</v>
      </c>
      <c r="B1369" t="s">
        <v>4333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43"/>
        <v>975</v>
      </c>
      <c r="AB1369">
        <f t="shared" si="44"/>
        <v>1.6247235262132893E-4</v>
      </c>
    </row>
    <row r="1370" spans="1:28">
      <c r="A1370" t="s">
        <v>4334</v>
      </c>
      <c r="B1370" t="s">
        <v>4335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43"/>
        <v>887</v>
      </c>
      <c r="AB1370">
        <f t="shared" si="44"/>
        <v>1.4780818130781412E-4</v>
      </c>
    </row>
    <row r="1371" spans="1:28">
      <c r="A1371" t="s">
        <v>4336</v>
      </c>
      <c r="B1371" t="s">
        <v>4337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43"/>
        <v>708</v>
      </c>
      <c r="AB1371">
        <f t="shared" si="44"/>
        <v>1.1797992374964194E-4</v>
      </c>
    </row>
    <row r="1372" spans="1:28">
      <c r="A1372" t="s">
        <v>4338</v>
      </c>
      <c r="B1372" t="s">
        <v>4339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43"/>
        <v>533</v>
      </c>
      <c r="AB1372">
        <f t="shared" si="44"/>
        <v>8.8818219432993154E-5</v>
      </c>
    </row>
    <row r="1373" spans="1:28">
      <c r="A1373" t="s">
        <v>4340</v>
      </c>
      <c r="B1373" t="s">
        <v>4341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43"/>
        <v>420</v>
      </c>
      <c r="AB1373">
        <f t="shared" si="44"/>
        <v>6.9988090359957087E-5</v>
      </c>
    </row>
    <row r="1374" spans="1:28">
      <c r="A1374" t="s">
        <v>4342</v>
      </c>
      <c r="B1374" t="s">
        <v>4343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43"/>
        <v>456</v>
      </c>
      <c r="AB1374">
        <f t="shared" si="44"/>
        <v>7.5987069533667686E-5</v>
      </c>
    </row>
    <row r="1375" spans="1:28">
      <c r="A1375" t="s">
        <v>4344</v>
      </c>
      <c r="B1375" t="s">
        <v>4345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43"/>
        <v>458</v>
      </c>
      <c r="AB1375">
        <f t="shared" si="44"/>
        <v>7.6320346154429394E-5</v>
      </c>
    </row>
    <row r="1376" spans="1:28">
      <c r="A1376" t="s">
        <v>4346</v>
      </c>
      <c r="B1376" t="s">
        <v>4347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43"/>
        <v>505</v>
      </c>
      <c r="AB1376">
        <f t="shared" si="44"/>
        <v>8.4152346742329351E-5</v>
      </c>
    </row>
    <row r="1377" spans="1:28">
      <c r="A1377" t="s">
        <v>4348</v>
      </c>
      <c r="B1377" t="s">
        <v>4349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43"/>
        <v>672</v>
      </c>
      <c r="AB1377">
        <f t="shared" si="44"/>
        <v>1.1198094457593133E-4</v>
      </c>
    </row>
    <row r="1378" spans="1:28">
      <c r="A1378" t="s">
        <v>4350</v>
      </c>
      <c r="B1378" t="s">
        <v>4351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43"/>
        <v>1006</v>
      </c>
      <c r="AB1378">
        <f t="shared" si="44"/>
        <v>1.6763814024313528E-4</v>
      </c>
    </row>
    <row r="1379" spans="1:28">
      <c r="A1379" t="s">
        <v>4352</v>
      </c>
      <c r="B1379" t="s">
        <v>4353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43"/>
        <v>1182</v>
      </c>
      <c r="AB1379">
        <f t="shared" si="44"/>
        <v>1.9696648287016494E-4</v>
      </c>
    </row>
    <row r="1380" spans="1:28">
      <c r="A1380" t="s">
        <v>4354</v>
      </c>
      <c r="B1380" t="s">
        <v>4355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43"/>
        <v>1166</v>
      </c>
      <c r="AB1380">
        <f t="shared" si="44"/>
        <v>1.9430026990407132E-4</v>
      </c>
    </row>
    <row r="1381" spans="1:28">
      <c r="A1381" t="s">
        <v>4356</v>
      </c>
      <c r="B1381" t="s">
        <v>4357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43"/>
        <v>1055</v>
      </c>
      <c r="AB1381">
        <f t="shared" si="44"/>
        <v>1.7580341745179696E-4</v>
      </c>
    </row>
    <row r="1382" spans="1:28">
      <c r="A1382" t="s">
        <v>4358</v>
      </c>
      <c r="B1382" t="s">
        <v>4359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43"/>
        <v>991</v>
      </c>
      <c r="AB1382">
        <f t="shared" si="44"/>
        <v>1.6513856558742255E-4</v>
      </c>
    </row>
    <row r="1383" spans="1:28">
      <c r="A1383" t="s">
        <v>4360</v>
      </c>
      <c r="B1383" t="s">
        <v>4361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43"/>
        <v>933</v>
      </c>
      <c r="AB1383">
        <f t="shared" si="44"/>
        <v>1.5547354358533323E-4</v>
      </c>
    </row>
    <row r="1384" spans="1:28">
      <c r="A1384" t="s">
        <v>4362</v>
      </c>
      <c r="B1384" t="s">
        <v>4363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43"/>
        <v>893</v>
      </c>
      <c r="AB1384">
        <f t="shared" si="44"/>
        <v>1.4880801117009922E-4</v>
      </c>
    </row>
    <row r="1385" spans="1:28">
      <c r="A1385" t="s">
        <v>4364</v>
      </c>
      <c r="B1385" t="s">
        <v>4365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43"/>
        <v>866</v>
      </c>
      <c r="AB1385">
        <f t="shared" si="44"/>
        <v>1.4430877678981626E-4</v>
      </c>
    </row>
    <row r="1386" spans="1:28">
      <c r="A1386" t="s">
        <v>4366</v>
      </c>
      <c r="B1386" t="s">
        <v>4367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43"/>
        <v>809</v>
      </c>
      <c r="AB1386">
        <f t="shared" si="44"/>
        <v>1.3481039309810779E-4</v>
      </c>
    </row>
    <row r="1387" spans="1:28">
      <c r="A1387" t="s">
        <v>4368</v>
      </c>
      <c r="B1387" t="s">
        <v>4369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43"/>
        <v>802</v>
      </c>
      <c r="AB1387">
        <f t="shared" si="44"/>
        <v>1.3364392492544184E-4</v>
      </c>
    </row>
    <row r="1388" spans="1:28">
      <c r="A1388" t="s">
        <v>4370</v>
      </c>
      <c r="B1388" t="s">
        <v>4371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43"/>
        <v>792</v>
      </c>
      <c r="AB1388">
        <f t="shared" si="44"/>
        <v>1.3197754182163335E-4</v>
      </c>
    </row>
    <row r="1389" spans="1:28">
      <c r="A1389" t="s">
        <v>4372</v>
      </c>
      <c r="B1389" t="s">
        <v>4373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43"/>
        <v>818</v>
      </c>
      <c r="AB1389">
        <f t="shared" si="44"/>
        <v>1.3631013789153546E-4</v>
      </c>
    </row>
    <row r="1390" spans="1:28">
      <c r="A1390" t="s">
        <v>4374</v>
      </c>
      <c r="B1390" t="s">
        <v>4375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43"/>
        <v>869</v>
      </c>
      <c r="AB1390">
        <f t="shared" si="44"/>
        <v>1.4480869172095882E-4</v>
      </c>
    </row>
    <row r="1391" spans="1:28">
      <c r="A1391" t="s">
        <v>4376</v>
      </c>
      <c r="B1391" t="s">
        <v>4377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43"/>
        <v>884</v>
      </c>
      <c r="AB1391">
        <f t="shared" si="44"/>
        <v>1.4730826637667158E-4</v>
      </c>
    </row>
    <row r="1392" spans="1:28">
      <c r="A1392" t="s">
        <v>4378</v>
      </c>
      <c r="B1392" t="s">
        <v>4379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43"/>
        <v>910</v>
      </c>
      <c r="AB1392">
        <f t="shared" si="44"/>
        <v>1.5164086244657366E-4</v>
      </c>
    </row>
    <row r="1393" spans="1:28">
      <c r="A1393" t="s">
        <v>4380</v>
      </c>
      <c r="B1393" t="s">
        <v>4381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43"/>
        <v>912</v>
      </c>
      <c r="AB1393">
        <f t="shared" si="44"/>
        <v>1.5197413906733537E-4</v>
      </c>
    </row>
    <row r="1394" spans="1:28">
      <c r="A1394" t="s">
        <v>4382</v>
      </c>
      <c r="B1394" t="s">
        <v>4383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43"/>
        <v>830</v>
      </c>
      <c r="AB1394">
        <f t="shared" si="44"/>
        <v>1.3830979761610566E-4</v>
      </c>
    </row>
    <row r="1395" spans="1:28">
      <c r="A1395" t="s">
        <v>4384</v>
      </c>
      <c r="B1395" t="s">
        <v>4385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43"/>
        <v>659</v>
      </c>
      <c r="AB1395">
        <f t="shared" si="44"/>
        <v>1.0981464654098028E-4</v>
      </c>
    </row>
    <row r="1396" spans="1:28">
      <c r="A1396" t="s">
        <v>4386</v>
      </c>
      <c r="B1396" t="s">
        <v>4387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43"/>
        <v>490</v>
      </c>
      <c r="AB1396">
        <f t="shared" si="44"/>
        <v>8.1652772086616588E-5</v>
      </c>
    </row>
    <row r="1397" spans="1:28">
      <c r="A1397" t="s">
        <v>4388</v>
      </c>
      <c r="B1397" t="s">
        <v>4389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43"/>
        <v>398</v>
      </c>
      <c r="AB1397">
        <f t="shared" si="44"/>
        <v>6.632204753157837E-5</v>
      </c>
    </row>
    <row r="1398" spans="1:28">
      <c r="A1398" t="s">
        <v>4390</v>
      </c>
      <c r="B1398" t="s">
        <v>4391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43"/>
        <v>435</v>
      </c>
      <c r="AB1398">
        <f t="shared" si="44"/>
        <v>7.2487665015669837E-5</v>
      </c>
    </row>
    <row r="1399" spans="1:28">
      <c r="A1399" t="s">
        <v>4392</v>
      </c>
      <c r="B1399" t="s">
        <v>4393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43"/>
        <v>438</v>
      </c>
      <c r="AB1399">
        <f t="shared" si="44"/>
        <v>7.2987579946812386E-5</v>
      </c>
    </row>
    <row r="1400" spans="1:28">
      <c r="A1400" t="s">
        <v>4394</v>
      </c>
      <c r="B1400" t="s">
        <v>4395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43"/>
        <v>480</v>
      </c>
      <c r="AB1400">
        <f t="shared" si="44"/>
        <v>7.9986388982808098E-5</v>
      </c>
    </row>
    <row r="1401" spans="1:28">
      <c r="A1401" t="s">
        <v>4396</v>
      </c>
      <c r="B1401" t="s">
        <v>4397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43"/>
        <v>644</v>
      </c>
      <c r="AB1401">
        <f t="shared" si="44"/>
        <v>1.0731507188526753E-4</v>
      </c>
    </row>
    <row r="1402" spans="1:28">
      <c r="A1402" t="s">
        <v>4398</v>
      </c>
      <c r="B1402" t="s">
        <v>4399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43"/>
        <v>967</v>
      </c>
      <c r="AB1402">
        <f t="shared" si="44"/>
        <v>1.6113924613828212E-4</v>
      </c>
    </row>
    <row r="1403" spans="1:28">
      <c r="A1403" t="s">
        <v>4400</v>
      </c>
      <c r="B1403" t="s">
        <v>4401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43"/>
        <v>1136</v>
      </c>
      <c r="AB1403">
        <f t="shared" si="44"/>
        <v>1.8930112059264582E-4</v>
      </c>
    </row>
    <row r="1404" spans="1:28">
      <c r="A1404" t="s">
        <v>4402</v>
      </c>
      <c r="B1404" t="s">
        <v>4403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43"/>
        <v>1121</v>
      </c>
      <c r="AB1404">
        <f t="shared" si="44"/>
        <v>1.8680154593693306E-4</v>
      </c>
    </row>
    <row r="1405" spans="1:28">
      <c r="A1405" t="s">
        <v>4404</v>
      </c>
      <c r="B1405" t="s">
        <v>4405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43"/>
        <v>1011</v>
      </c>
      <c r="AB1405">
        <f t="shared" si="44"/>
        <v>1.6847133179503956E-4</v>
      </c>
    </row>
    <row r="1406" spans="1:28">
      <c r="A1406" t="s">
        <v>4406</v>
      </c>
      <c r="B1406" t="s">
        <v>4407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43"/>
        <v>950</v>
      </c>
      <c r="AB1406">
        <f t="shared" si="44"/>
        <v>1.5830639486180768E-4</v>
      </c>
    </row>
    <row r="1407" spans="1:28">
      <c r="A1407" t="s">
        <v>4408</v>
      </c>
      <c r="B1407" t="s">
        <v>4409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43"/>
        <v>894</v>
      </c>
      <c r="AB1407">
        <f t="shared" si="44"/>
        <v>1.4897464948048007E-4</v>
      </c>
    </row>
    <row r="1408" spans="1:28">
      <c r="A1408" t="s">
        <v>4410</v>
      </c>
      <c r="B1408" t="s">
        <v>4411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43"/>
        <v>855</v>
      </c>
      <c r="AB1408">
        <f t="shared" si="44"/>
        <v>1.4247575537562691E-4</v>
      </c>
    </row>
    <row r="1409" spans="1:28">
      <c r="A1409" t="s">
        <v>4412</v>
      </c>
      <c r="B1409" t="s">
        <v>4413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43"/>
        <v>831</v>
      </c>
      <c r="AB1409">
        <f t="shared" si="44"/>
        <v>1.3847643592648651E-4</v>
      </c>
    </row>
    <row r="1410" spans="1:28">
      <c r="A1410" t="s">
        <v>4414</v>
      </c>
      <c r="B1410" t="s">
        <v>4415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43"/>
        <v>774</v>
      </c>
      <c r="AB1410">
        <f t="shared" si="44"/>
        <v>1.2897805223477805E-4</v>
      </c>
    </row>
    <row r="1411" spans="1:28">
      <c r="A1411" t="s">
        <v>4416</v>
      </c>
      <c r="B1411" t="s">
        <v>4417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43"/>
        <v>766</v>
      </c>
      <c r="AB1411">
        <f t="shared" si="44"/>
        <v>1.2764494575173124E-4</v>
      </c>
    </row>
    <row r="1412" spans="1:28">
      <c r="A1412" t="s">
        <v>4418</v>
      </c>
      <c r="B1412" t="s">
        <v>4419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43"/>
        <v>755</v>
      </c>
      <c r="AB1412">
        <f t="shared" si="44"/>
        <v>1.258119243375419E-4</v>
      </c>
    </row>
    <row r="1413" spans="1:28">
      <c r="A1413" t="s">
        <v>4420</v>
      </c>
      <c r="B1413" t="s">
        <v>4421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43"/>
        <v>781</v>
      </c>
      <c r="AB1413">
        <f t="shared" si="44"/>
        <v>1.3014452040744401E-4</v>
      </c>
    </row>
    <row r="1414" spans="1:28">
      <c r="A1414" t="s">
        <v>4422</v>
      </c>
      <c r="B1414" t="s">
        <v>4423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45">SUM(U1414:Z1414)</f>
        <v>830</v>
      </c>
      <c r="AB1414">
        <f t="shared" si="44"/>
        <v>1.3830979761610566E-4</v>
      </c>
    </row>
    <row r="1415" spans="1:28">
      <c r="A1415" t="s">
        <v>4424</v>
      </c>
      <c r="B1415" t="s">
        <v>4425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45"/>
        <v>845</v>
      </c>
      <c r="AB1415">
        <f t="shared" si="44"/>
        <v>1.4080937227181842E-4</v>
      </c>
    </row>
    <row r="1416" spans="1:28">
      <c r="A1416" t="s">
        <v>4426</v>
      </c>
      <c r="B1416" t="s">
        <v>4427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45"/>
        <v>869</v>
      </c>
      <c r="AB1416">
        <f t="shared" si="44"/>
        <v>1.4480869172095882E-4</v>
      </c>
    </row>
    <row r="1417" spans="1:28">
      <c r="A1417" t="s">
        <v>4428</v>
      </c>
      <c r="B1417" t="s">
        <v>4429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45"/>
        <v>872</v>
      </c>
      <c r="AB1417">
        <f t="shared" si="44"/>
        <v>1.4530860665210135E-4</v>
      </c>
    </row>
    <row r="1418" spans="1:28">
      <c r="A1418" t="s">
        <v>4430</v>
      </c>
      <c r="B1418" t="s">
        <v>4431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45"/>
        <v>794</v>
      </c>
      <c r="AB1418">
        <f t="shared" si="44"/>
        <v>1.3231081844239506E-4</v>
      </c>
    </row>
    <row r="1419" spans="1:28">
      <c r="A1419" t="s">
        <v>4432</v>
      </c>
      <c r="B1419" t="s">
        <v>4433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45"/>
        <v>630</v>
      </c>
      <c r="AB1419">
        <f t="shared" si="44"/>
        <v>1.0498213553993562E-4</v>
      </c>
    </row>
    <row r="1420" spans="1:28">
      <c r="A1420" t="s">
        <v>4434</v>
      </c>
      <c r="B1420" t="s">
        <v>4435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45"/>
        <v>468</v>
      </c>
      <c r="AB1420">
        <f t="shared" si="44"/>
        <v>7.7986729258237885E-5</v>
      </c>
    </row>
    <row r="1421" spans="1:28">
      <c r="A1421" t="s">
        <v>4436</v>
      </c>
      <c r="B1421" t="s">
        <v>4437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45"/>
        <v>425</v>
      </c>
      <c r="AB1421">
        <f t="shared" si="44"/>
        <v>7.0821281911861333E-5</v>
      </c>
    </row>
    <row r="1422" spans="1:28">
      <c r="A1422" t="s">
        <v>4438</v>
      </c>
      <c r="B1422" t="s">
        <v>4439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45"/>
        <v>459</v>
      </c>
      <c r="AB1422">
        <f t="shared" si="44"/>
        <v>7.6486984464810235E-5</v>
      </c>
    </row>
    <row r="1423" spans="1:28">
      <c r="A1423" t="s">
        <v>4440</v>
      </c>
      <c r="B1423" t="s">
        <v>4441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45"/>
        <v>461</v>
      </c>
      <c r="AB1423">
        <f t="shared" si="44"/>
        <v>7.6820261085571944E-5</v>
      </c>
    </row>
    <row r="1424" spans="1:28">
      <c r="A1424" t="s">
        <v>4442</v>
      </c>
      <c r="B1424" t="s">
        <v>4443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45"/>
        <v>501</v>
      </c>
      <c r="AB1424">
        <f t="shared" si="44"/>
        <v>8.3485793500805947E-5</v>
      </c>
    </row>
    <row r="1425" spans="1:28">
      <c r="A1425" t="s">
        <v>4444</v>
      </c>
      <c r="B1425" t="s">
        <v>4445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45"/>
        <v>661</v>
      </c>
      <c r="AB1425">
        <f t="shared" si="44"/>
        <v>1.1014792316174197E-4</v>
      </c>
    </row>
    <row r="1426" spans="1:28">
      <c r="A1426" t="s">
        <v>4446</v>
      </c>
      <c r="B1426" t="s">
        <v>4447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45"/>
        <v>993</v>
      </c>
      <c r="AB1426">
        <f t="shared" si="44"/>
        <v>1.6547184220818423E-4</v>
      </c>
    </row>
    <row r="1427" spans="1:28">
      <c r="A1427" t="s">
        <v>4448</v>
      </c>
      <c r="B1427" t="s">
        <v>4449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45"/>
        <v>1175</v>
      </c>
      <c r="AB1427">
        <f t="shared" si="44"/>
        <v>1.9580001469749898E-4</v>
      </c>
    </row>
    <row r="1428" spans="1:28">
      <c r="A1428" t="s">
        <v>4450</v>
      </c>
      <c r="B1428" t="s">
        <v>4451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45"/>
        <v>1171</v>
      </c>
      <c r="AB1428">
        <f t="shared" si="44"/>
        <v>1.9513346145597557E-4</v>
      </c>
    </row>
    <row r="1429" spans="1:28">
      <c r="A1429" t="s">
        <v>4452</v>
      </c>
      <c r="B1429" t="s">
        <v>4453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45"/>
        <v>1065</v>
      </c>
      <c r="AB1429">
        <f t="shared" si="44"/>
        <v>1.7746980055560545E-4</v>
      </c>
    </row>
    <row r="1430" spans="1:28">
      <c r="A1430" t="s">
        <v>4454</v>
      </c>
      <c r="B1430" t="s">
        <v>4455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45"/>
        <v>1003</v>
      </c>
      <c r="AB1430">
        <f t="shared" ref="AB1430:AB1493" si="46">AA1430/$AD$4</f>
        <v>1.6713822531199275E-4</v>
      </c>
    </row>
    <row r="1431" spans="1:28">
      <c r="A1431" t="s">
        <v>4456</v>
      </c>
      <c r="B1431" t="s">
        <v>4457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45"/>
        <v>941</v>
      </c>
      <c r="AB1431">
        <f t="shared" si="46"/>
        <v>1.5680665006838004E-4</v>
      </c>
    </row>
    <row r="1432" spans="1:28">
      <c r="A1432" t="s">
        <v>4458</v>
      </c>
      <c r="B1432" t="s">
        <v>4459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45"/>
        <v>898</v>
      </c>
      <c r="AB1432">
        <f t="shared" si="46"/>
        <v>1.4964120272200346E-4</v>
      </c>
    </row>
    <row r="1433" spans="1:28">
      <c r="A1433" t="s">
        <v>4460</v>
      </c>
      <c r="B1433" t="s">
        <v>4461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45"/>
        <v>873</v>
      </c>
      <c r="AB1433">
        <f t="shared" si="46"/>
        <v>1.4547524496248221E-4</v>
      </c>
    </row>
    <row r="1434" spans="1:28">
      <c r="A1434" t="s">
        <v>4462</v>
      </c>
      <c r="B1434" t="s">
        <v>4463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45"/>
        <v>820</v>
      </c>
      <c r="AB1434">
        <f t="shared" si="46"/>
        <v>1.3664341451229717E-4</v>
      </c>
    </row>
    <row r="1435" spans="1:28">
      <c r="A1435" t="s">
        <v>4464</v>
      </c>
      <c r="B1435" t="s">
        <v>4465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45"/>
        <v>808</v>
      </c>
      <c r="AB1435">
        <f t="shared" si="46"/>
        <v>1.3464375478772697E-4</v>
      </c>
    </row>
    <row r="1436" spans="1:28">
      <c r="A1436" t="s">
        <v>4466</v>
      </c>
      <c r="B1436" t="s">
        <v>4467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45"/>
        <v>798</v>
      </c>
      <c r="AB1436">
        <f t="shared" si="46"/>
        <v>1.3297737168391845E-4</v>
      </c>
    </row>
    <row r="1437" spans="1:28">
      <c r="A1437" t="s">
        <v>4468</v>
      </c>
      <c r="B1437" t="s">
        <v>4469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45"/>
        <v>822</v>
      </c>
      <c r="AB1437">
        <f t="shared" si="46"/>
        <v>1.3697669113305885E-4</v>
      </c>
    </row>
    <row r="1438" spans="1:28">
      <c r="A1438" t="s">
        <v>4470</v>
      </c>
      <c r="B1438" t="s">
        <v>4471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45"/>
        <v>877</v>
      </c>
      <c r="AB1438">
        <f t="shared" si="46"/>
        <v>1.4614179820400563E-4</v>
      </c>
    </row>
    <row r="1439" spans="1:28">
      <c r="A1439" t="s">
        <v>4472</v>
      </c>
      <c r="B1439" t="s">
        <v>4473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45"/>
        <v>896</v>
      </c>
      <c r="AB1439">
        <f t="shared" si="46"/>
        <v>1.4930792610124178E-4</v>
      </c>
    </row>
    <row r="1440" spans="1:28">
      <c r="A1440" t="s">
        <v>4474</v>
      </c>
      <c r="B1440" t="s">
        <v>4475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45"/>
        <v>924</v>
      </c>
      <c r="AB1440">
        <f t="shared" si="46"/>
        <v>1.5397379879190557E-4</v>
      </c>
    </row>
    <row r="1441" spans="1:28">
      <c r="A1441" t="s">
        <v>4476</v>
      </c>
      <c r="B1441" t="s">
        <v>4477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45"/>
        <v>920</v>
      </c>
      <c r="AB1441">
        <f t="shared" si="46"/>
        <v>1.5330724555038218E-4</v>
      </c>
    </row>
    <row r="1442" spans="1:28">
      <c r="A1442" t="s">
        <v>4478</v>
      </c>
      <c r="B1442" t="s">
        <v>4479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45"/>
        <v>841</v>
      </c>
      <c r="AB1442">
        <f t="shared" si="46"/>
        <v>1.40142819030295E-4</v>
      </c>
    </row>
    <row r="1443" spans="1:28">
      <c r="A1443" t="s">
        <v>4480</v>
      </c>
      <c r="B1443" t="s">
        <v>4481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45"/>
        <v>666</v>
      </c>
      <c r="AB1443">
        <f t="shared" si="46"/>
        <v>1.1098111471364623E-4</v>
      </c>
    </row>
    <row r="1444" spans="1:28">
      <c r="A1444" t="s">
        <v>4482</v>
      </c>
      <c r="B1444" t="s">
        <v>4483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45"/>
        <v>497</v>
      </c>
      <c r="AB1444">
        <f t="shared" si="46"/>
        <v>8.2819240259282543E-5</v>
      </c>
    </row>
    <row r="1445" spans="1:28">
      <c r="A1445" t="s">
        <v>4484</v>
      </c>
      <c r="B1445" t="s">
        <v>4485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45"/>
        <v>459</v>
      </c>
      <c r="AB1445">
        <f t="shared" si="46"/>
        <v>7.6486984464810235E-5</v>
      </c>
    </row>
    <row r="1446" spans="1:28">
      <c r="A1446" t="s">
        <v>4486</v>
      </c>
      <c r="B1446" t="s">
        <v>4487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45"/>
        <v>478</v>
      </c>
      <c r="AB1446">
        <f t="shared" si="46"/>
        <v>7.9653112362046389E-5</v>
      </c>
    </row>
    <row r="1447" spans="1:28">
      <c r="A1447" t="s">
        <v>4488</v>
      </c>
      <c r="B1447" t="s">
        <v>4489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45"/>
        <v>464</v>
      </c>
      <c r="AB1447">
        <f t="shared" si="46"/>
        <v>7.7320176016714494E-5</v>
      </c>
    </row>
    <row r="1448" spans="1:28">
      <c r="A1448" t="s">
        <v>4490</v>
      </c>
      <c r="B1448" t="s">
        <v>4491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45"/>
        <v>522</v>
      </c>
      <c r="AB1448">
        <f t="shared" si="46"/>
        <v>8.6985198018803796E-5</v>
      </c>
    </row>
    <row r="1449" spans="1:28">
      <c r="A1449" t="s">
        <v>4492</v>
      </c>
      <c r="B1449" t="s">
        <v>4493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45"/>
        <v>683</v>
      </c>
      <c r="AB1449">
        <f t="shared" si="46"/>
        <v>1.1381396599012069E-4</v>
      </c>
    </row>
    <row r="1450" spans="1:28">
      <c r="A1450" t="s">
        <v>4494</v>
      </c>
      <c r="B1450" t="s">
        <v>4495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45"/>
        <v>1000</v>
      </c>
      <c r="AB1450">
        <f t="shared" si="46"/>
        <v>1.6663831038085018E-4</v>
      </c>
    </row>
    <row r="1451" spans="1:28">
      <c r="A1451" t="s">
        <v>4496</v>
      </c>
      <c r="B1451" t="s">
        <v>4497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45"/>
        <v>1206</v>
      </c>
      <c r="AB1451">
        <f t="shared" si="46"/>
        <v>2.0096580231930534E-4</v>
      </c>
    </row>
    <row r="1452" spans="1:28">
      <c r="A1452" t="s">
        <v>4498</v>
      </c>
      <c r="B1452" t="s">
        <v>4499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45"/>
        <v>1188</v>
      </c>
      <c r="AB1452">
        <f t="shared" si="46"/>
        <v>1.9796631273245004E-4</v>
      </c>
    </row>
    <row r="1453" spans="1:28">
      <c r="A1453" t="s">
        <v>4500</v>
      </c>
      <c r="B1453" t="s">
        <v>4501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45"/>
        <v>1069</v>
      </c>
      <c r="AB1453">
        <f t="shared" si="46"/>
        <v>1.7813635379712884E-4</v>
      </c>
    </row>
    <row r="1454" spans="1:28">
      <c r="A1454" t="s">
        <v>4502</v>
      </c>
      <c r="B1454" t="s">
        <v>4503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45"/>
        <v>1005</v>
      </c>
      <c r="AB1454">
        <f t="shared" si="46"/>
        <v>1.6747150193275443E-4</v>
      </c>
    </row>
    <row r="1455" spans="1:28">
      <c r="A1455" t="s">
        <v>4504</v>
      </c>
      <c r="B1455" t="s">
        <v>4505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45"/>
        <v>962</v>
      </c>
      <c r="AB1455">
        <f t="shared" si="46"/>
        <v>1.6030605458637788E-4</v>
      </c>
    </row>
    <row r="1456" spans="1:28">
      <c r="A1456" t="s">
        <v>4506</v>
      </c>
      <c r="B1456" t="s">
        <v>4507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45"/>
        <v>909</v>
      </c>
      <c r="AB1456">
        <f t="shared" si="46"/>
        <v>1.5147422413619283E-4</v>
      </c>
    </row>
    <row r="1457" spans="1:28">
      <c r="A1457" t="s">
        <v>4508</v>
      </c>
      <c r="B1457" t="s">
        <v>4509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45"/>
        <v>883</v>
      </c>
      <c r="AB1457">
        <f t="shared" si="46"/>
        <v>1.4714162806629073E-4</v>
      </c>
    </row>
    <row r="1458" spans="1:28">
      <c r="A1458" t="s">
        <v>4510</v>
      </c>
      <c r="B1458" t="s">
        <v>4511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45"/>
        <v>811</v>
      </c>
      <c r="AB1458">
        <f t="shared" si="46"/>
        <v>1.351436697188695E-4</v>
      </c>
    </row>
    <row r="1459" spans="1:28">
      <c r="A1459" t="s">
        <v>4512</v>
      </c>
      <c r="B1459" t="s">
        <v>4513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45"/>
        <v>831</v>
      </c>
      <c r="AB1459">
        <f t="shared" si="46"/>
        <v>1.3847643592648651E-4</v>
      </c>
    </row>
    <row r="1460" spans="1:28">
      <c r="A1460" t="s">
        <v>4514</v>
      </c>
      <c r="B1460" t="s">
        <v>4515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45"/>
        <v>824</v>
      </c>
      <c r="AB1460">
        <f t="shared" si="46"/>
        <v>1.3730996775382056E-4</v>
      </c>
    </row>
    <row r="1461" spans="1:28">
      <c r="A1461" t="s">
        <v>4516</v>
      </c>
      <c r="B1461" t="s">
        <v>4517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45"/>
        <v>854</v>
      </c>
      <c r="AB1461">
        <f t="shared" si="46"/>
        <v>1.4230911706524606E-4</v>
      </c>
    </row>
    <row r="1462" spans="1:28">
      <c r="A1462" t="s">
        <v>4518</v>
      </c>
      <c r="B1462" t="s">
        <v>4519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45"/>
        <v>894</v>
      </c>
      <c r="AB1462">
        <f t="shared" si="46"/>
        <v>1.4897464948048007E-4</v>
      </c>
    </row>
    <row r="1463" spans="1:28">
      <c r="A1463" t="s">
        <v>4520</v>
      </c>
      <c r="B1463" t="s">
        <v>4521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45"/>
        <v>918</v>
      </c>
      <c r="AB1463">
        <f t="shared" si="46"/>
        <v>1.5297396892962047E-4</v>
      </c>
    </row>
    <row r="1464" spans="1:28">
      <c r="A1464" t="s">
        <v>4522</v>
      </c>
      <c r="B1464" t="s">
        <v>4523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45"/>
        <v>929</v>
      </c>
      <c r="AB1464">
        <f t="shared" si="46"/>
        <v>1.5480699034380982E-4</v>
      </c>
    </row>
    <row r="1465" spans="1:28">
      <c r="A1465" t="s">
        <v>4524</v>
      </c>
      <c r="B1465" t="s">
        <v>4525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45"/>
        <v>929</v>
      </c>
      <c r="AB1465">
        <f t="shared" si="46"/>
        <v>1.5480699034380982E-4</v>
      </c>
    </row>
    <row r="1466" spans="1:28">
      <c r="A1466" t="s">
        <v>4526</v>
      </c>
      <c r="B1466" t="s">
        <v>4527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45"/>
        <v>860</v>
      </c>
      <c r="AB1466">
        <f t="shared" si="46"/>
        <v>1.4330894692753116E-4</v>
      </c>
    </row>
    <row r="1467" spans="1:28">
      <c r="A1467" t="s">
        <v>4528</v>
      </c>
      <c r="B1467" t="s">
        <v>4529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45"/>
        <v>692</v>
      </c>
      <c r="AB1467">
        <f t="shared" si="46"/>
        <v>1.1531371078354834E-4</v>
      </c>
    </row>
    <row r="1468" spans="1:28">
      <c r="A1468" t="s">
        <v>4530</v>
      </c>
      <c r="B1468" t="s">
        <v>4531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45"/>
        <v>513</v>
      </c>
      <c r="AB1468">
        <f t="shared" si="46"/>
        <v>8.5485453225376146E-5</v>
      </c>
    </row>
    <row r="1469" spans="1:28">
      <c r="A1469" t="s">
        <v>4532</v>
      </c>
      <c r="B1469" t="s">
        <v>4533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45"/>
        <v>413</v>
      </c>
      <c r="AB1469">
        <f t="shared" si="46"/>
        <v>6.8821622187291133E-5</v>
      </c>
    </row>
    <row r="1470" spans="1:28">
      <c r="A1470" t="s">
        <v>4534</v>
      </c>
      <c r="B1470" t="s">
        <v>4535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45"/>
        <v>465</v>
      </c>
      <c r="AB1470">
        <f t="shared" si="46"/>
        <v>7.7486814327095335E-5</v>
      </c>
    </row>
    <row r="1471" spans="1:28">
      <c r="A1471" t="s">
        <v>4536</v>
      </c>
      <c r="B1471" t="s">
        <v>4537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45"/>
        <v>454</v>
      </c>
      <c r="AB1471">
        <f t="shared" si="46"/>
        <v>7.565379291290599E-5</v>
      </c>
    </row>
    <row r="1472" spans="1:28">
      <c r="A1472" t="s">
        <v>4538</v>
      </c>
      <c r="B1472" t="s">
        <v>4539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45"/>
        <v>530</v>
      </c>
      <c r="AB1472">
        <f t="shared" si="46"/>
        <v>8.8318304501850604E-5</v>
      </c>
    </row>
    <row r="1473" spans="1:28">
      <c r="A1473" t="s">
        <v>4540</v>
      </c>
      <c r="B1473" t="s">
        <v>4541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45"/>
        <v>706</v>
      </c>
      <c r="AB1473">
        <f t="shared" si="46"/>
        <v>1.1764664712888023E-4</v>
      </c>
    </row>
    <row r="1474" spans="1:28">
      <c r="A1474" t="s">
        <v>4542</v>
      </c>
      <c r="B1474" t="s">
        <v>4543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45"/>
        <v>1011</v>
      </c>
      <c r="AB1474">
        <f t="shared" si="46"/>
        <v>1.6847133179503956E-4</v>
      </c>
    </row>
    <row r="1475" spans="1:28">
      <c r="A1475" t="s">
        <v>4544</v>
      </c>
      <c r="B1475" t="s">
        <v>4545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45"/>
        <v>1057</v>
      </c>
      <c r="AB1475">
        <f t="shared" si="46"/>
        <v>1.7613669407255865E-4</v>
      </c>
    </row>
    <row r="1476" spans="1:28">
      <c r="A1476" t="s">
        <v>4546</v>
      </c>
      <c r="B1476" t="s">
        <v>4547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45"/>
        <v>1044</v>
      </c>
      <c r="AB1476">
        <f t="shared" si="46"/>
        <v>1.7397039603760759E-4</v>
      </c>
    </row>
    <row r="1477" spans="1:28">
      <c r="A1477" t="s">
        <v>4548</v>
      </c>
      <c r="B1477" t="s">
        <v>4549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45"/>
        <v>918</v>
      </c>
      <c r="AB1477">
        <f t="shared" si="46"/>
        <v>1.5297396892962047E-4</v>
      </c>
    </row>
    <row r="1478" spans="1:28">
      <c r="A1478" t="s">
        <v>4550</v>
      </c>
      <c r="B1478" t="s">
        <v>4551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7">SUM(U1478:Z1478)</f>
        <v>871</v>
      </c>
      <c r="AB1478">
        <f t="shared" si="46"/>
        <v>1.4514196834172053E-4</v>
      </c>
    </row>
    <row r="1479" spans="1:28">
      <c r="A1479" t="s">
        <v>4552</v>
      </c>
      <c r="B1479" t="s">
        <v>4553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7"/>
        <v>824</v>
      </c>
      <c r="AB1479">
        <f t="shared" si="46"/>
        <v>1.3730996775382056E-4</v>
      </c>
    </row>
    <row r="1480" spans="1:28">
      <c r="A1480" t="s">
        <v>4554</v>
      </c>
      <c r="B1480" t="s">
        <v>4555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7"/>
        <v>794</v>
      </c>
      <c r="AB1480">
        <f t="shared" si="46"/>
        <v>1.3231081844239506E-4</v>
      </c>
    </row>
    <row r="1481" spans="1:28">
      <c r="A1481" t="s">
        <v>4556</v>
      </c>
      <c r="B1481" t="s">
        <v>4557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7"/>
        <v>776</v>
      </c>
      <c r="AB1481">
        <f t="shared" si="46"/>
        <v>1.2931132885553976E-4</v>
      </c>
    </row>
    <row r="1482" spans="1:28">
      <c r="A1482" t="s">
        <v>4558</v>
      </c>
      <c r="B1482" t="s">
        <v>4559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7"/>
        <v>727</v>
      </c>
      <c r="AB1482">
        <f t="shared" si="46"/>
        <v>1.2114605164687809E-4</v>
      </c>
    </row>
    <row r="1483" spans="1:28">
      <c r="A1483" t="s">
        <v>4560</v>
      </c>
      <c r="B1483" t="s">
        <v>4561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7"/>
        <v>732</v>
      </c>
      <c r="AB1483">
        <f t="shared" si="46"/>
        <v>1.2197924319878234E-4</v>
      </c>
    </row>
    <row r="1484" spans="1:28">
      <c r="A1484" t="s">
        <v>4562</v>
      </c>
      <c r="B1484" t="s">
        <v>4563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7"/>
        <v>720</v>
      </c>
      <c r="AB1484">
        <f t="shared" si="46"/>
        <v>1.1997958347421214E-4</v>
      </c>
    </row>
    <row r="1485" spans="1:28">
      <c r="A1485" t="s">
        <v>4564</v>
      </c>
      <c r="B1485" t="s">
        <v>4565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7"/>
        <v>760</v>
      </c>
      <c r="AB1485">
        <f t="shared" si="46"/>
        <v>1.2664511588944614E-4</v>
      </c>
    </row>
    <row r="1486" spans="1:28">
      <c r="A1486" t="s">
        <v>4566</v>
      </c>
      <c r="B1486" t="s">
        <v>4567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7"/>
        <v>814</v>
      </c>
      <c r="AB1486">
        <f t="shared" si="46"/>
        <v>1.3564358465001207E-4</v>
      </c>
    </row>
    <row r="1487" spans="1:28">
      <c r="A1487" t="s">
        <v>4568</v>
      </c>
      <c r="B1487" t="s">
        <v>4569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7"/>
        <v>837</v>
      </c>
      <c r="AB1487">
        <f t="shared" si="46"/>
        <v>1.3947626578877161E-4</v>
      </c>
    </row>
    <row r="1488" spans="1:28">
      <c r="A1488" t="s">
        <v>4570</v>
      </c>
      <c r="B1488" t="s">
        <v>4571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7"/>
        <v>860</v>
      </c>
      <c r="AB1488">
        <f t="shared" si="46"/>
        <v>1.4330894692753116E-4</v>
      </c>
    </row>
    <row r="1489" spans="1:28">
      <c r="A1489" t="s">
        <v>4572</v>
      </c>
      <c r="B1489" t="s">
        <v>4573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7"/>
        <v>870</v>
      </c>
      <c r="AB1489">
        <f t="shared" si="46"/>
        <v>1.4497533003133967E-4</v>
      </c>
    </row>
    <row r="1490" spans="1:28">
      <c r="A1490" t="s">
        <v>4574</v>
      </c>
      <c r="B1490" t="s">
        <v>4575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7"/>
        <v>807</v>
      </c>
      <c r="AB1490">
        <f t="shared" si="46"/>
        <v>1.3447711647734611E-4</v>
      </c>
    </row>
    <row r="1491" spans="1:28">
      <c r="A1491" t="s">
        <v>4576</v>
      </c>
      <c r="B1491" t="s">
        <v>4577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7"/>
        <v>653</v>
      </c>
      <c r="AB1491">
        <f t="shared" si="46"/>
        <v>1.0881481667869518E-4</v>
      </c>
    </row>
    <row r="1492" spans="1:28">
      <c r="A1492" t="s">
        <v>4578</v>
      </c>
      <c r="B1492" t="s">
        <v>4579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7"/>
        <v>487</v>
      </c>
      <c r="AB1492">
        <f t="shared" si="46"/>
        <v>8.1152857155474038E-5</v>
      </c>
    </row>
    <row r="1493" spans="1:28">
      <c r="A1493" t="s">
        <v>4580</v>
      </c>
      <c r="B1493" t="s">
        <v>4581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7"/>
        <v>394</v>
      </c>
      <c r="AB1493">
        <f t="shared" si="46"/>
        <v>6.565549429005498E-5</v>
      </c>
    </row>
    <row r="1494" spans="1:28">
      <c r="A1494" t="s">
        <v>4582</v>
      </c>
      <c r="B1494" t="s">
        <v>4583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7"/>
        <v>434</v>
      </c>
      <c r="AB1494">
        <f t="shared" ref="AB1494:AB1557" si="48">AA1494/$AD$4</f>
        <v>7.2321026705288982E-5</v>
      </c>
    </row>
    <row r="1495" spans="1:28">
      <c r="A1495" t="s">
        <v>4584</v>
      </c>
      <c r="B1495" t="s">
        <v>4585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7"/>
        <v>435</v>
      </c>
      <c r="AB1495">
        <f t="shared" si="48"/>
        <v>7.2487665015669837E-5</v>
      </c>
    </row>
    <row r="1496" spans="1:28">
      <c r="A1496" t="s">
        <v>4586</v>
      </c>
      <c r="B1496" t="s">
        <v>4587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7"/>
        <v>478</v>
      </c>
      <c r="AB1496">
        <f t="shared" si="48"/>
        <v>7.9653112362046389E-5</v>
      </c>
    </row>
    <row r="1497" spans="1:28">
      <c r="A1497" t="s">
        <v>4588</v>
      </c>
      <c r="B1497" t="s">
        <v>4589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7"/>
        <v>638</v>
      </c>
      <c r="AB1497">
        <f t="shared" si="48"/>
        <v>1.0631524202298243E-4</v>
      </c>
    </row>
    <row r="1498" spans="1:28">
      <c r="A1498" t="s">
        <v>4590</v>
      </c>
      <c r="B1498" t="s">
        <v>4591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7"/>
        <v>957</v>
      </c>
      <c r="AB1498">
        <f t="shared" si="48"/>
        <v>1.5947286303447363E-4</v>
      </c>
    </row>
    <row r="1499" spans="1:28">
      <c r="A1499" t="s">
        <v>4592</v>
      </c>
      <c r="B1499" t="s">
        <v>4593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7"/>
        <v>1115</v>
      </c>
      <c r="AB1499">
        <f t="shared" si="48"/>
        <v>1.8580171607464796E-4</v>
      </c>
    </row>
    <row r="1500" spans="1:28">
      <c r="A1500" t="s">
        <v>4594</v>
      </c>
      <c r="B1500" t="s">
        <v>4595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7"/>
        <v>1103</v>
      </c>
      <c r="AB1500">
        <f t="shared" si="48"/>
        <v>1.8380205635007776E-4</v>
      </c>
    </row>
    <row r="1501" spans="1:28">
      <c r="A1501" t="s">
        <v>4596</v>
      </c>
      <c r="B1501" t="s">
        <v>4597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7"/>
        <v>979</v>
      </c>
      <c r="AB1501">
        <f t="shared" si="48"/>
        <v>1.6313890586285235E-4</v>
      </c>
    </row>
    <row r="1502" spans="1:28">
      <c r="A1502" t="s">
        <v>4598</v>
      </c>
      <c r="B1502" t="s">
        <v>4599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7"/>
        <v>926</v>
      </c>
      <c r="AB1502">
        <f t="shared" si="48"/>
        <v>1.5430707541266728E-4</v>
      </c>
    </row>
    <row r="1503" spans="1:28">
      <c r="A1503" t="s">
        <v>4600</v>
      </c>
      <c r="B1503" t="s">
        <v>4601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7"/>
        <v>873</v>
      </c>
      <c r="AB1503">
        <f t="shared" si="48"/>
        <v>1.4547524496248221E-4</v>
      </c>
    </row>
    <row r="1504" spans="1:28">
      <c r="A1504" t="s">
        <v>4602</v>
      </c>
      <c r="B1504" t="s">
        <v>4603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7"/>
        <v>833</v>
      </c>
      <c r="AB1504">
        <f t="shared" si="48"/>
        <v>1.3880971254724822E-4</v>
      </c>
    </row>
    <row r="1505" spans="1:28">
      <c r="A1505" t="s">
        <v>4604</v>
      </c>
      <c r="B1505" t="s">
        <v>4605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7"/>
        <v>813</v>
      </c>
      <c r="AB1505">
        <f t="shared" si="48"/>
        <v>1.3547694633963121E-4</v>
      </c>
    </row>
    <row r="1506" spans="1:28">
      <c r="A1506" t="s">
        <v>4606</v>
      </c>
      <c r="B1506" t="s">
        <v>4607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7"/>
        <v>755</v>
      </c>
      <c r="AB1506">
        <f t="shared" si="48"/>
        <v>1.258119243375419E-4</v>
      </c>
    </row>
    <row r="1507" spans="1:28">
      <c r="A1507" t="s">
        <v>4608</v>
      </c>
      <c r="B1507" t="s">
        <v>4609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7"/>
        <v>751</v>
      </c>
      <c r="AB1507">
        <f t="shared" si="48"/>
        <v>1.2514537109601851E-4</v>
      </c>
    </row>
    <row r="1508" spans="1:28">
      <c r="A1508" t="s">
        <v>4610</v>
      </c>
      <c r="B1508" t="s">
        <v>4611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7"/>
        <v>743</v>
      </c>
      <c r="AB1508">
        <f t="shared" si="48"/>
        <v>1.238122646129717E-4</v>
      </c>
    </row>
    <row r="1509" spans="1:28">
      <c r="A1509" t="s">
        <v>4612</v>
      </c>
      <c r="B1509" t="s">
        <v>4613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7"/>
        <v>775</v>
      </c>
      <c r="AB1509">
        <f t="shared" si="48"/>
        <v>1.2914469054515891E-4</v>
      </c>
    </row>
    <row r="1510" spans="1:28">
      <c r="A1510" t="s">
        <v>4614</v>
      </c>
      <c r="B1510" t="s">
        <v>4615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7"/>
        <v>821</v>
      </c>
      <c r="AB1510">
        <f t="shared" si="48"/>
        <v>1.3681005282267802E-4</v>
      </c>
    </row>
    <row r="1511" spans="1:28">
      <c r="A1511" t="s">
        <v>4616</v>
      </c>
      <c r="B1511" t="s">
        <v>4617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7"/>
        <v>843</v>
      </c>
      <c r="AB1511">
        <f t="shared" si="48"/>
        <v>1.4047609565105671E-4</v>
      </c>
    </row>
    <row r="1512" spans="1:28">
      <c r="A1512" t="s">
        <v>4618</v>
      </c>
      <c r="B1512" t="s">
        <v>4619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7"/>
        <v>868</v>
      </c>
      <c r="AB1512">
        <f t="shared" si="48"/>
        <v>1.4464205341057796E-4</v>
      </c>
    </row>
    <row r="1513" spans="1:28">
      <c r="A1513" t="s">
        <v>4620</v>
      </c>
      <c r="B1513" t="s">
        <v>4621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7"/>
        <v>871</v>
      </c>
      <c r="AB1513">
        <f t="shared" si="48"/>
        <v>1.4514196834172053E-4</v>
      </c>
    </row>
    <row r="1514" spans="1:28">
      <c r="A1514" t="s">
        <v>4622</v>
      </c>
      <c r="B1514" t="s">
        <v>4623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7"/>
        <v>791</v>
      </c>
      <c r="AB1514">
        <f t="shared" si="48"/>
        <v>1.318109035112525E-4</v>
      </c>
    </row>
    <row r="1515" spans="1:28">
      <c r="A1515" t="s">
        <v>4624</v>
      </c>
      <c r="B1515" t="s">
        <v>4625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7"/>
        <v>633</v>
      </c>
      <c r="AB1515">
        <f t="shared" si="48"/>
        <v>1.0548205047107817E-4</v>
      </c>
    </row>
    <row r="1516" spans="1:28">
      <c r="A1516" t="s">
        <v>4626</v>
      </c>
      <c r="B1516" t="s">
        <v>4627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7"/>
        <v>468</v>
      </c>
      <c r="AB1516">
        <f t="shared" si="48"/>
        <v>7.7986729258237885E-5</v>
      </c>
    </row>
    <row r="1517" spans="1:28">
      <c r="A1517" t="s">
        <v>4628</v>
      </c>
      <c r="B1517" t="s">
        <v>4629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7"/>
        <v>439</v>
      </c>
      <c r="AB1517">
        <f t="shared" si="48"/>
        <v>7.3154218257193241E-5</v>
      </c>
    </row>
    <row r="1518" spans="1:28">
      <c r="A1518" t="s">
        <v>4630</v>
      </c>
      <c r="B1518" t="s">
        <v>4631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7"/>
        <v>478</v>
      </c>
      <c r="AB1518">
        <f t="shared" si="48"/>
        <v>7.9653112362046389E-5</v>
      </c>
    </row>
    <row r="1519" spans="1:28">
      <c r="A1519" t="s">
        <v>4632</v>
      </c>
      <c r="B1519" t="s">
        <v>4633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7"/>
        <v>481</v>
      </c>
      <c r="AB1519">
        <f t="shared" si="48"/>
        <v>8.0153027293188939E-5</v>
      </c>
    </row>
    <row r="1520" spans="1:28">
      <c r="A1520" t="s">
        <v>4634</v>
      </c>
      <c r="B1520" t="s">
        <v>4635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7"/>
        <v>528</v>
      </c>
      <c r="AB1520">
        <f t="shared" si="48"/>
        <v>8.7985027881088895E-5</v>
      </c>
    </row>
    <row r="1521" spans="1:28">
      <c r="A1521" t="s">
        <v>4636</v>
      </c>
      <c r="B1521" t="s">
        <v>4637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7"/>
        <v>702</v>
      </c>
      <c r="AB1521">
        <f t="shared" si="48"/>
        <v>1.1698009388735684E-4</v>
      </c>
    </row>
    <row r="1522" spans="1:28">
      <c r="A1522" t="s">
        <v>4638</v>
      </c>
      <c r="B1522" t="s">
        <v>4639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7"/>
        <v>1044</v>
      </c>
      <c r="AB1522">
        <f t="shared" si="48"/>
        <v>1.7397039603760759E-4</v>
      </c>
    </row>
    <row r="1523" spans="1:28">
      <c r="A1523" t="s">
        <v>4640</v>
      </c>
      <c r="B1523" t="s">
        <v>4641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7"/>
        <v>1224</v>
      </c>
      <c r="AB1523">
        <f t="shared" si="48"/>
        <v>2.0396529190616064E-4</v>
      </c>
    </row>
    <row r="1524" spans="1:28">
      <c r="A1524" t="s">
        <v>4642</v>
      </c>
      <c r="B1524" t="s">
        <v>4643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7"/>
        <v>1209</v>
      </c>
      <c r="AB1524">
        <f t="shared" si="48"/>
        <v>2.0146571725044787E-4</v>
      </c>
    </row>
    <row r="1525" spans="1:28">
      <c r="A1525" t="s">
        <v>4644</v>
      </c>
      <c r="B1525" t="s">
        <v>4645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7"/>
        <v>1096</v>
      </c>
      <c r="AB1525">
        <f t="shared" si="48"/>
        <v>1.8263558817741181E-4</v>
      </c>
    </row>
    <row r="1526" spans="1:28">
      <c r="A1526" t="s">
        <v>4646</v>
      </c>
      <c r="B1526" t="s">
        <v>4647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7"/>
        <v>1031</v>
      </c>
      <c r="AB1526">
        <f t="shared" si="48"/>
        <v>1.7180409800265654E-4</v>
      </c>
    </row>
    <row r="1527" spans="1:28">
      <c r="A1527" t="s">
        <v>4648</v>
      </c>
      <c r="B1527" t="s">
        <v>4649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7"/>
        <v>970</v>
      </c>
      <c r="AB1527">
        <f t="shared" si="48"/>
        <v>1.6163916106942469E-4</v>
      </c>
    </row>
    <row r="1528" spans="1:28">
      <c r="A1528" t="s">
        <v>4650</v>
      </c>
      <c r="B1528" t="s">
        <v>4651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7"/>
        <v>928</v>
      </c>
      <c r="AB1528">
        <f t="shared" si="48"/>
        <v>1.5464035203342899E-4</v>
      </c>
    </row>
    <row r="1529" spans="1:28">
      <c r="A1529" t="s">
        <v>4652</v>
      </c>
      <c r="B1529" t="s">
        <v>4653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7"/>
        <v>903</v>
      </c>
      <c r="AB1529">
        <f t="shared" si="48"/>
        <v>1.5047439427390774E-4</v>
      </c>
    </row>
    <row r="1530" spans="1:28">
      <c r="A1530" t="s">
        <v>4654</v>
      </c>
      <c r="B1530" t="s">
        <v>4655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7"/>
        <v>844</v>
      </c>
      <c r="AB1530">
        <f t="shared" si="48"/>
        <v>1.4064273396143757E-4</v>
      </c>
    </row>
    <row r="1531" spans="1:28">
      <c r="A1531" t="s">
        <v>4656</v>
      </c>
      <c r="B1531" t="s">
        <v>4657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7"/>
        <v>837</v>
      </c>
      <c r="AB1531">
        <f t="shared" si="48"/>
        <v>1.3947626578877161E-4</v>
      </c>
    </row>
    <row r="1532" spans="1:28">
      <c r="A1532" t="s">
        <v>4658</v>
      </c>
      <c r="B1532" t="s">
        <v>4659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7"/>
        <v>827</v>
      </c>
      <c r="AB1532">
        <f t="shared" si="48"/>
        <v>1.3780988268496312E-4</v>
      </c>
    </row>
    <row r="1533" spans="1:28">
      <c r="A1533" t="s">
        <v>4660</v>
      </c>
      <c r="B1533" t="s">
        <v>4661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7"/>
        <v>855</v>
      </c>
      <c r="AB1533">
        <f t="shared" si="48"/>
        <v>1.4247575537562691E-4</v>
      </c>
    </row>
    <row r="1534" spans="1:28">
      <c r="A1534" t="s">
        <v>4662</v>
      </c>
      <c r="B1534" t="s">
        <v>4663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7"/>
        <v>908</v>
      </c>
      <c r="AB1534">
        <f t="shared" si="48"/>
        <v>1.5130758582581198E-4</v>
      </c>
    </row>
    <row r="1535" spans="1:28">
      <c r="A1535" t="s">
        <v>4664</v>
      </c>
      <c r="B1535" t="s">
        <v>4665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7"/>
        <v>922</v>
      </c>
      <c r="AB1535">
        <f t="shared" si="48"/>
        <v>1.5364052217114389E-4</v>
      </c>
    </row>
    <row r="1536" spans="1:28">
      <c r="A1536" t="s">
        <v>4666</v>
      </c>
      <c r="B1536" t="s">
        <v>4667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7"/>
        <v>946</v>
      </c>
      <c r="AB1536">
        <f t="shared" si="48"/>
        <v>1.5763984162028429E-4</v>
      </c>
    </row>
    <row r="1537" spans="1:28">
      <c r="A1537" t="s">
        <v>4668</v>
      </c>
      <c r="B1537" t="s">
        <v>4669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7"/>
        <v>947</v>
      </c>
      <c r="AB1537">
        <f t="shared" si="48"/>
        <v>1.5780647993066514E-4</v>
      </c>
    </row>
    <row r="1538" spans="1:28">
      <c r="A1538" t="s">
        <v>4670</v>
      </c>
      <c r="B1538" t="s">
        <v>4671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7"/>
        <v>861</v>
      </c>
      <c r="AB1538">
        <f t="shared" si="48"/>
        <v>1.4347558523791201E-4</v>
      </c>
    </row>
    <row r="1539" spans="1:28">
      <c r="A1539" t="s">
        <v>4672</v>
      </c>
      <c r="B1539" t="s">
        <v>4673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7"/>
        <v>686</v>
      </c>
      <c r="AB1539">
        <f t="shared" si="48"/>
        <v>1.1431388092126324E-4</v>
      </c>
    </row>
    <row r="1540" spans="1:28">
      <c r="A1540" t="s">
        <v>4674</v>
      </c>
      <c r="B1540" t="s">
        <v>4675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7"/>
        <v>512</v>
      </c>
      <c r="AB1540">
        <f t="shared" si="48"/>
        <v>8.5318814914995292E-5</v>
      </c>
    </row>
    <row r="1541" spans="1:28">
      <c r="A1541" t="s">
        <v>4676</v>
      </c>
      <c r="B1541" t="s">
        <v>4677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7"/>
        <v>420</v>
      </c>
      <c r="AB1541">
        <f t="shared" si="48"/>
        <v>6.9988090359957087E-5</v>
      </c>
    </row>
    <row r="1542" spans="1:28">
      <c r="A1542" t="s">
        <v>4678</v>
      </c>
      <c r="B1542" t="s">
        <v>4679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9">SUM(U1542:Z1542)</f>
        <v>456</v>
      </c>
      <c r="AB1542">
        <f t="shared" si="48"/>
        <v>7.5987069533667686E-5</v>
      </c>
    </row>
    <row r="1543" spans="1:28">
      <c r="A1543" t="s">
        <v>4680</v>
      </c>
      <c r="B1543" t="s">
        <v>4681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9"/>
        <v>459</v>
      </c>
      <c r="AB1543">
        <f t="shared" si="48"/>
        <v>7.6486984464810235E-5</v>
      </c>
    </row>
    <row r="1544" spans="1:28">
      <c r="A1544" t="s">
        <v>4682</v>
      </c>
      <c r="B1544" t="s">
        <v>4683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9"/>
        <v>505</v>
      </c>
      <c r="AB1544">
        <f t="shared" si="48"/>
        <v>8.4152346742329351E-5</v>
      </c>
    </row>
    <row r="1545" spans="1:28">
      <c r="A1545" t="s">
        <v>4684</v>
      </c>
      <c r="B1545" t="s">
        <v>4685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9"/>
        <v>671</v>
      </c>
      <c r="AB1545">
        <f t="shared" si="48"/>
        <v>1.1181430626555047E-4</v>
      </c>
    </row>
    <row r="1546" spans="1:28">
      <c r="A1546" t="s">
        <v>4686</v>
      </c>
      <c r="B1546" t="s">
        <v>4687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9"/>
        <v>1005</v>
      </c>
      <c r="AB1546">
        <f t="shared" si="48"/>
        <v>1.6747150193275443E-4</v>
      </c>
    </row>
    <row r="1547" spans="1:28">
      <c r="A1547" t="s">
        <v>4688</v>
      </c>
      <c r="B1547" t="s">
        <v>4689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9"/>
        <v>1179</v>
      </c>
      <c r="AB1547">
        <f t="shared" si="48"/>
        <v>1.9646656793902238E-4</v>
      </c>
    </row>
    <row r="1548" spans="1:28">
      <c r="A1548" t="s">
        <v>4690</v>
      </c>
      <c r="B1548" t="s">
        <v>4691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9"/>
        <v>1165</v>
      </c>
      <c r="AB1548">
        <f t="shared" si="48"/>
        <v>1.9413363159369047E-4</v>
      </c>
    </row>
    <row r="1549" spans="1:28">
      <c r="A1549" t="s">
        <v>4692</v>
      </c>
      <c r="B1549" t="s">
        <v>4693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9"/>
        <v>1053</v>
      </c>
      <c r="AB1549">
        <f t="shared" si="48"/>
        <v>1.7547014083103525E-4</v>
      </c>
    </row>
    <row r="1550" spans="1:28">
      <c r="A1550" t="s">
        <v>4694</v>
      </c>
      <c r="B1550" t="s">
        <v>4695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9"/>
        <v>990</v>
      </c>
      <c r="AB1550">
        <f t="shared" si="48"/>
        <v>1.6497192727704169E-4</v>
      </c>
    </row>
    <row r="1551" spans="1:28">
      <c r="A1551" t="s">
        <v>4696</v>
      </c>
      <c r="B1551" t="s">
        <v>4697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9"/>
        <v>932</v>
      </c>
      <c r="AB1551">
        <f t="shared" si="48"/>
        <v>1.5530690527495238E-4</v>
      </c>
    </row>
    <row r="1552" spans="1:28">
      <c r="A1552" t="s">
        <v>4698</v>
      </c>
      <c r="B1552" t="s">
        <v>4699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9"/>
        <v>892</v>
      </c>
      <c r="AB1552">
        <f t="shared" si="48"/>
        <v>1.4864137285971836E-4</v>
      </c>
    </row>
    <row r="1553" spans="1:28">
      <c r="A1553" t="s">
        <v>4700</v>
      </c>
      <c r="B1553" t="s">
        <v>4701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9"/>
        <v>866</v>
      </c>
      <c r="AB1553">
        <f t="shared" si="48"/>
        <v>1.4430877678981626E-4</v>
      </c>
    </row>
    <row r="1554" spans="1:28">
      <c r="A1554" t="s">
        <v>4702</v>
      </c>
      <c r="B1554" t="s">
        <v>4703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9"/>
        <v>809</v>
      </c>
      <c r="AB1554">
        <f t="shared" si="48"/>
        <v>1.3481039309810779E-4</v>
      </c>
    </row>
    <row r="1555" spans="1:28">
      <c r="A1555" t="s">
        <v>4704</v>
      </c>
      <c r="B1555" t="s">
        <v>4705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9"/>
        <v>802</v>
      </c>
      <c r="AB1555">
        <f t="shared" si="48"/>
        <v>1.3364392492544184E-4</v>
      </c>
    </row>
    <row r="1556" spans="1:28">
      <c r="A1556" t="s">
        <v>4706</v>
      </c>
      <c r="B1556" t="s">
        <v>4707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9"/>
        <v>793</v>
      </c>
      <c r="AB1556">
        <f t="shared" si="48"/>
        <v>1.321441801320142E-4</v>
      </c>
    </row>
    <row r="1557" spans="1:28">
      <c r="A1557" t="s">
        <v>4708</v>
      </c>
      <c r="B1557" t="s">
        <v>4709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9"/>
        <v>818</v>
      </c>
      <c r="AB1557">
        <f t="shared" si="48"/>
        <v>1.3631013789153546E-4</v>
      </c>
    </row>
    <row r="1558" spans="1:28">
      <c r="A1558" t="s">
        <v>4710</v>
      </c>
      <c r="B1558" t="s">
        <v>4711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9"/>
        <v>869</v>
      </c>
      <c r="AB1558">
        <f t="shared" ref="AB1558:AB1621" si="50">AA1558/$AD$4</f>
        <v>1.4480869172095882E-4</v>
      </c>
    </row>
    <row r="1559" spans="1:28">
      <c r="A1559" t="s">
        <v>4712</v>
      </c>
      <c r="B1559" t="s">
        <v>4713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9"/>
        <v>885</v>
      </c>
      <c r="AB1559">
        <f t="shared" si="50"/>
        <v>1.4747490468705241E-4</v>
      </c>
    </row>
    <row r="1560" spans="1:28">
      <c r="A1560" t="s">
        <v>4714</v>
      </c>
      <c r="B1560" t="s">
        <v>4715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9"/>
        <v>908</v>
      </c>
      <c r="AB1560">
        <f t="shared" si="50"/>
        <v>1.5130758582581198E-4</v>
      </c>
    </row>
    <row r="1561" spans="1:28">
      <c r="A1561" t="s">
        <v>4716</v>
      </c>
      <c r="B1561" t="s">
        <v>4717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9"/>
        <v>912</v>
      </c>
      <c r="AB1561">
        <f t="shared" si="50"/>
        <v>1.5197413906733537E-4</v>
      </c>
    </row>
    <row r="1562" spans="1:28">
      <c r="A1562" t="s">
        <v>4718</v>
      </c>
      <c r="B1562" t="s">
        <v>4719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9"/>
        <v>829</v>
      </c>
      <c r="AB1562">
        <f t="shared" si="50"/>
        <v>1.381431593057248E-4</v>
      </c>
    </row>
    <row r="1563" spans="1:28">
      <c r="A1563" t="s">
        <v>4720</v>
      </c>
      <c r="B1563" t="s">
        <v>4721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9"/>
        <v>657</v>
      </c>
      <c r="AB1563">
        <f t="shared" si="50"/>
        <v>1.0948136992021858E-4</v>
      </c>
    </row>
    <row r="1564" spans="1:28">
      <c r="A1564" t="s">
        <v>4722</v>
      </c>
      <c r="B1564" t="s">
        <v>4723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9"/>
        <v>491</v>
      </c>
      <c r="AB1564">
        <f t="shared" si="50"/>
        <v>8.1819410396997443E-5</v>
      </c>
    </row>
    <row r="1565" spans="1:28">
      <c r="A1565" t="s">
        <v>4724</v>
      </c>
      <c r="B1565" t="s">
        <v>4725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9"/>
        <v>395</v>
      </c>
      <c r="AB1565">
        <f t="shared" si="50"/>
        <v>6.5822132600435821E-5</v>
      </c>
    </row>
    <row r="1566" spans="1:28">
      <c r="A1566" t="s">
        <v>4726</v>
      </c>
      <c r="B1566" t="s">
        <v>4727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9"/>
        <v>430</v>
      </c>
      <c r="AB1566">
        <f t="shared" si="50"/>
        <v>7.1654473463765578E-5</v>
      </c>
    </row>
    <row r="1567" spans="1:28">
      <c r="A1567" t="s">
        <v>4728</v>
      </c>
      <c r="B1567" t="s">
        <v>4729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9"/>
        <v>433</v>
      </c>
      <c r="AB1567">
        <f t="shared" si="50"/>
        <v>7.2154388394908128E-5</v>
      </c>
    </row>
    <row r="1568" spans="1:28">
      <c r="A1568" t="s">
        <v>4730</v>
      </c>
      <c r="B1568" t="s">
        <v>4731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9"/>
        <v>475</v>
      </c>
      <c r="AB1568">
        <f t="shared" si="50"/>
        <v>7.9153197430903839E-5</v>
      </c>
    </row>
    <row r="1569" spans="1:28">
      <c r="A1569" t="s">
        <v>4732</v>
      </c>
      <c r="B1569" t="s">
        <v>4733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9"/>
        <v>636</v>
      </c>
      <c r="AB1569">
        <f t="shared" si="50"/>
        <v>1.0598196540222072E-4</v>
      </c>
    </row>
    <row r="1570" spans="1:28">
      <c r="A1570" t="s">
        <v>4734</v>
      </c>
      <c r="B1570" t="s">
        <v>4735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9"/>
        <v>955</v>
      </c>
      <c r="AB1570">
        <f t="shared" si="50"/>
        <v>1.5913958641371192E-4</v>
      </c>
    </row>
    <row r="1571" spans="1:28">
      <c r="A1571" t="s">
        <v>4736</v>
      </c>
      <c r="B1571" t="s">
        <v>4737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9"/>
        <v>1121</v>
      </c>
      <c r="AB1571">
        <f t="shared" si="50"/>
        <v>1.8680154593693306E-4</v>
      </c>
    </row>
    <row r="1572" spans="1:28">
      <c r="A1572" t="s">
        <v>4738</v>
      </c>
      <c r="B1572" t="s">
        <v>4739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9"/>
        <v>1106</v>
      </c>
      <c r="AB1572">
        <f t="shared" si="50"/>
        <v>1.8430197128122032E-4</v>
      </c>
    </row>
    <row r="1573" spans="1:28">
      <c r="A1573" t="s">
        <v>4740</v>
      </c>
      <c r="B1573" t="s">
        <v>4741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9"/>
        <v>997</v>
      </c>
      <c r="AB1573">
        <f t="shared" si="50"/>
        <v>1.6613839544970765E-4</v>
      </c>
    </row>
    <row r="1574" spans="1:28">
      <c r="A1574" t="s">
        <v>4742</v>
      </c>
      <c r="B1574" t="s">
        <v>4743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9"/>
        <v>938</v>
      </c>
      <c r="AB1574">
        <f t="shared" si="50"/>
        <v>1.5630673513723748E-4</v>
      </c>
    </row>
    <row r="1575" spans="1:28">
      <c r="A1575" t="s">
        <v>4744</v>
      </c>
      <c r="B1575" t="s">
        <v>4745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9"/>
        <v>883</v>
      </c>
      <c r="AB1575">
        <f t="shared" si="50"/>
        <v>1.4714162806629073E-4</v>
      </c>
    </row>
    <row r="1576" spans="1:28">
      <c r="A1576" t="s">
        <v>4746</v>
      </c>
      <c r="B1576" t="s">
        <v>4747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9"/>
        <v>846</v>
      </c>
      <c r="AB1576">
        <f t="shared" si="50"/>
        <v>1.4097601058219927E-4</v>
      </c>
    </row>
    <row r="1577" spans="1:28">
      <c r="A1577" t="s">
        <v>4748</v>
      </c>
      <c r="B1577" t="s">
        <v>4749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9"/>
        <v>821</v>
      </c>
      <c r="AB1577">
        <f t="shared" si="50"/>
        <v>1.3681005282267802E-4</v>
      </c>
    </row>
    <row r="1578" spans="1:28">
      <c r="A1578" t="s">
        <v>4750</v>
      </c>
      <c r="B1578" t="s">
        <v>4751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9"/>
        <v>764</v>
      </c>
      <c r="AB1578">
        <f t="shared" si="50"/>
        <v>1.2731166913096953E-4</v>
      </c>
    </row>
    <row r="1579" spans="1:28">
      <c r="A1579" t="s">
        <v>4752</v>
      </c>
      <c r="B1579" t="s">
        <v>4753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9"/>
        <v>758</v>
      </c>
      <c r="AB1579">
        <f t="shared" si="50"/>
        <v>1.2631183926868443E-4</v>
      </c>
    </row>
    <row r="1580" spans="1:28">
      <c r="A1580" t="s">
        <v>4754</v>
      </c>
      <c r="B1580" t="s">
        <v>4755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9"/>
        <v>746</v>
      </c>
      <c r="AB1580">
        <f t="shared" si="50"/>
        <v>1.2431217954411423E-4</v>
      </c>
    </row>
    <row r="1581" spans="1:28">
      <c r="A1581" t="s">
        <v>4756</v>
      </c>
      <c r="B1581" t="s">
        <v>4757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9"/>
        <v>772</v>
      </c>
      <c r="AB1581">
        <f t="shared" si="50"/>
        <v>1.2864477561401634E-4</v>
      </c>
    </row>
    <row r="1582" spans="1:28">
      <c r="A1582" t="s">
        <v>4758</v>
      </c>
      <c r="B1582" t="s">
        <v>4759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9"/>
        <v>820</v>
      </c>
      <c r="AB1582">
        <f t="shared" si="50"/>
        <v>1.3664341451229717E-4</v>
      </c>
    </row>
    <row r="1583" spans="1:28">
      <c r="A1583" t="s">
        <v>4760</v>
      </c>
      <c r="B1583" t="s">
        <v>4761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9"/>
        <v>835</v>
      </c>
      <c r="AB1583">
        <f t="shared" si="50"/>
        <v>1.391429891680099E-4</v>
      </c>
    </row>
    <row r="1584" spans="1:28">
      <c r="A1584" t="s">
        <v>4762</v>
      </c>
      <c r="B1584" t="s">
        <v>4763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9"/>
        <v>859</v>
      </c>
      <c r="AB1584">
        <f t="shared" si="50"/>
        <v>1.4314230861715033E-4</v>
      </c>
    </row>
    <row r="1585" spans="1:28">
      <c r="A1585" t="s">
        <v>4764</v>
      </c>
      <c r="B1585" t="s">
        <v>4765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9"/>
        <v>861</v>
      </c>
      <c r="AB1585">
        <f t="shared" si="50"/>
        <v>1.4347558523791201E-4</v>
      </c>
    </row>
    <row r="1586" spans="1:28">
      <c r="A1586" t="s">
        <v>4766</v>
      </c>
      <c r="B1586" t="s">
        <v>4767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9"/>
        <v>784</v>
      </c>
      <c r="AB1586">
        <f t="shared" si="50"/>
        <v>1.3064443533858654E-4</v>
      </c>
    </row>
    <row r="1587" spans="1:28">
      <c r="A1587" t="s">
        <v>4768</v>
      </c>
      <c r="B1587" t="s">
        <v>4769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9"/>
        <v>623</v>
      </c>
      <c r="AB1587">
        <f t="shared" si="50"/>
        <v>1.0381566736726966E-4</v>
      </c>
    </row>
    <row r="1588" spans="1:28">
      <c r="A1588" t="s">
        <v>4770</v>
      </c>
      <c r="B1588" t="s">
        <v>4771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9"/>
        <v>463</v>
      </c>
      <c r="AB1588">
        <f t="shared" si="50"/>
        <v>7.715353770633364E-5</v>
      </c>
    </row>
    <row r="1589" spans="1:28">
      <c r="A1589" t="s">
        <v>4772</v>
      </c>
      <c r="B1589" t="s">
        <v>4773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9"/>
        <v>416</v>
      </c>
      <c r="AB1589">
        <f t="shared" si="50"/>
        <v>6.9321537118433683E-5</v>
      </c>
    </row>
    <row r="1590" spans="1:28">
      <c r="A1590" t="s">
        <v>4774</v>
      </c>
      <c r="B1590" t="s">
        <v>4775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9"/>
        <v>451</v>
      </c>
      <c r="AB1590">
        <f t="shared" si="50"/>
        <v>7.515387798176344E-5</v>
      </c>
    </row>
    <row r="1591" spans="1:28">
      <c r="A1591" t="s">
        <v>4776</v>
      </c>
      <c r="B1591" t="s">
        <v>4777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9"/>
        <v>452</v>
      </c>
      <c r="AB1591">
        <f t="shared" si="50"/>
        <v>7.5320516292144281E-5</v>
      </c>
    </row>
    <row r="1592" spans="1:28">
      <c r="A1592" t="s">
        <v>4778</v>
      </c>
      <c r="B1592" t="s">
        <v>4779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9"/>
        <v>491</v>
      </c>
      <c r="AB1592">
        <f t="shared" si="50"/>
        <v>8.1819410396997443E-5</v>
      </c>
    </row>
    <row r="1593" spans="1:28">
      <c r="A1593" t="s">
        <v>4780</v>
      </c>
      <c r="B1593" t="s">
        <v>4781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9"/>
        <v>651</v>
      </c>
      <c r="AB1593">
        <f t="shared" si="50"/>
        <v>1.0848154005793348E-4</v>
      </c>
    </row>
    <row r="1594" spans="1:28">
      <c r="A1594" t="s">
        <v>4782</v>
      </c>
      <c r="B1594" t="s">
        <v>4783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9"/>
        <v>979</v>
      </c>
      <c r="AB1594">
        <f t="shared" si="50"/>
        <v>1.6313890586285235E-4</v>
      </c>
    </row>
    <row r="1595" spans="1:28">
      <c r="A1595" t="s">
        <v>4784</v>
      </c>
      <c r="B1595" t="s">
        <v>4785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9"/>
        <v>1160</v>
      </c>
      <c r="AB1595">
        <f t="shared" si="50"/>
        <v>1.9330044004178622E-4</v>
      </c>
    </row>
    <row r="1596" spans="1:28">
      <c r="A1596" t="s">
        <v>4786</v>
      </c>
      <c r="B1596" t="s">
        <v>4787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9"/>
        <v>1156</v>
      </c>
      <c r="AB1596">
        <f t="shared" si="50"/>
        <v>1.9263388680026283E-4</v>
      </c>
    </row>
    <row r="1597" spans="1:28">
      <c r="A1597" t="s">
        <v>4788</v>
      </c>
      <c r="B1597" t="s">
        <v>4789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9"/>
        <v>1051</v>
      </c>
      <c r="AB1597">
        <f t="shared" si="50"/>
        <v>1.7513686421027355E-4</v>
      </c>
    </row>
    <row r="1598" spans="1:28">
      <c r="A1598" t="s">
        <v>4790</v>
      </c>
      <c r="B1598" t="s">
        <v>4791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9"/>
        <v>989</v>
      </c>
      <c r="AB1598">
        <f t="shared" si="50"/>
        <v>1.6480528896666084E-4</v>
      </c>
    </row>
    <row r="1599" spans="1:28">
      <c r="A1599" t="s">
        <v>4792</v>
      </c>
      <c r="B1599" t="s">
        <v>4793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9"/>
        <v>925</v>
      </c>
      <c r="AB1599">
        <f t="shared" si="50"/>
        <v>1.5414043710228642E-4</v>
      </c>
    </row>
    <row r="1600" spans="1:28">
      <c r="A1600" t="s">
        <v>4794</v>
      </c>
      <c r="B1600" t="s">
        <v>4795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9"/>
        <v>886</v>
      </c>
      <c r="AB1600">
        <f t="shared" si="50"/>
        <v>1.4764154299743326E-4</v>
      </c>
    </row>
    <row r="1601" spans="1:28">
      <c r="A1601" t="s">
        <v>4796</v>
      </c>
      <c r="B1601" t="s">
        <v>4797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9"/>
        <v>860</v>
      </c>
      <c r="AB1601">
        <f t="shared" si="50"/>
        <v>1.4330894692753116E-4</v>
      </c>
    </row>
    <row r="1602" spans="1:28">
      <c r="A1602" t="s">
        <v>4798</v>
      </c>
      <c r="B1602" t="s">
        <v>4799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9"/>
        <v>806</v>
      </c>
      <c r="AB1602">
        <f t="shared" si="50"/>
        <v>1.3431047816696526E-4</v>
      </c>
    </row>
    <row r="1603" spans="1:28">
      <c r="A1603" t="s">
        <v>4800</v>
      </c>
      <c r="B1603" t="s">
        <v>4801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9"/>
        <v>796</v>
      </c>
      <c r="AB1603">
        <f t="shared" si="50"/>
        <v>1.3264409506315674E-4</v>
      </c>
    </row>
    <row r="1604" spans="1:28">
      <c r="A1604" t="s">
        <v>4802</v>
      </c>
      <c r="B1604" t="s">
        <v>4803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9"/>
        <v>784</v>
      </c>
      <c r="AB1604">
        <f t="shared" si="50"/>
        <v>1.3064443533858654E-4</v>
      </c>
    </row>
    <row r="1605" spans="1:28">
      <c r="A1605" t="s">
        <v>4804</v>
      </c>
      <c r="B1605" t="s">
        <v>4805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9"/>
        <v>808</v>
      </c>
      <c r="AB1605">
        <f t="shared" si="50"/>
        <v>1.3464375478772697E-4</v>
      </c>
    </row>
    <row r="1606" spans="1:28">
      <c r="A1606" t="s">
        <v>4806</v>
      </c>
      <c r="B1606" t="s">
        <v>4807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51">SUM(U1606:Z1606)</f>
        <v>863</v>
      </c>
      <c r="AB1606">
        <f t="shared" si="50"/>
        <v>1.4380886185867372E-4</v>
      </c>
    </row>
    <row r="1607" spans="1:28">
      <c r="A1607" t="s">
        <v>4808</v>
      </c>
      <c r="B1607" t="s">
        <v>4809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51"/>
        <v>882</v>
      </c>
      <c r="AB1607">
        <f t="shared" si="50"/>
        <v>1.4697498975590987E-4</v>
      </c>
    </row>
    <row r="1608" spans="1:28">
      <c r="A1608" t="s">
        <v>4810</v>
      </c>
      <c r="B1608" t="s">
        <v>4811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51"/>
        <v>910</v>
      </c>
      <c r="AB1608">
        <f t="shared" si="50"/>
        <v>1.5164086244657366E-4</v>
      </c>
    </row>
    <row r="1609" spans="1:28">
      <c r="A1609" t="s">
        <v>4812</v>
      </c>
      <c r="B1609" t="s">
        <v>4813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51"/>
        <v>908</v>
      </c>
      <c r="AB1609">
        <f t="shared" si="50"/>
        <v>1.5130758582581198E-4</v>
      </c>
    </row>
    <row r="1610" spans="1:28">
      <c r="A1610" t="s">
        <v>4814</v>
      </c>
      <c r="B1610" t="s">
        <v>4815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51"/>
        <v>829</v>
      </c>
      <c r="AB1610">
        <f t="shared" si="50"/>
        <v>1.381431593057248E-4</v>
      </c>
    </row>
    <row r="1611" spans="1:28">
      <c r="A1611" t="s">
        <v>4816</v>
      </c>
      <c r="B1611" t="s">
        <v>4817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51"/>
        <v>656</v>
      </c>
      <c r="AB1611">
        <f t="shared" si="50"/>
        <v>1.0931473160983773E-4</v>
      </c>
    </row>
    <row r="1612" spans="1:28">
      <c r="A1612" t="s">
        <v>4818</v>
      </c>
      <c r="B1612" t="s">
        <v>4819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51"/>
        <v>489</v>
      </c>
      <c r="AB1612">
        <f t="shared" si="50"/>
        <v>8.1486133776235747E-5</v>
      </c>
    </row>
    <row r="1613" spans="1:28">
      <c r="A1613" t="s">
        <v>4820</v>
      </c>
      <c r="B1613" t="s">
        <v>4821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51"/>
        <v>420</v>
      </c>
      <c r="AB1613">
        <f t="shared" si="50"/>
        <v>6.9988090359957087E-5</v>
      </c>
    </row>
    <row r="1614" spans="1:28">
      <c r="A1614" t="s">
        <v>4822</v>
      </c>
      <c r="B1614" t="s">
        <v>4823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51"/>
        <v>439</v>
      </c>
      <c r="AB1614">
        <f t="shared" si="50"/>
        <v>7.3154218257193241E-5</v>
      </c>
    </row>
    <row r="1615" spans="1:28">
      <c r="A1615" t="s">
        <v>4824</v>
      </c>
      <c r="B1615" t="s">
        <v>4825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51"/>
        <v>422</v>
      </c>
      <c r="AB1615">
        <f t="shared" si="50"/>
        <v>7.0321366980718783E-5</v>
      </c>
    </row>
    <row r="1616" spans="1:28">
      <c r="A1616" t="s">
        <v>4826</v>
      </c>
      <c r="B1616" t="s">
        <v>4827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51"/>
        <v>479</v>
      </c>
      <c r="AB1616">
        <f t="shared" si="50"/>
        <v>7.9819750672427243E-5</v>
      </c>
    </row>
    <row r="1617" spans="1:28">
      <c r="A1617" t="s">
        <v>4828</v>
      </c>
      <c r="B1617" t="s">
        <v>4829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51"/>
        <v>637</v>
      </c>
      <c r="AB1617">
        <f t="shared" si="50"/>
        <v>1.0614860371260157E-4</v>
      </c>
    </row>
    <row r="1618" spans="1:28">
      <c r="A1618" t="s">
        <v>4830</v>
      </c>
      <c r="B1618" t="s">
        <v>4831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51"/>
        <v>935</v>
      </c>
      <c r="AB1618">
        <f t="shared" si="50"/>
        <v>1.5580682020609494E-4</v>
      </c>
    </row>
    <row r="1619" spans="1:28">
      <c r="A1619" t="s">
        <v>4832</v>
      </c>
      <c r="B1619" t="s">
        <v>4833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51"/>
        <v>1130</v>
      </c>
      <c r="AB1619">
        <f t="shared" si="50"/>
        <v>1.8830129073036072E-4</v>
      </c>
    </row>
    <row r="1620" spans="1:28">
      <c r="A1620" t="s">
        <v>4834</v>
      </c>
      <c r="B1620" t="s">
        <v>4835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51"/>
        <v>1117</v>
      </c>
      <c r="AB1620">
        <f t="shared" si="50"/>
        <v>1.8613499269540967E-4</v>
      </c>
    </row>
    <row r="1621" spans="1:28">
      <c r="A1621" t="s">
        <v>4836</v>
      </c>
      <c r="B1621" t="s">
        <v>4837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51"/>
        <v>1000</v>
      </c>
      <c r="AB1621">
        <f t="shared" si="50"/>
        <v>1.6663831038085018E-4</v>
      </c>
    </row>
    <row r="1622" spans="1:28">
      <c r="A1622" t="s">
        <v>4838</v>
      </c>
      <c r="B1622" t="s">
        <v>4839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51"/>
        <v>938</v>
      </c>
      <c r="AB1622">
        <f t="shared" ref="AB1622:AB1685" si="52">AA1622/$AD$4</f>
        <v>1.5630673513723748E-4</v>
      </c>
    </row>
    <row r="1623" spans="1:28">
      <c r="A1623" t="s">
        <v>4840</v>
      </c>
      <c r="B1623" t="s">
        <v>4841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51"/>
        <v>894</v>
      </c>
      <c r="AB1623">
        <f t="shared" si="52"/>
        <v>1.4897464948048007E-4</v>
      </c>
    </row>
    <row r="1624" spans="1:28">
      <c r="A1624" t="s">
        <v>4842</v>
      </c>
      <c r="B1624" t="s">
        <v>4843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51"/>
        <v>845</v>
      </c>
      <c r="AB1624">
        <f t="shared" si="52"/>
        <v>1.4080937227181842E-4</v>
      </c>
    </row>
    <row r="1625" spans="1:28">
      <c r="A1625" t="s">
        <v>4844</v>
      </c>
      <c r="B1625" t="s">
        <v>4845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51"/>
        <v>821</v>
      </c>
      <c r="AB1625">
        <f t="shared" si="52"/>
        <v>1.3681005282267802E-4</v>
      </c>
    </row>
    <row r="1626" spans="1:28">
      <c r="A1626" t="s">
        <v>4846</v>
      </c>
      <c r="B1626" t="s">
        <v>4847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51"/>
        <v>748</v>
      </c>
      <c r="AB1626">
        <f t="shared" si="52"/>
        <v>1.2464545616487594E-4</v>
      </c>
    </row>
    <row r="1627" spans="1:28">
      <c r="A1627" t="s">
        <v>4848</v>
      </c>
      <c r="B1627" t="s">
        <v>4849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51"/>
        <v>769</v>
      </c>
      <c r="AB1627">
        <f t="shared" si="52"/>
        <v>1.2814486068287381E-4</v>
      </c>
    </row>
    <row r="1628" spans="1:28">
      <c r="A1628" t="s">
        <v>4850</v>
      </c>
      <c r="B1628" t="s">
        <v>4851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51"/>
        <v>761</v>
      </c>
      <c r="AB1628">
        <f t="shared" si="52"/>
        <v>1.26811754199827E-4</v>
      </c>
    </row>
    <row r="1629" spans="1:28">
      <c r="A1629" t="s">
        <v>4852</v>
      </c>
      <c r="B1629" t="s">
        <v>4853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51"/>
        <v>790</v>
      </c>
      <c r="AB1629">
        <f t="shared" si="52"/>
        <v>1.3164426520087164E-4</v>
      </c>
    </row>
    <row r="1630" spans="1:28">
      <c r="A1630" t="s">
        <v>4854</v>
      </c>
      <c r="B1630" t="s">
        <v>4855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51"/>
        <v>828</v>
      </c>
      <c r="AB1630">
        <f t="shared" si="52"/>
        <v>1.3797652099534395E-4</v>
      </c>
    </row>
    <row r="1631" spans="1:28">
      <c r="A1631" t="s">
        <v>4856</v>
      </c>
      <c r="B1631" t="s">
        <v>4857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51"/>
        <v>852</v>
      </c>
      <c r="AB1631">
        <f t="shared" si="52"/>
        <v>1.4197584044448437E-4</v>
      </c>
    </row>
    <row r="1632" spans="1:28">
      <c r="A1632" t="s">
        <v>4858</v>
      </c>
      <c r="B1632" t="s">
        <v>4859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51"/>
        <v>866</v>
      </c>
      <c r="AB1632">
        <f t="shared" si="52"/>
        <v>1.4430877678981626E-4</v>
      </c>
    </row>
    <row r="1633" spans="1:28">
      <c r="A1633" t="s">
        <v>4860</v>
      </c>
      <c r="B1633" t="s">
        <v>4861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51"/>
        <v>867</v>
      </c>
      <c r="AB1633">
        <f t="shared" si="52"/>
        <v>1.4447541510019711E-4</v>
      </c>
    </row>
    <row r="1634" spans="1:28">
      <c r="A1634" t="s">
        <v>4862</v>
      </c>
      <c r="B1634" t="s">
        <v>4863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51"/>
        <v>803</v>
      </c>
      <c r="AB1634">
        <f t="shared" si="52"/>
        <v>1.3381056323582269E-4</v>
      </c>
    </row>
    <row r="1635" spans="1:28">
      <c r="A1635" t="s">
        <v>4864</v>
      </c>
      <c r="B1635" t="s">
        <v>4865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51"/>
        <v>645</v>
      </c>
      <c r="AB1635">
        <f t="shared" si="52"/>
        <v>1.0748171019564838E-4</v>
      </c>
    </row>
    <row r="1636" spans="1:28">
      <c r="A1636" t="s">
        <v>4866</v>
      </c>
      <c r="B1636" t="s">
        <v>4867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51"/>
        <v>472</v>
      </c>
      <c r="AB1636">
        <f t="shared" si="52"/>
        <v>7.8653282499761289E-5</v>
      </c>
    </row>
    <row r="1637" spans="1:28">
      <c r="A1637" t="s">
        <v>4868</v>
      </c>
      <c r="B1637" t="s">
        <v>4869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51"/>
        <v>435</v>
      </c>
      <c r="AB1637">
        <f t="shared" si="52"/>
        <v>7.2487665015669837E-5</v>
      </c>
    </row>
    <row r="1638" spans="1:28">
      <c r="A1638" t="s">
        <v>4870</v>
      </c>
      <c r="B1638" t="s">
        <v>4871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51"/>
        <v>492</v>
      </c>
      <c r="AB1638">
        <f t="shared" si="52"/>
        <v>8.1986048707378297E-5</v>
      </c>
    </row>
    <row r="1639" spans="1:28">
      <c r="A1639" t="s">
        <v>4872</v>
      </c>
      <c r="B1639" t="s">
        <v>4873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51"/>
        <v>480</v>
      </c>
      <c r="AB1639">
        <f t="shared" si="52"/>
        <v>7.9986388982808098E-5</v>
      </c>
    </row>
    <row r="1640" spans="1:28">
      <c r="A1640" t="s">
        <v>4874</v>
      </c>
      <c r="B1640" t="s">
        <v>4875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51"/>
        <v>559</v>
      </c>
      <c r="AB1640">
        <f t="shared" si="52"/>
        <v>9.3150815502895262E-5</v>
      </c>
    </row>
    <row r="1641" spans="1:28">
      <c r="A1641" t="s">
        <v>4876</v>
      </c>
      <c r="B1641" t="s">
        <v>4877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51"/>
        <v>743</v>
      </c>
      <c r="AB1641">
        <f t="shared" si="52"/>
        <v>1.238122646129717E-4</v>
      </c>
    </row>
    <row r="1642" spans="1:28">
      <c r="A1642" t="s">
        <v>4878</v>
      </c>
      <c r="B1642" t="s">
        <v>4879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51"/>
        <v>1060</v>
      </c>
      <c r="AB1642">
        <f t="shared" si="52"/>
        <v>1.7663660900370121E-4</v>
      </c>
    </row>
    <row r="1643" spans="1:28">
      <c r="A1643" t="s">
        <v>4880</v>
      </c>
      <c r="B1643" t="s">
        <v>4881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51"/>
        <v>1109</v>
      </c>
      <c r="AB1643">
        <f t="shared" si="52"/>
        <v>1.8480188621236286E-4</v>
      </c>
    </row>
    <row r="1644" spans="1:28">
      <c r="A1644" t="s">
        <v>4882</v>
      </c>
      <c r="B1644" t="s">
        <v>4883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51"/>
        <v>1094</v>
      </c>
      <c r="AB1644">
        <f t="shared" si="52"/>
        <v>1.823023115566501E-4</v>
      </c>
    </row>
    <row r="1645" spans="1:28">
      <c r="A1645" t="s">
        <v>4884</v>
      </c>
      <c r="B1645" t="s">
        <v>4885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51"/>
        <v>964</v>
      </c>
      <c r="AB1645">
        <f t="shared" si="52"/>
        <v>1.6063933120713959E-4</v>
      </c>
    </row>
    <row r="1646" spans="1:28">
      <c r="A1646" t="s">
        <v>4886</v>
      </c>
      <c r="B1646" t="s">
        <v>4887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51"/>
        <v>915</v>
      </c>
      <c r="AB1646">
        <f t="shared" si="52"/>
        <v>1.5247405399847793E-4</v>
      </c>
    </row>
    <row r="1647" spans="1:28">
      <c r="A1647" t="s">
        <v>4888</v>
      </c>
      <c r="B1647" t="s">
        <v>4889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51"/>
        <v>865</v>
      </c>
      <c r="AB1647">
        <f t="shared" si="52"/>
        <v>1.4414213847943543E-4</v>
      </c>
    </row>
    <row r="1648" spans="1:28">
      <c r="A1648" t="s">
        <v>4890</v>
      </c>
      <c r="B1648" t="s">
        <v>4891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51"/>
        <v>833</v>
      </c>
      <c r="AB1648">
        <f t="shared" si="52"/>
        <v>1.3880971254724822E-4</v>
      </c>
    </row>
    <row r="1649" spans="1:28">
      <c r="A1649" t="s">
        <v>4892</v>
      </c>
      <c r="B1649" t="s">
        <v>4893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51"/>
        <v>815</v>
      </c>
      <c r="AB1649">
        <f t="shared" si="52"/>
        <v>1.3581022296039289E-4</v>
      </c>
    </row>
    <row r="1650" spans="1:28">
      <c r="A1650" t="s">
        <v>4894</v>
      </c>
      <c r="B1650" t="s">
        <v>4895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51"/>
        <v>765</v>
      </c>
      <c r="AB1650">
        <f t="shared" si="52"/>
        <v>1.2747830744135039E-4</v>
      </c>
    </row>
    <row r="1651" spans="1:28">
      <c r="A1651" t="s">
        <v>4896</v>
      </c>
      <c r="B1651" t="s">
        <v>4897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51"/>
        <v>770</v>
      </c>
      <c r="AB1651">
        <f t="shared" si="52"/>
        <v>1.2831149899325466E-4</v>
      </c>
    </row>
    <row r="1652" spans="1:28">
      <c r="A1652" t="s">
        <v>4898</v>
      </c>
      <c r="B1652" t="s">
        <v>4899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51"/>
        <v>759</v>
      </c>
      <c r="AB1652">
        <f t="shared" si="52"/>
        <v>1.2647847757906529E-4</v>
      </c>
    </row>
    <row r="1653" spans="1:28">
      <c r="A1653" t="s">
        <v>4900</v>
      </c>
      <c r="B1653" t="s">
        <v>4901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51"/>
        <v>802</v>
      </c>
      <c r="AB1653">
        <f t="shared" si="52"/>
        <v>1.3364392492544184E-4</v>
      </c>
    </row>
    <row r="1654" spans="1:28">
      <c r="A1654" t="s">
        <v>4902</v>
      </c>
      <c r="B1654" t="s">
        <v>4903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51"/>
        <v>858</v>
      </c>
      <c r="AB1654">
        <f t="shared" si="52"/>
        <v>1.4297567030676947E-4</v>
      </c>
    </row>
    <row r="1655" spans="1:28">
      <c r="A1655" t="s">
        <v>4904</v>
      </c>
      <c r="B1655" t="s">
        <v>4905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51"/>
        <v>883</v>
      </c>
      <c r="AB1655">
        <f t="shared" si="52"/>
        <v>1.4714162806629073E-4</v>
      </c>
    </row>
    <row r="1656" spans="1:28">
      <c r="A1656" t="s">
        <v>4906</v>
      </c>
      <c r="B1656" t="s">
        <v>4907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51"/>
        <v>906</v>
      </c>
      <c r="AB1656">
        <f t="shared" si="52"/>
        <v>1.5097430920505027E-4</v>
      </c>
    </row>
    <row r="1657" spans="1:28">
      <c r="A1657" t="s">
        <v>4908</v>
      </c>
      <c r="B1657" t="s">
        <v>4909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51"/>
        <v>915</v>
      </c>
      <c r="AB1657">
        <f t="shared" si="52"/>
        <v>1.5247405399847793E-4</v>
      </c>
    </row>
    <row r="1658" spans="1:28">
      <c r="A1658" t="s">
        <v>4910</v>
      </c>
      <c r="B1658" t="s">
        <v>4911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51"/>
        <v>849</v>
      </c>
      <c r="AB1658">
        <f t="shared" si="52"/>
        <v>1.4147592551334181E-4</v>
      </c>
    </row>
    <row r="1659" spans="1:28">
      <c r="A1659" t="s">
        <v>4912</v>
      </c>
      <c r="B1659" t="s">
        <v>4913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51"/>
        <v>686</v>
      </c>
      <c r="AB1659">
        <f t="shared" si="52"/>
        <v>1.1431388092126324E-4</v>
      </c>
    </row>
    <row r="1660" spans="1:28">
      <c r="A1660" t="s">
        <v>4914</v>
      </c>
      <c r="B1660" t="s">
        <v>4915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51"/>
        <v>513</v>
      </c>
      <c r="AB1660">
        <f t="shared" si="52"/>
        <v>8.5485453225376146E-5</v>
      </c>
    </row>
    <row r="1661" spans="1:28">
      <c r="A1661" t="s">
        <v>4916</v>
      </c>
      <c r="B1661" t="s">
        <v>4917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51"/>
        <v>515</v>
      </c>
      <c r="AB1661">
        <f t="shared" si="52"/>
        <v>8.5818729846137855E-5</v>
      </c>
    </row>
    <row r="1662" spans="1:28">
      <c r="A1662" t="s">
        <v>4918</v>
      </c>
      <c r="B1662" t="s">
        <v>4919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51"/>
        <v>554</v>
      </c>
      <c r="AB1662">
        <f t="shared" si="52"/>
        <v>9.2317623950991003E-5</v>
      </c>
    </row>
    <row r="1663" spans="1:28">
      <c r="A1663" t="s">
        <v>4920</v>
      </c>
      <c r="B1663" t="s">
        <v>4921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51"/>
        <v>561</v>
      </c>
      <c r="AB1663">
        <f t="shared" si="52"/>
        <v>9.3484092123656957E-5</v>
      </c>
    </row>
    <row r="1664" spans="1:28">
      <c r="A1664" t="s">
        <v>4922</v>
      </c>
      <c r="B1664" t="s">
        <v>4923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51"/>
        <v>610</v>
      </c>
      <c r="AB1664">
        <f t="shared" si="52"/>
        <v>1.0164936933231862E-4</v>
      </c>
    </row>
    <row r="1665" spans="1:28">
      <c r="A1665" t="s">
        <v>4924</v>
      </c>
      <c r="B1665" t="s">
        <v>4925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51"/>
        <v>778</v>
      </c>
      <c r="AB1665">
        <f t="shared" si="52"/>
        <v>1.2964460547630144E-4</v>
      </c>
    </row>
    <row r="1666" spans="1:28">
      <c r="A1666" t="s">
        <v>4926</v>
      </c>
      <c r="B1666" t="s">
        <v>4927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51"/>
        <v>1151</v>
      </c>
      <c r="AB1666">
        <f t="shared" si="52"/>
        <v>1.9180069524835856E-4</v>
      </c>
    </row>
    <row r="1667" spans="1:28">
      <c r="A1667" t="s">
        <v>4928</v>
      </c>
      <c r="B1667" t="s">
        <v>4929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51"/>
        <v>1333</v>
      </c>
      <c r="AB1667">
        <f t="shared" si="52"/>
        <v>2.2212886773767331E-4</v>
      </c>
    </row>
    <row r="1668" spans="1:28">
      <c r="A1668" t="s">
        <v>4930</v>
      </c>
      <c r="B1668" t="s">
        <v>4931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51"/>
        <v>1313</v>
      </c>
      <c r="AB1668">
        <f t="shared" si="52"/>
        <v>2.187961015300563E-4</v>
      </c>
    </row>
    <row r="1669" spans="1:28">
      <c r="A1669" t="s">
        <v>4932</v>
      </c>
      <c r="B1669" t="s">
        <v>4933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51"/>
        <v>1189</v>
      </c>
      <c r="AB1669">
        <f t="shared" si="52"/>
        <v>1.9813295104283087E-4</v>
      </c>
    </row>
    <row r="1670" spans="1:28">
      <c r="A1670" t="s">
        <v>4934</v>
      </c>
      <c r="B1670" t="s">
        <v>4935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53">SUM(U1670:Z1670)</f>
        <v>1136</v>
      </c>
      <c r="AB1670">
        <f t="shared" si="52"/>
        <v>1.8930112059264582E-4</v>
      </c>
    </row>
    <row r="1671" spans="1:28">
      <c r="A1671" t="s">
        <v>4936</v>
      </c>
      <c r="B1671" t="s">
        <v>4937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53"/>
        <v>1079</v>
      </c>
      <c r="AB1671">
        <f t="shared" si="52"/>
        <v>1.7980273690093736E-4</v>
      </c>
    </row>
    <row r="1672" spans="1:28">
      <c r="A1672" t="s">
        <v>4938</v>
      </c>
      <c r="B1672" t="s">
        <v>4939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53"/>
        <v>1033</v>
      </c>
      <c r="AB1672">
        <f t="shared" si="52"/>
        <v>1.7213737462341825E-4</v>
      </c>
    </row>
    <row r="1673" spans="1:28">
      <c r="A1673" t="s">
        <v>4940</v>
      </c>
      <c r="B1673" t="s">
        <v>4941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53"/>
        <v>1006</v>
      </c>
      <c r="AB1673">
        <f t="shared" si="52"/>
        <v>1.6763814024313528E-4</v>
      </c>
    </row>
    <row r="1674" spans="1:28">
      <c r="A1674" t="s">
        <v>4942</v>
      </c>
      <c r="B1674" t="s">
        <v>4943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53"/>
        <v>950</v>
      </c>
      <c r="AB1674">
        <f t="shared" si="52"/>
        <v>1.5830639486180768E-4</v>
      </c>
    </row>
    <row r="1675" spans="1:28">
      <c r="A1675" t="s">
        <v>4944</v>
      </c>
      <c r="B1675" t="s">
        <v>4945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53"/>
        <v>946</v>
      </c>
      <c r="AB1675">
        <f t="shared" si="52"/>
        <v>1.5763984162028429E-4</v>
      </c>
    </row>
    <row r="1676" spans="1:28">
      <c r="A1676" t="s">
        <v>4946</v>
      </c>
      <c r="B1676" t="s">
        <v>4947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53"/>
        <v>938</v>
      </c>
      <c r="AB1676">
        <f t="shared" si="52"/>
        <v>1.5630673513723748E-4</v>
      </c>
    </row>
    <row r="1677" spans="1:28">
      <c r="A1677" t="s">
        <v>4948</v>
      </c>
      <c r="B1677" t="s">
        <v>4949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53"/>
        <v>973</v>
      </c>
      <c r="AB1677">
        <f t="shared" si="52"/>
        <v>1.6213907600056725E-4</v>
      </c>
    </row>
    <row r="1678" spans="1:28">
      <c r="A1678" t="s">
        <v>4950</v>
      </c>
      <c r="B1678" t="s">
        <v>4951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53"/>
        <v>1024</v>
      </c>
      <c r="AB1678">
        <f t="shared" si="52"/>
        <v>1.7063762982999058E-4</v>
      </c>
    </row>
    <row r="1679" spans="1:28">
      <c r="A1679" t="s">
        <v>4952</v>
      </c>
      <c r="B1679" t="s">
        <v>4953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53"/>
        <v>1042</v>
      </c>
      <c r="AB1679">
        <f t="shared" si="52"/>
        <v>1.7363711941684591E-4</v>
      </c>
    </row>
    <row r="1680" spans="1:28">
      <c r="A1680" t="s">
        <v>4954</v>
      </c>
      <c r="B1680" t="s">
        <v>4955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53"/>
        <v>1060</v>
      </c>
      <c r="AB1680">
        <f t="shared" si="52"/>
        <v>1.7663660900370121E-4</v>
      </c>
    </row>
    <row r="1681" spans="1:28">
      <c r="A1681" t="s">
        <v>4956</v>
      </c>
      <c r="B1681" t="s">
        <v>4957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53"/>
        <v>1052</v>
      </c>
      <c r="AB1681">
        <f t="shared" si="52"/>
        <v>1.753035025206544E-4</v>
      </c>
    </row>
    <row r="1682" spans="1:28">
      <c r="A1682" t="s">
        <v>4958</v>
      </c>
      <c r="B1682" t="s">
        <v>4959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53"/>
        <v>960</v>
      </c>
      <c r="AB1682">
        <f t="shared" si="52"/>
        <v>1.599727779656162E-4</v>
      </c>
    </row>
    <row r="1683" spans="1:28">
      <c r="A1683" t="s">
        <v>4960</v>
      </c>
      <c r="B1683" t="s">
        <v>4961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53"/>
        <v>776</v>
      </c>
      <c r="AB1683">
        <f t="shared" si="52"/>
        <v>1.2931132885553976E-4</v>
      </c>
    </row>
    <row r="1684" spans="1:28">
      <c r="A1684" t="s">
        <v>4962</v>
      </c>
      <c r="B1684" t="s">
        <v>4963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53"/>
        <v>590</v>
      </c>
      <c r="AB1684">
        <f t="shared" si="52"/>
        <v>9.8316603124701615E-5</v>
      </c>
    </row>
    <row r="1685" spans="1:28">
      <c r="A1685" t="s">
        <v>4964</v>
      </c>
      <c r="B1685" t="s">
        <v>4965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53"/>
        <v>511</v>
      </c>
      <c r="AB1685">
        <f t="shared" si="52"/>
        <v>8.5152176604614451E-5</v>
      </c>
    </row>
    <row r="1686" spans="1:28">
      <c r="A1686" t="s">
        <v>4966</v>
      </c>
      <c r="B1686" t="s">
        <v>4967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53"/>
        <v>550</v>
      </c>
      <c r="AB1686">
        <f t="shared" ref="AB1686:AB1749" si="54">AA1686/$AD$4</f>
        <v>9.1651070709467599E-5</v>
      </c>
    </row>
    <row r="1687" spans="1:28">
      <c r="A1687" t="s">
        <v>4968</v>
      </c>
      <c r="B1687" t="s">
        <v>4969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53"/>
        <v>558</v>
      </c>
      <c r="AB1687">
        <f t="shared" si="54"/>
        <v>9.2984177192514408E-5</v>
      </c>
    </row>
    <row r="1688" spans="1:28">
      <c r="A1688" t="s">
        <v>4970</v>
      </c>
      <c r="B1688" t="s">
        <v>4971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53"/>
        <v>605</v>
      </c>
      <c r="AB1688">
        <f t="shared" si="54"/>
        <v>1.0081617778041436E-4</v>
      </c>
    </row>
    <row r="1689" spans="1:28">
      <c r="A1689" t="s">
        <v>4972</v>
      </c>
      <c r="B1689" t="s">
        <v>4973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53"/>
        <v>778</v>
      </c>
      <c r="AB1689">
        <f t="shared" si="54"/>
        <v>1.2964460547630144E-4</v>
      </c>
    </row>
    <row r="1690" spans="1:28">
      <c r="A1690" t="s">
        <v>4974</v>
      </c>
      <c r="B1690" t="s">
        <v>4975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53"/>
        <v>1150</v>
      </c>
      <c r="AB1690">
        <f t="shared" si="54"/>
        <v>1.9163405693797773E-4</v>
      </c>
    </row>
    <row r="1691" spans="1:28">
      <c r="A1691" t="s">
        <v>4976</v>
      </c>
      <c r="B1691" t="s">
        <v>4977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53"/>
        <v>1339</v>
      </c>
      <c r="AB1691">
        <f t="shared" si="54"/>
        <v>2.2312869759995841E-4</v>
      </c>
    </row>
    <row r="1692" spans="1:28">
      <c r="A1692" t="s">
        <v>4978</v>
      </c>
      <c r="B1692" t="s">
        <v>4979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53"/>
        <v>1322</v>
      </c>
      <c r="AB1692">
        <f t="shared" si="54"/>
        <v>2.2029584632348394E-4</v>
      </c>
    </row>
    <row r="1693" spans="1:28">
      <c r="A1693" t="s">
        <v>4980</v>
      </c>
      <c r="B1693" t="s">
        <v>4981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53"/>
        <v>1208</v>
      </c>
      <c r="AB1693">
        <f t="shared" si="54"/>
        <v>2.0129907894006702E-4</v>
      </c>
    </row>
    <row r="1694" spans="1:28">
      <c r="A1694" t="s">
        <v>4982</v>
      </c>
      <c r="B1694" t="s">
        <v>4983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53"/>
        <v>1149</v>
      </c>
      <c r="AB1694">
        <f t="shared" si="54"/>
        <v>1.9146741862759688E-4</v>
      </c>
    </row>
    <row r="1695" spans="1:28">
      <c r="A1695" t="s">
        <v>4984</v>
      </c>
      <c r="B1695" t="s">
        <v>4985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53"/>
        <v>1087</v>
      </c>
      <c r="AB1695">
        <f t="shared" si="54"/>
        <v>1.8113584338398417E-4</v>
      </c>
    </row>
    <row r="1696" spans="1:28">
      <c r="A1696" t="s">
        <v>4986</v>
      </c>
      <c r="B1696" t="s">
        <v>4987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53"/>
        <v>1042</v>
      </c>
      <c r="AB1696">
        <f t="shared" si="54"/>
        <v>1.7363711941684591E-4</v>
      </c>
    </row>
    <row r="1697" spans="1:28">
      <c r="A1697" t="s">
        <v>4988</v>
      </c>
      <c r="B1697" t="s">
        <v>4989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53"/>
        <v>1013</v>
      </c>
      <c r="AB1697">
        <f t="shared" si="54"/>
        <v>1.6880460841580124E-4</v>
      </c>
    </row>
    <row r="1698" spans="1:28">
      <c r="A1698" t="s">
        <v>4990</v>
      </c>
      <c r="B1698" t="s">
        <v>4991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53"/>
        <v>956</v>
      </c>
      <c r="AB1698">
        <f t="shared" si="54"/>
        <v>1.5930622472409278E-4</v>
      </c>
    </row>
    <row r="1699" spans="1:28">
      <c r="A1699" t="s">
        <v>4992</v>
      </c>
      <c r="B1699" t="s">
        <v>4993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53"/>
        <v>949</v>
      </c>
      <c r="AB1699">
        <f t="shared" si="54"/>
        <v>1.5813975655142682E-4</v>
      </c>
    </row>
    <row r="1700" spans="1:28">
      <c r="A1700" t="s">
        <v>4994</v>
      </c>
      <c r="B1700" t="s">
        <v>4995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53"/>
        <v>939</v>
      </c>
      <c r="AB1700">
        <f t="shared" si="54"/>
        <v>1.5647337344761833E-4</v>
      </c>
    </row>
    <row r="1701" spans="1:28">
      <c r="A1701" t="s">
        <v>4996</v>
      </c>
      <c r="B1701" t="s">
        <v>4997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53"/>
        <v>970</v>
      </c>
      <c r="AB1701">
        <f t="shared" si="54"/>
        <v>1.6163916106942469E-4</v>
      </c>
    </row>
    <row r="1702" spans="1:28">
      <c r="A1702" t="s">
        <v>4998</v>
      </c>
      <c r="B1702" t="s">
        <v>4999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53"/>
        <v>1020</v>
      </c>
      <c r="AB1702">
        <f t="shared" si="54"/>
        <v>1.6997107658846719E-4</v>
      </c>
    </row>
    <row r="1703" spans="1:28">
      <c r="A1703" t="s">
        <v>5000</v>
      </c>
      <c r="B1703" t="s">
        <v>5001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53"/>
        <v>1031</v>
      </c>
      <c r="AB1703">
        <f t="shared" si="54"/>
        <v>1.7180409800265654E-4</v>
      </c>
    </row>
    <row r="1704" spans="1:28">
      <c r="A1704" t="s">
        <v>5002</v>
      </c>
      <c r="B1704" t="s">
        <v>5003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53"/>
        <v>1049</v>
      </c>
      <c r="AB1704">
        <f t="shared" si="54"/>
        <v>1.7480358758951186E-4</v>
      </c>
    </row>
    <row r="1705" spans="1:28">
      <c r="A1705" t="s">
        <v>5004</v>
      </c>
      <c r="B1705" t="s">
        <v>5005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53"/>
        <v>1046</v>
      </c>
      <c r="AB1705">
        <f t="shared" si="54"/>
        <v>1.743036726583693E-4</v>
      </c>
    </row>
    <row r="1706" spans="1:28">
      <c r="A1706" t="s">
        <v>5006</v>
      </c>
      <c r="B1706" t="s">
        <v>5007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53"/>
        <v>952</v>
      </c>
      <c r="AB1706">
        <f t="shared" si="54"/>
        <v>1.5863967148256939E-4</v>
      </c>
    </row>
    <row r="1707" spans="1:28">
      <c r="A1707" t="s">
        <v>5008</v>
      </c>
      <c r="B1707" t="s">
        <v>5009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53"/>
        <v>766</v>
      </c>
      <c r="AB1707">
        <f t="shared" si="54"/>
        <v>1.2764494575173124E-4</v>
      </c>
    </row>
    <row r="1708" spans="1:28">
      <c r="A1708" t="s">
        <v>5010</v>
      </c>
      <c r="B1708" t="s">
        <v>5011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53"/>
        <v>582</v>
      </c>
      <c r="AB1708">
        <f t="shared" si="54"/>
        <v>9.6983496641654806E-5</v>
      </c>
    </row>
    <row r="1709" spans="1:28">
      <c r="A1709" t="s">
        <v>5012</v>
      </c>
      <c r="B1709" t="s">
        <v>5013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53"/>
        <v>500</v>
      </c>
      <c r="AB1709">
        <f t="shared" si="54"/>
        <v>8.3319155190425092E-5</v>
      </c>
    </row>
    <row r="1710" spans="1:28">
      <c r="A1710" t="s">
        <v>5014</v>
      </c>
      <c r="B1710" t="s">
        <v>5015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53"/>
        <v>538</v>
      </c>
      <c r="AB1710">
        <f t="shared" si="54"/>
        <v>8.9651410984897399E-5</v>
      </c>
    </row>
    <row r="1711" spans="1:28">
      <c r="A1711" t="s">
        <v>5016</v>
      </c>
      <c r="B1711" t="s">
        <v>5017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53"/>
        <v>545</v>
      </c>
      <c r="AB1711">
        <f t="shared" si="54"/>
        <v>9.0817879157563354E-5</v>
      </c>
    </row>
    <row r="1712" spans="1:28">
      <c r="A1712" t="s">
        <v>5018</v>
      </c>
      <c r="B1712" t="s">
        <v>5019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53"/>
        <v>594</v>
      </c>
      <c r="AB1712">
        <f t="shared" si="54"/>
        <v>9.8983156366225019E-5</v>
      </c>
    </row>
    <row r="1713" spans="1:28">
      <c r="A1713" t="s">
        <v>5020</v>
      </c>
      <c r="B1713" t="s">
        <v>5021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53"/>
        <v>768</v>
      </c>
      <c r="AB1713">
        <f t="shared" si="54"/>
        <v>1.2797822237249295E-4</v>
      </c>
    </row>
    <row r="1714" spans="1:28">
      <c r="A1714" t="s">
        <v>5022</v>
      </c>
      <c r="B1714" t="s">
        <v>5023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53"/>
        <v>1136</v>
      </c>
      <c r="AB1714">
        <f t="shared" si="54"/>
        <v>1.8930112059264582E-4</v>
      </c>
    </row>
    <row r="1715" spans="1:28">
      <c r="A1715" t="s">
        <v>5024</v>
      </c>
      <c r="B1715" t="s">
        <v>5025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53"/>
        <v>1327</v>
      </c>
      <c r="AB1715">
        <f t="shared" si="54"/>
        <v>2.2112903787538821E-4</v>
      </c>
    </row>
    <row r="1716" spans="1:28">
      <c r="A1716" t="s">
        <v>5026</v>
      </c>
      <c r="B1716" t="s">
        <v>5027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53"/>
        <v>1309</v>
      </c>
      <c r="AB1716">
        <f t="shared" si="54"/>
        <v>2.1812954828853291E-4</v>
      </c>
    </row>
    <row r="1717" spans="1:28">
      <c r="A1717" t="s">
        <v>5028</v>
      </c>
      <c r="B1717" t="s">
        <v>5029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53"/>
        <v>1194</v>
      </c>
      <c r="AB1717">
        <f t="shared" si="54"/>
        <v>1.9896614259473514E-4</v>
      </c>
    </row>
    <row r="1718" spans="1:28">
      <c r="A1718" t="s">
        <v>5030</v>
      </c>
      <c r="B1718" t="s">
        <v>5031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53"/>
        <v>1133</v>
      </c>
      <c r="AB1718">
        <f t="shared" si="54"/>
        <v>1.8880120566150326E-4</v>
      </c>
    </row>
    <row r="1719" spans="1:28">
      <c r="A1719" t="s">
        <v>5032</v>
      </c>
      <c r="B1719" t="s">
        <v>5033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53"/>
        <v>1070</v>
      </c>
      <c r="AB1719">
        <f t="shared" si="54"/>
        <v>1.783029921075097E-4</v>
      </c>
    </row>
    <row r="1720" spans="1:28">
      <c r="A1720" t="s">
        <v>5034</v>
      </c>
      <c r="B1720" t="s">
        <v>5035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53"/>
        <v>1025</v>
      </c>
      <c r="AB1720">
        <f t="shared" si="54"/>
        <v>1.7080426814037144E-4</v>
      </c>
    </row>
    <row r="1721" spans="1:28">
      <c r="A1721" t="s">
        <v>5036</v>
      </c>
      <c r="B1721" t="s">
        <v>5037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53"/>
        <v>996</v>
      </c>
      <c r="AB1721">
        <f t="shared" si="54"/>
        <v>1.6597175713932679E-4</v>
      </c>
    </row>
    <row r="1722" spans="1:28">
      <c r="A1722" t="s">
        <v>5038</v>
      </c>
      <c r="B1722" t="s">
        <v>5039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53"/>
        <v>938</v>
      </c>
      <c r="AB1722">
        <f t="shared" si="54"/>
        <v>1.5630673513723748E-4</v>
      </c>
    </row>
    <row r="1723" spans="1:28">
      <c r="A1723" t="s">
        <v>5040</v>
      </c>
      <c r="B1723" t="s">
        <v>5041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53"/>
        <v>931</v>
      </c>
      <c r="AB1723">
        <f t="shared" si="54"/>
        <v>1.5514026696457152E-4</v>
      </c>
    </row>
    <row r="1724" spans="1:28">
      <c r="A1724" t="s">
        <v>5042</v>
      </c>
      <c r="B1724" t="s">
        <v>5043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53"/>
        <v>923</v>
      </c>
      <c r="AB1724">
        <f t="shared" si="54"/>
        <v>1.5380716048152472E-4</v>
      </c>
    </row>
    <row r="1725" spans="1:28">
      <c r="A1725" t="s">
        <v>5044</v>
      </c>
      <c r="B1725" t="s">
        <v>5045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53"/>
        <v>953</v>
      </c>
      <c r="AB1725">
        <f t="shared" si="54"/>
        <v>1.5880630979295024E-4</v>
      </c>
    </row>
    <row r="1726" spans="1:28">
      <c r="A1726" t="s">
        <v>5046</v>
      </c>
      <c r="B1726" t="s">
        <v>5047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53"/>
        <v>1005</v>
      </c>
      <c r="AB1726">
        <f t="shared" si="54"/>
        <v>1.6747150193275443E-4</v>
      </c>
    </row>
    <row r="1727" spans="1:28">
      <c r="A1727" t="s">
        <v>5048</v>
      </c>
      <c r="B1727" t="s">
        <v>5049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53"/>
        <v>1017</v>
      </c>
      <c r="AB1727">
        <f t="shared" si="54"/>
        <v>1.6947116165732466E-4</v>
      </c>
    </row>
    <row r="1728" spans="1:28">
      <c r="A1728" t="s">
        <v>5050</v>
      </c>
      <c r="B1728" t="s">
        <v>5051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53"/>
        <v>1037</v>
      </c>
      <c r="AB1728">
        <f t="shared" si="54"/>
        <v>1.7280392786494164E-4</v>
      </c>
    </row>
    <row r="1729" spans="1:28">
      <c r="A1729" t="s">
        <v>5052</v>
      </c>
      <c r="B1729" t="s">
        <v>5053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53"/>
        <v>1036</v>
      </c>
      <c r="AB1729">
        <f t="shared" si="54"/>
        <v>1.7263728955456081E-4</v>
      </c>
    </row>
    <row r="1730" spans="1:28">
      <c r="A1730" t="s">
        <v>5054</v>
      </c>
      <c r="B1730" t="s">
        <v>5055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53"/>
        <v>942</v>
      </c>
      <c r="AB1730">
        <f t="shared" si="54"/>
        <v>1.5697328837876087E-4</v>
      </c>
    </row>
    <row r="1731" spans="1:28">
      <c r="A1731" t="s">
        <v>5056</v>
      </c>
      <c r="B1731" t="s">
        <v>5057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53"/>
        <v>755</v>
      </c>
      <c r="AB1731">
        <f t="shared" si="54"/>
        <v>1.258119243375419E-4</v>
      </c>
    </row>
    <row r="1732" spans="1:28">
      <c r="A1732" t="s">
        <v>5058</v>
      </c>
      <c r="B1732" t="s">
        <v>5059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53"/>
        <v>571</v>
      </c>
      <c r="AB1732">
        <f t="shared" si="54"/>
        <v>9.5150475227465461E-5</v>
      </c>
    </row>
    <row r="1733" spans="1:28">
      <c r="A1733" t="s">
        <v>5060</v>
      </c>
      <c r="B1733" t="s">
        <v>5061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53"/>
        <v>502</v>
      </c>
      <c r="AB1733">
        <f t="shared" si="54"/>
        <v>8.3652431811186801E-5</v>
      </c>
    </row>
    <row r="1734" spans="1:28">
      <c r="A1734" t="s">
        <v>5062</v>
      </c>
      <c r="B1734" t="s">
        <v>5063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55">SUM(U1734:Z1734)</f>
        <v>541</v>
      </c>
      <c r="AB1734">
        <f t="shared" si="54"/>
        <v>9.0151325916039949E-5</v>
      </c>
    </row>
    <row r="1735" spans="1:28">
      <c r="A1735" t="s">
        <v>5064</v>
      </c>
      <c r="B1735" t="s">
        <v>5065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55"/>
        <v>548</v>
      </c>
      <c r="AB1735">
        <f t="shared" si="54"/>
        <v>9.1317794088705904E-5</v>
      </c>
    </row>
    <row r="1736" spans="1:28">
      <c r="A1736" t="s">
        <v>5066</v>
      </c>
      <c r="B1736" t="s">
        <v>5067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55"/>
        <v>596</v>
      </c>
      <c r="AB1736">
        <f t="shared" si="54"/>
        <v>9.9316432986986715E-5</v>
      </c>
    </row>
    <row r="1737" spans="1:28">
      <c r="A1737" t="s">
        <v>5068</v>
      </c>
      <c r="B1737" t="s">
        <v>5069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55"/>
        <v>771</v>
      </c>
      <c r="AB1737">
        <f t="shared" si="54"/>
        <v>1.2847813730363549E-4</v>
      </c>
    </row>
    <row r="1738" spans="1:28">
      <c r="A1738" t="s">
        <v>5070</v>
      </c>
      <c r="B1738" t="s">
        <v>5071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55"/>
        <v>1139</v>
      </c>
      <c r="AB1738">
        <f t="shared" si="54"/>
        <v>1.8980103552378836E-4</v>
      </c>
    </row>
    <row r="1739" spans="1:28">
      <c r="A1739" t="s">
        <v>5072</v>
      </c>
      <c r="B1739" t="s">
        <v>5073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55"/>
        <v>1329</v>
      </c>
      <c r="AB1739">
        <f t="shared" si="54"/>
        <v>2.2146231449614989E-4</v>
      </c>
    </row>
    <row r="1740" spans="1:28">
      <c r="A1740" t="s">
        <v>5074</v>
      </c>
      <c r="B1740" t="s">
        <v>5075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55"/>
        <v>1312</v>
      </c>
      <c r="AB1740">
        <f t="shared" si="54"/>
        <v>2.1862946321967545E-4</v>
      </c>
    </row>
    <row r="1741" spans="1:28">
      <c r="A1741" t="s">
        <v>5076</v>
      </c>
      <c r="B1741" t="s">
        <v>5077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55"/>
        <v>1197</v>
      </c>
      <c r="AB1741">
        <f t="shared" si="54"/>
        <v>1.9946605752587767E-4</v>
      </c>
    </row>
    <row r="1742" spans="1:28">
      <c r="A1742" t="s">
        <v>5078</v>
      </c>
      <c r="B1742" t="s">
        <v>5079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55"/>
        <v>1136</v>
      </c>
      <c r="AB1742">
        <f t="shared" si="54"/>
        <v>1.8930112059264582E-4</v>
      </c>
    </row>
    <row r="1743" spans="1:28">
      <c r="A1743" t="s">
        <v>5080</v>
      </c>
      <c r="B1743" t="s">
        <v>5081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55"/>
        <v>1074</v>
      </c>
      <c r="AB1743">
        <f t="shared" si="54"/>
        <v>1.7896954534903312E-4</v>
      </c>
    </row>
    <row r="1744" spans="1:28">
      <c r="A1744" t="s">
        <v>5082</v>
      </c>
      <c r="B1744" t="s">
        <v>5083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55"/>
        <v>1029</v>
      </c>
      <c r="AB1744">
        <f t="shared" si="54"/>
        <v>1.7147082138189486E-4</v>
      </c>
    </row>
    <row r="1745" spans="1:28">
      <c r="A1745" t="s">
        <v>5084</v>
      </c>
      <c r="B1745" t="s">
        <v>5085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55"/>
        <v>1000</v>
      </c>
      <c r="AB1745">
        <f t="shared" si="54"/>
        <v>1.6663831038085018E-4</v>
      </c>
    </row>
    <row r="1746" spans="1:28">
      <c r="A1746" t="s">
        <v>5086</v>
      </c>
      <c r="B1746" t="s">
        <v>5087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55"/>
        <v>943</v>
      </c>
      <c r="AB1746">
        <f t="shared" si="54"/>
        <v>1.5713992668914172E-4</v>
      </c>
    </row>
    <row r="1747" spans="1:28">
      <c r="A1747" t="s">
        <v>5088</v>
      </c>
      <c r="B1747" t="s">
        <v>5089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55"/>
        <v>935</v>
      </c>
      <c r="AB1747">
        <f t="shared" si="54"/>
        <v>1.5580682020609494E-4</v>
      </c>
    </row>
    <row r="1748" spans="1:28">
      <c r="A1748" t="s">
        <v>5090</v>
      </c>
      <c r="B1748" t="s">
        <v>5091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55"/>
        <v>926</v>
      </c>
      <c r="AB1748">
        <f t="shared" si="54"/>
        <v>1.5430707541266728E-4</v>
      </c>
    </row>
    <row r="1749" spans="1:28">
      <c r="A1749" t="s">
        <v>5092</v>
      </c>
      <c r="B1749" t="s">
        <v>5093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55"/>
        <v>956</v>
      </c>
      <c r="AB1749">
        <f t="shared" si="54"/>
        <v>1.5930622472409278E-4</v>
      </c>
    </row>
    <row r="1750" spans="1:28">
      <c r="A1750" t="s">
        <v>5094</v>
      </c>
      <c r="B1750" t="s">
        <v>5095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55"/>
        <v>1007</v>
      </c>
      <c r="AB1750">
        <f t="shared" ref="AB1750:AB1813" si="56">AA1750/$AD$4</f>
        <v>1.6780477855351614E-4</v>
      </c>
    </row>
    <row r="1751" spans="1:28">
      <c r="A1751" t="s">
        <v>5096</v>
      </c>
      <c r="B1751" t="s">
        <v>5097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55"/>
        <v>1021</v>
      </c>
      <c r="AB1751">
        <f t="shared" si="56"/>
        <v>1.7013771489884805E-4</v>
      </c>
    </row>
    <row r="1752" spans="1:28">
      <c r="A1752" t="s">
        <v>5098</v>
      </c>
      <c r="B1752" t="s">
        <v>5099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55"/>
        <v>1040</v>
      </c>
      <c r="AB1752">
        <f t="shared" si="56"/>
        <v>1.733038427960842E-4</v>
      </c>
    </row>
    <row r="1753" spans="1:28">
      <c r="A1753" t="s">
        <v>5100</v>
      </c>
      <c r="B1753" t="s">
        <v>5101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55"/>
        <v>1037</v>
      </c>
      <c r="AB1753">
        <f t="shared" si="56"/>
        <v>1.7280392786494164E-4</v>
      </c>
    </row>
    <row r="1754" spans="1:28">
      <c r="A1754" t="s">
        <v>5102</v>
      </c>
      <c r="B1754" t="s">
        <v>5103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55"/>
        <v>944</v>
      </c>
      <c r="AB1754">
        <f t="shared" si="56"/>
        <v>1.5730656499952258E-4</v>
      </c>
    </row>
    <row r="1755" spans="1:28">
      <c r="A1755" t="s">
        <v>5104</v>
      </c>
      <c r="B1755" t="s">
        <v>5105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55"/>
        <v>757</v>
      </c>
      <c r="AB1755">
        <f t="shared" si="56"/>
        <v>1.2614520095830361E-4</v>
      </c>
    </row>
    <row r="1756" spans="1:28">
      <c r="A1756" t="s">
        <v>5106</v>
      </c>
      <c r="B1756" t="s">
        <v>5107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55"/>
        <v>575</v>
      </c>
      <c r="AB1756">
        <f t="shared" si="56"/>
        <v>9.5817028468988866E-5</v>
      </c>
    </row>
    <row r="1757" spans="1:28">
      <c r="A1757" t="s">
        <v>5108</v>
      </c>
      <c r="B1757" t="s">
        <v>5109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55"/>
        <v>446</v>
      </c>
      <c r="AB1757">
        <f t="shared" si="56"/>
        <v>7.4320686429859182E-5</v>
      </c>
    </row>
    <row r="1758" spans="1:28">
      <c r="A1758" t="s">
        <v>5110</v>
      </c>
      <c r="B1758" t="s">
        <v>5111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55"/>
        <v>482</v>
      </c>
      <c r="AB1758">
        <f t="shared" si="56"/>
        <v>8.0319665603569793E-5</v>
      </c>
    </row>
    <row r="1759" spans="1:28">
      <c r="A1759" t="s">
        <v>5112</v>
      </c>
      <c r="B1759" t="s">
        <v>5113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55"/>
        <v>483</v>
      </c>
      <c r="AB1759">
        <f t="shared" si="56"/>
        <v>8.0486303913950648E-5</v>
      </c>
    </row>
    <row r="1760" spans="1:28">
      <c r="A1760" t="s">
        <v>5114</v>
      </c>
      <c r="B1760" t="s">
        <v>5115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55"/>
        <v>525</v>
      </c>
      <c r="AB1760">
        <f t="shared" si="56"/>
        <v>8.7485112949946346E-5</v>
      </c>
    </row>
    <row r="1761" spans="1:28">
      <c r="A1761" t="s">
        <v>5116</v>
      </c>
      <c r="B1761" t="s">
        <v>5117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55"/>
        <v>691</v>
      </c>
      <c r="AB1761">
        <f t="shared" si="56"/>
        <v>1.1514707247316748E-4</v>
      </c>
    </row>
    <row r="1762" spans="1:28">
      <c r="A1762" t="s">
        <v>5118</v>
      </c>
      <c r="B1762" t="s">
        <v>5119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55"/>
        <v>1033</v>
      </c>
      <c r="AB1762">
        <f t="shared" si="56"/>
        <v>1.7213737462341825E-4</v>
      </c>
    </row>
    <row r="1763" spans="1:28">
      <c r="A1763" t="s">
        <v>5120</v>
      </c>
      <c r="B1763" t="s">
        <v>5121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55"/>
        <v>1222</v>
      </c>
      <c r="AB1763">
        <f t="shared" si="56"/>
        <v>2.0363201528539893E-4</v>
      </c>
    </row>
    <row r="1764" spans="1:28">
      <c r="A1764" t="s">
        <v>5122</v>
      </c>
      <c r="B1764" t="s">
        <v>5123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55"/>
        <v>1219</v>
      </c>
      <c r="AB1764">
        <f t="shared" si="56"/>
        <v>2.0313210035425639E-4</v>
      </c>
    </row>
    <row r="1765" spans="1:28">
      <c r="A1765" t="s">
        <v>5124</v>
      </c>
      <c r="B1765" t="s">
        <v>5125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55"/>
        <v>1112</v>
      </c>
      <c r="AB1765">
        <f t="shared" si="56"/>
        <v>1.8530180114350542E-4</v>
      </c>
    </row>
    <row r="1766" spans="1:28">
      <c r="A1766" t="s">
        <v>5126</v>
      </c>
      <c r="B1766" t="s">
        <v>5127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55"/>
        <v>1046</v>
      </c>
      <c r="AB1766">
        <f t="shared" si="56"/>
        <v>1.743036726583693E-4</v>
      </c>
    </row>
    <row r="1767" spans="1:28">
      <c r="A1767" t="s">
        <v>5128</v>
      </c>
      <c r="B1767" t="s">
        <v>5129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55"/>
        <v>981</v>
      </c>
      <c r="AB1767">
        <f t="shared" si="56"/>
        <v>1.6347218248361403E-4</v>
      </c>
    </row>
    <row r="1768" spans="1:28">
      <c r="A1768" t="s">
        <v>5130</v>
      </c>
      <c r="B1768" t="s">
        <v>5131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55"/>
        <v>938</v>
      </c>
      <c r="AB1768">
        <f t="shared" si="56"/>
        <v>1.5630673513723748E-4</v>
      </c>
    </row>
    <row r="1769" spans="1:28">
      <c r="A1769" t="s">
        <v>5132</v>
      </c>
      <c r="B1769" t="s">
        <v>5133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55"/>
        <v>910</v>
      </c>
      <c r="AB1769">
        <f t="shared" si="56"/>
        <v>1.5164086244657366E-4</v>
      </c>
    </row>
    <row r="1770" spans="1:28">
      <c r="A1770" t="s">
        <v>5134</v>
      </c>
      <c r="B1770" t="s">
        <v>5135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55"/>
        <v>857</v>
      </c>
      <c r="AB1770">
        <f t="shared" si="56"/>
        <v>1.4280903199638862E-4</v>
      </c>
    </row>
    <row r="1771" spans="1:28">
      <c r="A1771" t="s">
        <v>5136</v>
      </c>
      <c r="B1771" t="s">
        <v>5137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55"/>
        <v>846</v>
      </c>
      <c r="AB1771">
        <f t="shared" si="56"/>
        <v>1.4097601058219927E-4</v>
      </c>
    </row>
    <row r="1772" spans="1:28">
      <c r="A1772" t="s">
        <v>5138</v>
      </c>
      <c r="B1772" t="s">
        <v>5139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55"/>
        <v>836</v>
      </c>
      <c r="AB1772">
        <f t="shared" si="56"/>
        <v>1.3930962747839076E-4</v>
      </c>
    </row>
    <row r="1773" spans="1:28">
      <c r="A1773" t="s">
        <v>5140</v>
      </c>
      <c r="B1773" t="s">
        <v>5141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55"/>
        <v>862</v>
      </c>
      <c r="AB1773">
        <f t="shared" si="56"/>
        <v>1.4364222354829286E-4</v>
      </c>
    </row>
    <row r="1774" spans="1:28">
      <c r="A1774" t="s">
        <v>5142</v>
      </c>
      <c r="B1774" t="s">
        <v>5143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55"/>
        <v>916</v>
      </c>
      <c r="AB1774">
        <f t="shared" si="56"/>
        <v>1.5264069230885879E-4</v>
      </c>
    </row>
    <row r="1775" spans="1:28">
      <c r="A1775" t="s">
        <v>5144</v>
      </c>
      <c r="B1775" t="s">
        <v>5145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55"/>
        <v>937</v>
      </c>
      <c r="AB1775">
        <f t="shared" si="56"/>
        <v>1.5614009682685662E-4</v>
      </c>
    </row>
    <row r="1776" spans="1:28">
      <c r="A1776" t="s">
        <v>5146</v>
      </c>
      <c r="B1776" t="s">
        <v>5147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55"/>
        <v>965</v>
      </c>
      <c r="AB1776">
        <f t="shared" si="56"/>
        <v>1.6080596951752044E-4</v>
      </c>
    </row>
    <row r="1777" spans="1:28">
      <c r="A1777" t="s">
        <v>5148</v>
      </c>
      <c r="B1777" t="s">
        <v>5149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55"/>
        <v>961</v>
      </c>
      <c r="AB1777">
        <f t="shared" si="56"/>
        <v>1.6013941627599702E-4</v>
      </c>
    </row>
    <row r="1778" spans="1:28">
      <c r="A1778" t="s">
        <v>5150</v>
      </c>
      <c r="B1778" t="s">
        <v>5151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55"/>
        <v>877</v>
      </c>
      <c r="AB1778">
        <f t="shared" si="56"/>
        <v>1.4614179820400563E-4</v>
      </c>
    </row>
    <row r="1779" spans="1:28">
      <c r="A1779" t="s">
        <v>5152</v>
      </c>
      <c r="B1779" t="s">
        <v>5153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55"/>
        <v>696</v>
      </c>
      <c r="AB1779">
        <f t="shared" si="56"/>
        <v>1.1598026402507173E-4</v>
      </c>
    </row>
    <row r="1780" spans="1:28">
      <c r="A1780" t="s">
        <v>5154</v>
      </c>
      <c r="B1780" t="s">
        <v>5155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55"/>
        <v>521</v>
      </c>
      <c r="AB1780">
        <f t="shared" si="56"/>
        <v>8.6818559708422955E-5</v>
      </c>
    </row>
    <row r="1781" spans="1:28">
      <c r="A1781" t="s">
        <v>5156</v>
      </c>
      <c r="B1781" t="s">
        <v>5157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55"/>
        <v>420</v>
      </c>
      <c r="AB1781">
        <f t="shared" si="56"/>
        <v>6.9988090359957087E-5</v>
      </c>
    </row>
    <row r="1782" spans="1:28">
      <c r="A1782" t="s">
        <v>5158</v>
      </c>
      <c r="B1782" t="s">
        <v>5159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55"/>
        <v>439</v>
      </c>
      <c r="AB1782">
        <f t="shared" si="56"/>
        <v>7.3154218257193241E-5</v>
      </c>
    </row>
    <row r="1783" spans="1:28">
      <c r="A1783" t="s">
        <v>5160</v>
      </c>
      <c r="B1783" t="s">
        <v>5161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55"/>
        <v>422</v>
      </c>
      <c r="AB1783">
        <f t="shared" si="56"/>
        <v>7.0321366980718783E-5</v>
      </c>
    </row>
    <row r="1784" spans="1:28">
      <c r="A1784" t="s">
        <v>5162</v>
      </c>
      <c r="B1784" t="s">
        <v>5163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55"/>
        <v>478</v>
      </c>
      <c r="AB1784">
        <f t="shared" si="56"/>
        <v>7.9653112362046389E-5</v>
      </c>
    </row>
    <row r="1785" spans="1:28">
      <c r="A1785" t="s">
        <v>5164</v>
      </c>
      <c r="B1785" t="s">
        <v>5165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55"/>
        <v>637</v>
      </c>
      <c r="AB1785">
        <f t="shared" si="56"/>
        <v>1.0614860371260157E-4</v>
      </c>
    </row>
    <row r="1786" spans="1:28">
      <c r="A1786" t="s">
        <v>5166</v>
      </c>
      <c r="B1786" t="s">
        <v>5167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55"/>
        <v>935</v>
      </c>
      <c r="AB1786">
        <f t="shared" si="56"/>
        <v>1.5580682020609494E-4</v>
      </c>
    </row>
    <row r="1787" spans="1:28">
      <c r="A1787" t="s">
        <v>5168</v>
      </c>
      <c r="B1787" t="s">
        <v>5169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55"/>
        <v>1130</v>
      </c>
      <c r="AB1787">
        <f t="shared" si="56"/>
        <v>1.8830129073036072E-4</v>
      </c>
    </row>
    <row r="1788" spans="1:28">
      <c r="A1788" t="s">
        <v>5170</v>
      </c>
      <c r="B1788" t="s">
        <v>5171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55"/>
        <v>1117</v>
      </c>
      <c r="AB1788">
        <f t="shared" si="56"/>
        <v>1.8613499269540967E-4</v>
      </c>
    </row>
    <row r="1789" spans="1:28">
      <c r="A1789" t="s">
        <v>5172</v>
      </c>
      <c r="B1789" t="s">
        <v>5173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55"/>
        <v>998</v>
      </c>
      <c r="AB1789">
        <f t="shared" si="56"/>
        <v>1.663050337600885E-4</v>
      </c>
    </row>
    <row r="1790" spans="1:28">
      <c r="A1790" t="s">
        <v>5174</v>
      </c>
      <c r="B1790" t="s">
        <v>5175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55"/>
        <v>938</v>
      </c>
      <c r="AB1790">
        <f t="shared" si="56"/>
        <v>1.5630673513723748E-4</v>
      </c>
    </row>
    <row r="1791" spans="1:28">
      <c r="A1791" t="s">
        <v>5176</v>
      </c>
      <c r="B1791" t="s">
        <v>5177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55"/>
        <v>894</v>
      </c>
      <c r="AB1791">
        <f t="shared" si="56"/>
        <v>1.4897464948048007E-4</v>
      </c>
    </row>
    <row r="1792" spans="1:28">
      <c r="A1792" t="s">
        <v>5178</v>
      </c>
      <c r="B1792" t="s">
        <v>5179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55"/>
        <v>843</v>
      </c>
      <c r="AB1792">
        <f t="shared" si="56"/>
        <v>1.4047609565105671E-4</v>
      </c>
    </row>
    <row r="1793" spans="1:28">
      <c r="A1793" t="s">
        <v>5180</v>
      </c>
      <c r="B1793" t="s">
        <v>5181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55"/>
        <v>821</v>
      </c>
      <c r="AB1793">
        <f t="shared" si="56"/>
        <v>1.3681005282267802E-4</v>
      </c>
    </row>
    <row r="1794" spans="1:28">
      <c r="A1794" t="s">
        <v>5182</v>
      </c>
      <c r="B1794" t="s">
        <v>5183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55"/>
        <v>748</v>
      </c>
      <c r="AB1794">
        <f t="shared" si="56"/>
        <v>1.2464545616487594E-4</v>
      </c>
    </row>
    <row r="1795" spans="1:28">
      <c r="A1795" t="s">
        <v>5184</v>
      </c>
      <c r="B1795" t="s">
        <v>5185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55"/>
        <v>768</v>
      </c>
      <c r="AB1795">
        <f t="shared" si="56"/>
        <v>1.2797822237249295E-4</v>
      </c>
    </row>
    <row r="1796" spans="1:28">
      <c r="A1796" t="s">
        <v>5186</v>
      </c>
      <c r="B1796" t="s">
        <v>5187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55"/>
        <v>761</v>
      </c>
      <c r="AB1796">
        <f t="shared" si="56"/>
        <v>1.26811754199827E-4</v>
      </c>
    </row>
    <row r="1797" spans="1:28">
      <c r="A1797" t="s">
        <v>5188</v>
      </c>
      <c r="B1797" t="s">
        <v>5189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55"/>
        <v>790</v>
      </c>
      <c r="AB1797">
        <f t="shared" si="56"/>
        <v>1.3164426520087164E-4</v>
      </c>
    </row>
    <row r="1798" spans="1:28">
      <c r="A1798" t="s">
        <v>5190</v>
      </c>
      <c r="B1798" t="s">
        <v>5191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7">SUM(U1798:Z1798)</f>
        <v>827</v>
      </c>
      <c r="AB1798">
        <f t="shared" si="56"/>
        <v>1.3780988268496312E-4</v>
      </c>
    </row>
    <row r="1799" spans="1:28">
      <c r="A1799" t="s">
        <v>5192</v>
      </c>
      <c r="B1799" t="s">
        <v>5193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7"/>
        <v>852</v>
      </c>
      <c r="AB1799">
        <f t="shared" si="56"/>
        <v>1.4197584044448437E-4</v>
      </c>
    </row>
    <row r="1800" spans="1:28">
      <c r="A1800" t="s">
        <v>5194</v>
      </c>
      <c r="B1800" t="s">
        <v>5195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7"/>
        <v>864</v>
      </c>
      <c r="AB1800">
        <f t="shared" si="56"/>
        <v>1.4397550016905457E-4</v>
      </c>
    </row>
    <row r="1801" spans="1:28">
      <c r="A1801" t="s">
        <v>5196</v>
      </c>
      <c r="B1801" t="s">
        <v>5197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7"/>
        <v>867</v>
      </c>
      <c r="AB1801">
        <f t="shared" si="56"/>
        <v>1.4447541510019711E-4</v>
      </c>
    </row>
    <row r="1802" spans="1:28">
      <c r="A1802" t="s">
        <v>5198</v>
      </c>
      <c r="B1802" t="s">
        <v>5199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7"/>
        <v>802</v>
      </c>
      <c r="AB1802">
        <f t="shared" si="56"/>
        <v>1.3364392492544184E-4</v>
      </c>
    </row>
    <row r="1803" spans="1:28">
      <c r="A1803" t="s">
        <v>5200</v>
      </c>
      <c r="B1803" t="s">
        <v>5201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7"/>
        <v>645</v>
      </c>
      <c r="AB1803">
        <f t="shared" si="56"/>
        <v>1.0748171019564838E-4</v>
      </c>
    </row>
    <row r="1804" spans="1:28">
      <c r="A1804" t="s">
        <v>5202</v>
      </c>
      <c r="B1804" t="s">
        <v>5203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7"/>
        <v>472</v>
      </c>
      <c r="AB1804">
        <f t="shared" si="56"/>
        <v>7.8653282499761289E-5</v>
      </c>
    </row>
    <row r="1805" spans="1:28">
      <c r="A1805" t="s">
        <v>5204</v>
      </c>
      <c r="B1805" t="s">
        <v>5205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7"/>
        <v>424</v>
      </c>
      <c r="AB1805">
        <f t="shared" si="56"/>
        <v>7.0654643601480478E-5</v>
      </c>
    </row>
    <row r="1806" spans="1:28">
      <c r="A1806" t="s">
        <v>5206</v>
      </c>
      <c r="B1806" t="s">
        <v>5207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7"/>
        <v>478</v>
      </c>
      <c r="AB1806">
        <f t="shared" si="56"/>
        <v>7.9653112362046389E-5</v>
      </c>
    </row>
    <row r="1807" spans="1:28">
      <c r="A1807" t="s">
        <v>5208</v>
      </c>
      <c r="B1807" t="s">
        <v>5209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7"/>
        <v>466</v>
      </c>
      <c r="AB1807">
        <f t="shared" si="56"/>
        <v>7.765345263747619E-5</v>
      </c>
    </row>
    <row r="1808" spans="1:28">
      <c r="A1808" t="s">
        <v>5210</v>
      </c>
      <c r="B1808" t="s">
        <v>5211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7"/>
        <v>544</v>
      </c>
      <c r="AB1808">
        <f t="shared" si="56"/>
        <v>9.0651240847182499E-5</v>
      </c>
    </row>
    <row r="1809" spans="1:28">
      <c r="A1809" t="s">
        <v>5212</v>
      </c>
      <c r="B1809" t="s">
        <v>5213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7"/>
        <v>724</v>
      </c>
      <c r="AB1809">
        <f t="shared" si="56"/>
        <v>1.2064613671573554E-4</v>
      </c>
    </row>
    <row r="1810" spans="1:28">
      <c r="A1810" t="s">
        <v>5214</v>
      </c>
      <c r="B1810" t="s">
        <v>5215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7"/>
        <v>1035</v>
      </c>
      <c r="AB1810">
        <f t="shared" si="56"/>
        <v>1.7247065124417996E-4</v>
      </c>
    </row>
    <row r="1811" spans="1:28">
      <c r="A1811" t="s">
        <v>5216</v>
      </c>
      <c r="B1811" t="s">
        <v>5217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7"/>
        <v>1082</v>
      </c>
      <c r="AB1811">
        <f t="shared" si="56"/>
        <v>1.803026518320799E-4</v>
      </c>
    </row>
    <row r="1812" spans="1:28">
      <c r="A1812" t="s">
        <v>5218</v>
      </c>
      <c r="B1812" t="s">
        <v>5219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7"/>
        <v>1068</v>
      </c>
      <c r="AB1812">
        <f t="shared" si="56"/>
        <v>1.7796971548674802E-4</v>
      </c>
    </row>
    <row r="1813" spans="1:28">
      <c r="A1813" t="s">
        <v>5220</v>
      </c>
      <c r="B1813" t="s">
        <v>5221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7"/>
        <v>941</v>
      </c>
      <c r="AB1813">
        <f t="shared" si="56"/>
        <v>1.5680665006838004E-4</v>
      </c>
    </row>
    <row r="1814" spans="1:28">
      <c r="A1814" t="s">
        <v>5222</v>
      </c>
      <c r="B1814" t="s">
        <v>5223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7"/>
        <v>891</v>
      </c>
      <c r="AB1814">
        <f t="shared" ref="AB1814:AB1877" si="58">AA1814/$AD$4</f>
        <v>1.4847473454933751E-4</v>
      </c>
    </row>
    <row r="1815" spans="1:28">
      <c r="A1815" t="s">
        <v>5224</v>
      </c>
      <c r="B1815" t="s">
        <v>5225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7"/>
        <v>844</v>
      </c>
      <c r="AB1815">
        <f t="shared" si="58"/>
        <v>1.4064273396143757E-4</v>
      </c>
    </row>
    <row r="1816" spans="1:28">
      <c r="A1816" t="s">
        <v>5226</v>
      </c>
      <c r="B1816" t="s">
        <v>5227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7"/>
        <v>813</v>
      </c>
      <c r="AB1816">
        <f t="shared" si="58"/>
        <v>1.3547694633963121E-4</v>
      </c>
    </row>
    <row r="1817" spans="1:28">
      <c r="A1817" t="s">
        <v>5228</v>
      </c>
      <c r="B1817" t="s">
        <v>5229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7"/>
        <v>795</v>
      </c>
      <c r="AB1817">
        <f t="shared" si="58"/>
        <v>1.3247745675277591E-4</v>
      </c>
    </row>
    <row r="1818" spans="1:28">
      <c r="A1818" t="s">
        <v>5230</v>
      </c>
      <c r="B1818" t="s">
        <v>5231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7"/>
        <v>746</v>
      </c>
      <c r="AB1818">
        <f t="shared" si="58"/>
        <v>1.2431217954411423E-4</v>
      </c>
    </row>
    <row r="1819" spans="1:28">
      <c r="A1819" t="s">
        <v>5232</v>
      </c>
      <c r="B1819" t="s">
        <v>5233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7"/>
        <v>750</v>
      </c>
      <c r="AB1819">
        <f t="shared" si="58"/>
        <v>1.2497873278563765E-4</v>
      </c>
    </row>
    <row r="1820" spans="1:28">
      <c r="A1820" t="s">
        <v>5234</v>
      </c>
      <c r="B1820" t="s">
        <v>5235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7"/>
        <v>738</v>
      </c>
      <c r="AB1820">
        <f t="shared" si="58"/>
        <v>1.2297907306106745E-4</v>
      </c>
    </row>
    <row r="1821" spans="1:28">
      <c r="A1821" t="s">
        <v>5236</v>
      </c>
      <c r="B1821" t="s">
        <v>5237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7"/>
        <v>780</v>
      </c>
      <c r="AB1821">
        <f t="shared" si="58"/>
        <v>1.2997788209706315E-4</v>
      </c>
    </row>
    <row r="1822" spans="1:28">
      <c r="A1822" t="s">
        <v>5238</v>
      </c>
      <c r="B1822" t="s">
        <v>5239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7"/>
        <v>836</v>
      </c>
      <c r="AB1822">
        <f t="shared" si="58"/>
        <v>1.3930962747839076E-4</v>
      </c>
    </row>
    <row r="1823" spans="1:28">
      <c r="A1823" t="s">
        <v>5240</v>
      </c>
      <c r="B1823" t="s">
        <v>5241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7"/>
        <v>860</v>
      </c>
      <c r="AB1823">
        <f t="shared" si="58"/>
        <v>1.4330894692753116E-4</v>
      </c>
    </row>
    <row r="1824" spans="1:28">
      <c r="A1824" t="s">
        <v>5242</v>
      </c>
      <c r="B1824" t="s">
        <v>5243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7"/>
        <v>884</v>
      </c>
      <c r="AB1824">
        <f t="shared" si="58"/>
        <v>1.4730826637667158E-4</v>
      </c>
    </row>
    <row r="1825" spans="1:28">
      <c r="A1825" t="s">
        <v>5244</v>
      </c>
      <c r="B1825" t="s">
        <v>5245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7"/>
        <v>892</v>
      </c>
      <c r="AB1825">
        <f t="shared" si="58"/>
        <v>1.4864137285971836E-4</v>
      </c>
    </row>
    <row r="1826" spans="1:28">
      <c r="A1826" t="s">
        <v>5246</v>
      </c>
      <c r="B1826" t="s">
        <v>5247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7"/>
        <v>827</v>
      </c>
      <c r="AB1826">
        <f t="shared" si="58"/>
        <v>1.3780988268496312E-4</v>
      </c>
    </row>
    <row r="1827" spans="1:28">
      <c r="A1827" t="s">
        <v>5248</v>
      </c>
      <c r="B1827" t="s">
        <v>5249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7"/>
        <v>668</v>
      </c>
      <c r="AB1827">
        <f t="shared" si="58"/>
        <v>1.1131439133440792E-4</v>
      </c>
    </row>
    <row r="1828" spans="1:28">
      <c r="A1828" t="s">
        <v>5250</v>
      </c>
      <c r="B1828" t="s">
        <v>5251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7"/>
        <v>499</v>
      </c>
      <c r="AB1828">
        <f t="shared" si="58"/>
        <v>8.3152516880044251E-5</v>
      </c>
    </row>
    <row r="1829" spans="1:28">
      <c r="A1829" t="s">
        <v>5252</v>
      </c>
      <c r="B1829" t="s">
        <v>5253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7"/>
        <v>476</v>
      </c>
      <c r="AB1829">
        <f t="shared" si="58"/>
        <v>7.9319835741284694E-5</v>
      </c>
    </row>
    <row r="1830" spans="1:28">
      <c r="A1830" t="s">
        <v>5254</v>
      </c>
      <c r="B1830" t="s">
        <v>5255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7"/>
        <v>518</v>
      </c>
      <c r="AB1830">
        <f t="shared" si="58"/>
        <v>8.6318644777280405E-5</v>
      </c>
    </row>
    <row r="1831" spans="1:28">
      <c r="A1831" t="s">
        <v>5256</v>
      </c>
      <c r="B1831" t="s">
        <v>5257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7"/>
        <v>522</v>
      </c>
      <c r="AB1831">
        <f t="shared" si="58"/>
        <v>8.6985198018803796E-5</v>
      </c>
    </row>
    <row r="1832" spans="1:28">
      <c r="A1832" t="s">
        <v>5258</v>
      </c>
      <c r="B1832" t="s">
        <v>5259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7"/>
        <v>574</v>
      </c>
      <c r="AB1832">
        <f t="shared" si="58"/>
        <v>9.5650390158608011E-5</v>
      </c>
    </row>
    <row r="1833" spans="1:28">
      <c r="A1833" t="s">
        <v>5260</v>
      </c>
      <c r="B1833" t="s">
        <v>5261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7"/>
        <v>750</v>
      </c>
      <c r="AB1833">
        <f t="shared" si="58"/>
        <v>1.2497873278563765E-4</v>
      </c>
    </row>
    <row r="1834" spans="1:28">
      <c r="A1834" t="s">
        <v>5262</v>
      </c>
      <c r="B1834" t="s">
        <v>5263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7"/>
        <v>1109</v>
      </c>
      <c r="AB1834">
        <f t="shared" si="58"/>
        <v>1.8480188621236286E-4</v>
      </c>
    </row>
    <row r="1835" spans="1:28">
      <c r="A1835" t="s">
        <v>5264</v>
      </c>
      <c r="B1835" t="s">
        <v>5265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7"/>
        <v>1289</v>
      </c>
      <c r="AB1835">
        <f t="shared" si="58"/>
        <v>2.1479678208091591E-4</v>
      </c>
    </row>
    <row r="1836" spans="1:28">
      <c r="A1836" t="s">
        <v>5266</v>
      </c>
      <c r="B1836" t="s">
        <v>5267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7"/>
        <v>1273</v>
      </c>
      <c r="AB1836">
        <f t="shared" si="58"/>
        <v>2.1213056911482229E-4</v>
      </c>
    </row>
    <row r="1837" spans="1:28">
      <c r="A1837" t="s">
        <v>5268</v>
      </c>
      <c r="B1837" t="s">
        <v>5269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7"/>
        <v>1144</v>
      </c>
      <c r="AB1837">
        <f t="shared" si="58"/>
        <v>1.9063422707569263E-4</v>
      </c>
    </row>
    <row r="1838" spans="1:28">
      <c r="A1838" t="s">
        <v>5270</v>
      </c>
      <c r="B1838" t="s">
        <v>5271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7"/>
        <v>1083</v>
      </c>
      <c r="AB1838">
        <f t="shared" si="58"/>
        <v>1.8046929014246075E-4</v>
      </c>
    </row>
    <row r="1839" spans="1:28">
      <c r="A1839" t="s">
        <v>5272</v>
      </c>
      <c r="B1839" t="s">
        <v>5273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7"/>
        <v>1024</v>
      </c>
      <c r="AB1839">
        <f t="shared" si="58"/>
        <v>1.7063762982999058E-4</v>
      </c>
    </row>
    <row r="1840" spans="1:28">
      <c r="A1840" t="s">
        <v>5274</v>
      </c>
      <c r="B1840" t="s">
        <v>5275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7"/>
        <v>977</v>
      </c>
      <c r="AB1840">
        <f t="shared" si="58"/>
        <v>1.6280562924209064E-4</v>
      </c>
    </row>
    <row r="1841" spans="1:28">
      <c r="A1841" t="s">
        <v>5276</v>
      </c>
      <c r="B1841" t="s">
        <v>5277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7"/>
        <v>953</v>
      </c>
      <c r="AB1841">
        <f t="shared" si="58"/>
        <v>1.5880630979295024E-4</v>
      </c>
    </row>
    <row r="1842" spans="1:28">
      <c r="A1842" t="s">
        <v>5278</v>
      </c>
      <c r="B1842" t="s">
        <v>5279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7"/>
        <v>893</v>
      </c>
      <c r="AB1842">
        <f t="shared" si="58"/>
        <v>1.4880801117009922E-4</v>
      </c>
    </row>
    <row r="1843" spans="1:28">
      <c r="A1843" t="s">
        <v>5280</v>
      </c>
      <c r="B1843" t="s">
        <v>5281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7"/>
        <v>889</v>
      </c>
      <c r="AB1843">
        <f t="shared" si="58"/>
        <v>1.4814145792857583E-4</v>
      </c>
    </row>
    <row r="1844" spans="1:28">
      <c r="A1844" t="s">
        <v>5282</v>
      </c>
      <c r="B1844" t="s">
        <v>5283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7"/>
        <v>883</v>
      </c>
      <c r="AB1844">
        <f t="shared" si="58"/>
        <v>1.4714162806629073E-4</v>
      </c>
    </row>
    <row r="1845" spans="1:28">
      <c r="A1845" t="s">
        <v>5284</v>
      </c>
      <c r="B1845" t="s">
        <v>5285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7"/>
        <v>919</v>
      </c>
      <c r="AB1845">
        <f t="shared" si="58"/>
        <v>1.5314060724000133E-4</v>
      </c>
    </row>
    <row r="1846" spans="1:28">
      <c r="A1846" t="s">
        <v>5286</v>
      </c>
      <c r="B1846" t="s">
        <v>5287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7"/>
        <v>970</v>
      </c>
      <c r="AB1846">
        <f t="shared" si="58"/>
        <v>1.6163916106942469E-4</v>
      </c>
    </row>
    <row r="1847" spans="1:28">
      <c r="A1847" t="s">
        <v>5288</v>
      </c>
      <c r="B1847" t="s">
        <v>5289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7"/>
        <v>995</v>
      </c>
      <c r="AB1847">
        <f t="shared" si="58"/>
        <v>1.6580511882894594E-4</v>
      </c>
    </row>
    <row r="1848" spans="1:28">
      <c r="A1848" t="s">
        <v>5290</v>
      </c>
      <c r="B1848" t="s">
        <v>5291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7"/>
        <v>1018</v>
      </c>
      <c r="AB1848">
        <f t="shared" si="58"/>
        <v>1.6963779996770548E-4</v>
      </c>
    </row>
    <row r="1849" spans="1:28">
      <c r="A1849" t="s">
        <v>5292</v>
      </c>
      <c r="B1849" t="s">
        <v>5293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7"/>
        <v>1017</v>
      </c>
      <c r="AB1849">
        <f t="shared" si="58"/>
        <v>1.6947116165732466E-4</v>
      </c>
    </row>
    <row r="1850" spans="1:28">
      <c r="A1850" t="s">
        <v>5294</v>
      </c>
      <c r="B1850" t="s">
        <v>5295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7"/>
        <v>925</v>
      </c>
      <c r="AB1850">
        <f t="shared" si="58"/>
        <v>1.5414043710228642E-4</v>
      </c>
    </row>
    <row r="1851" spans="1:28">
      <c r="A1851" t="s">
        <v>5296</v>
      </c>
      <c r="B1851" t="s">
        <v>5297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7"/>
        <v>741</v>
      </c>
      <c r="AB1851">
        <f t="shared" si="58"/>
        <v>1.2347898799220999E-4</v>
      </c>
    </row>
    <row r="1852" spans="1:28">
      <c r="A1852" t="s">
        <v>5298</v>
      </c>
      <c r="B1852" t="s">
        <v>5299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7"/>
        <v>557</v>
      </c>
      <c r="AB1852">
        <f t="shared" si="58"/>
        <v>9.2817538882133553E-5</v>
      </c>
    </row>
    <row r="1853" spans="1:28">
      <c r="A1853" t="s">
        <v>5300</v>
      </c>
      <c r="B1853" t="s">
        <v>5301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7"/>
        <v>527</v>
      </c>
      <c r="AB1853">
        <f t="shared" si="58"/>
        <v>8.7818389570708055E-5</v>
      </c>
    </row>
    <row r="1854" spans="1:28">
      <c r="A1854" t="s">
        <v>5302</v>
      </c>
      <c r="B1854" t="s">
        <v>5303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7"/>
        <v>566</v>
      </c>
      <c r="AB1854">
        <f t="shared" si="58"/>
        <v>9.4317283675561203E-5</v>
      </c>
    </row>
    <row r="1855" spans="1:28">
      <c r="A1855" t="s">
        <v>5304</v>
      </c>
      <c r="B1855" t="s">
        <v>5305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7"/>
        <v>574</v>
      </c>
      <c r="AB1855">
        <f t="shared" si="58"/>
        <v>9.5650390158608011E-5</v>
      </c>
    </row>
    <row r="1856" spans="1:28">
      <c r="A1856" t="s">
        <v>5306</v>
      </c>
      <c r="B1856" t="s">
        <v>5307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7"/>
        <v>621</v>
      </c>
      <c r="AB1856">
        <f t="shared" si="58"/>
        <v>1.0348239074650797E-4</v>
      </c>
    </row>
    <row r="1857" spans="1:28">
      <c r="A1857" t="s">
        <v>5308</v>
      </c>
      <c r="B1857" t="s">
        <v>5309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7"/>
        <v>792</v>
      </c>
      <c r="AB1857">
        <f t="shared" si="58"/>
        <v>1.3197754182163335E-4</v>
      </c>
    </row>
    <row r="1858" spans="1:28">
      <c r="A1858" t="s">
        <v>5310</v>
      </c>
      <c r="B1858" t="s">
        <v>5311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7"/>
        <v>1170</v>
      </c>
      <c r="AB1858">
        <f t="shared" si="58"/>
        <v>1.9496682314559471E-4</v>
      </c>
    </row>
    <row r="1859" spans="1:28">
      <c r="A1859" t="s">
        <v>5312</v>
      </c>
      <c r="B1859" t="s">
        <v>5313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7"/>
        <v>1362</v>
      </c>
      <c r="AB1859">
        <f t="shared" si="58"/>
        <v>2.2696137873871796E-4</v>
      </c>
    </row>
    <row r="1860" spans="1:28">
      <c r="A1860" t="s">
        <v>5314</v>
      </c>
      <c r="B1860" t="s">
        <v>5315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7"/>
        <v>1344</v>
      </c>
      <c r="AB1860">
        <f t="shared" si="58"/>
        <v>2.2396188915186266E-4</v>
      </c>
    </row>
    <row r="1861" spans="1:28">
      <c r="A1861" t="s">
        <v>5316</v>
      </c>
      <c r="B1861" t="s">
        <v>5317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7"/>
        <v>1230</v>
      </c>
      <c r="AB1861">
        <f t="shared" si="58"/>
        <v>2.0496512176844574E-4</v>
      </c>
    </row>
    <row r="1862" spans="1:28">
      <c r="A1862" t="s">
        <v>5318</v>
      </c>
      <c r="B1862" t="s">
        <v>5319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9">SUM(U1862:Z1862)</f>
        <v>1172</v>
      </c>
      <c r="AB1862">
        <f t="shared" si="58"/>
        <v>1.9530009976635642E-4</v>
      </c>
    </row>
    <row r="1863" spans="1:28">
      <c r="A1863" t="s">
        <v>5320</v>
      </c>
      <c r="B1863" t="s">
        <v>5321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9"/>
        <v>1111</v>
      </c>
      <c r="AB1863">
        <f t="shared" si="58"/>
        <v>1.8513516283312457E-4</v>
      </c>
    </row>
    <row r="1864" spans="1:28">
      <c r="A1864" t="s">
        <v>5322</v>
      </c>
      <c r="B1864" t="s">
        <v>5323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9"/>
        <v>1065</v>
      </c>
      <c r="AB1864">
        <f t="shared" si="58"/>
        <v>1.7746980055560545E-4</v>
      </c>
    </row>
    <row r="1865" spans="1:28">
      <c r="A1865" t="s">
        <v>5324</v>
      </c>
      <c r="B1865" t="s">
        <v>5325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9"/>
        <v>1035</v>
      </c>
      <c r="AB1865">
        <f t="shared" si="58"/>
        <v>1.7247065124417996E-4</v>
      </c>
    </row>
    <row r="1866" spans="1:28">
      <c r="A1866" t="s">
        <v>5326</v>
      </c>
      <c r="B1866" t="s">
        <v>5327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9"/>
        <v>978</v>
      </c>
      <c r="AB1866">
        <f t="shared" si="58"/>
        <v>1.6297226755247149E-4</v>
      </c>
    </row>
    <row r="1867" spans="1:28">
      <c r="A1867" t="s">
        <v>5328</v>
      </c>
      <c r="B1867" t="s">
        <v>5329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9"/>
        <v>971</v>
      </c>
      <c r="AB1867">
        <f t="shared" si="58"/>
        <v>1.6180579937980554E-4</v>
      </c>
    </row>
    <row r="1868" spans="1:28">
      <c r="A1868" t="s">
        <v>5330</v>
      </c>
      <c r="B1868" t="s">
        <v>5331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9"/>
        <v>963</v>
      </c>
      <c r="AB1868">
        <f t="shared" si="58"/>
        <v>1.6047269289675873E-4</v>
      </c>
    </row>
    <row r="1869" spans="1:28">
      <c r="A1869" t="s">
        <v>5332</v>
      </c>
      <c r="B1869" t="s">
        <v>5333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9"/>
        <v>993</v>
      </c>
      <c r="AB1869">
        <f t="shared" si="58"/>
        <v>1.6547184220818423E-4</v>
      </c>
    </row>
    <row r="1870" spans="1:28">
      <c r="A1870" t="s">
        <v>5334</v>
      </c>
      <c r="B1870" t="s">
        <v>5335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9"/>
        <v>1043</v>
      </c>
      <c r="AB1870">
        <f t="shared" si="58"/>
        <v>1.7380375772722674E-4</v>
      </c>
    </row>
    <row r="1871" spans="1:28">
      <c r="A1871" t="s">
        <v>5336</v>
      </c>
      <c r="B1871" t="s">
        <v>5337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9"/>
        <v>1054</v>
      </c>
      <c r="AB1871">
        <f t="shared" si="58"/>
        <v>1.7563677914141611E-4</v>
      </c>
    </row>
    <row r="1872" spans="1:28">
      <c r="A1872" t="s">
        <v>5338</v>
      </c>
      <c r="B1872" t="s">
        <v>5339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9"/>
        <v>1070</v>
      </c>
      <c r="AB1872">
        <f t="shared" si="58"/>
        <v>1.783029921075097E-4</v>
      </c>
    </row>
    <row r="1873" spans="1:28">
      <c r="A1873" t="s">
        <v>5340</v>
      </c>
      <c r="B1873" t="s">
        <v>5341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9"/>
        <v>1065</v>
      </c>
      <c r="AB1873">
        <f t="shared" si="58"/>
        <v>1.7746980055560545E-4</v>
      </c>
    </row>
    <row r="1874" spans="1:28">
      <c r="A1874" t="s">
        <v>5342</v>
      </c>
      <c r="B1874" t="s">
        <v>5343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9"/>
        <v>971</v>
      </c>
      <c r="AB1874">
        <f t="shared" si="58"/>
        <v>1.6180579937980554E-4</v>
      </c>
    </row>
    <row r="1875" spans="1:28">
      <c r="A1875" t="s">
        <v>5344</v>
      </c>
      <c r="B1875" t="s">
        <v>5345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9"/>
        <v>782</v>
      </c>
      <c r="AB1875">
        <f t="shared" si="58"/>
        <v>1.3031115871782486E-4</v>
      </c>
    </row>
    <row r="1876" spans="1:28">
      <c r="A1876" t="s">
        <v>5346</v>
      </c>
      <c r="B1876" t="s">
        <v>5347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9"/>
        <v>597</v>
      </c>
      <c r="AB1876">
        <f t="shared" si="58"/>
        <v>9.9483071297367569E-5</v>
      </c>
    </row>
    <row r="1877" spans="1:28">
      <c r="A1877" t="s">
        <v>5348</v>
      </c>
      <c r="B1877" t="s">
        <v>5349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9"/>
        <v>510</v>
      </c>
      <c r="AB1877">
        <f t="shared" si="58"/>
        <v>8.4985538294233596E-5</v>
      </c>
    </row>
    <row r="1878" spans="1:28">
      <c r="A1878" t="s">
        <v>5350</v>
      </c>
      <c r="B1878" t="s">
        <v>5351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9"/>
        <v>547</v>
      </c>
      <c r="AB1878">
        <f t="shared" ref="AB1878:AB1941" si="60">AA1878/$AD$4</f>
        <v>9.1151155778325049E-5</v>
      </c>
    </row>
    <row r="1879" spans="1:28">
      <c r="A1879" t="s">
        <v>5352</v>
      </c>
      <c r="B1879" t="s">
        <v>5353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9"/>
        <v>554</v>
      </c>
      <c r="AB1879">
        <f t="shared" si="60"/>
        <v>9.2317623950991003E-5</v>
      </c>
    </row>
    <row r="1880" spans="1:28">
      <c r="A1880" t="s">
        <v>5354</v>
      </c>
      <c r="B1880" t="s">
        <v>5355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9"/>
        <v>604</v>
      </c>
      <c r="AB1880">
        <f t="shared" si="60"/>
        <v>1.0064953947003351E-4</v>
      </c>
    </row>
    <row r="1881" spans="1:28">
      <c r="A1881" t="s">
        <v>5356</v>
      </c>
      <c r="B1881" t="s">
        <v>5357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9"/>
        <v>774</v>
      </c>
      <c r="AB1881">
        <f t="shared" si="60"/>
        <v>1.2897805223477805E-4</v>
      </c>
    </row>
    <row r="1882" spans="1:28">
      <c r="A1882" t="s">
        <v>5358</v>
      </c>
      <c r="B1882" t="s">
        <v>5359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9"/>
        <v>1145</v>
      </c>
      <c r="AB1882">
        <f t="shared" si="60"/>
        <v>1.9080086538607346E-4</v>
      </c>
    </row>
    <row r="1883" spans="1:28">
      <c r="A1883" t="s">
        <v>5360</v>
      </c>
      <c r="B1883" t="s">
        <v>5361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9"/>
        <v>1336</v>
      </c>
      <c r="AB1883">
        <f t="shared" si="60"/>
        <v>2.2262878266881585E-4</v>
      </c>
    </row>
    <row r="1884" spans="1:28">
      <c r="A1884" t="s">
        <v>5362</v>
      </c>
      <c r="B1884" t="s">
        <v>5363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9"/>
        <v>1318</v>
      </c>
      <c r="AB1884">
        <f t="shared" si="60"/>
        <v>2.1962929308196055E-4</v>
      </c>
    </row>
    <row r="1885" spans="1:28">
      <c r="A1885" t="s">
        <v>5364</v>
      </c>
      <c r="B1885" t="s">
        <v>5365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9"/>
        <v>1204</v>
      </c>
      <c r="AB1885">
        <f t="shared" si="60"/>
        <v>2.0063252569854363E-4</v>
      </c>
    </row>
    <row r="1886" spans="1:28">
      <c r="A1886" t="s">
        <v>5366</v>
      </c>
      <c r="B1886" t="s">
        <v>5367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9"/>
        <v>1145</v>
      </c>
      <c r="AB1886">
        <f t="shared" si="60"/>
        <v>1.9080086538607346E-4</v>
      </c>
    </row>
    <row r="1887" spans="1:28">
      <c r="A1887" t="s">
        <v>5368</v>
      </c>
      <c r="B1887" t="s">
        <v>5369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9"/>
        <v>1083</v>
      </c>
      <c r="AB1887">
        <f t="shared" si="60"/>
        <v>1.8046929014246075E-4</v>
      </c>
    </row>
    <row r="1888" spans="1:28">
      <c r="A1888" t="s">
        <v>5370</v>
      </c>
      <c r="B1888" t="s">
        <v>5371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9"/>
        <v>1037</v>
      </c>
      <c r="AB1888">
        <f t="shared" si="60"/>
        <v>1.7280392786494164E-4</v>
      </c>
    </row>
    <row r="1889" spans="1:28">
      <c r="A1889" t="s">
        <v>5372</v>
      </c>
      <c r="B1889" t="s">
        <v>5373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9"/>
        <v>1008</v>
      </c>
      <c r="AB1889">
        <f t="shared" si="60"/>
        <v>1.6797141686389699E-4</v>
      </c>
    </row>
    <row r="1890" spans="1:28">
      <c r="A1890" t="s">
        <v>5374</v>
      </c>
      <c r="B1890" t="s">
        <v>5375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9"/>
        <v>952</v>
      </c>
      <c r="AB1890">
        <f t="shared" si="60"/>
        <v>1.5863967148256939E-4</v>
      </c>
    </row>
    <row r="1891" spans="1:28">
      <c r="A1891" t="s">
        <v>5376</v>
      </c>
      <c r="B1891" t="s">
        <v>5377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9"/>
        <v>943</v>
      </c>
      <c r="AB1891">
        <f t="shared" si="60"/>
        <v>1.5713992668914172E-4</v>
      </c>
    </row>
    <row r="1892" spans="1:28">
      <c r="A1892" t="s">
        <v>5378</v>
      </c>
      <c r="B1892" t="s">
        <v>5379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9"/>
        <v>936</v>
      </c>
      <c r="AB1892">
        <f t="shared" si="60"/>
        <v>1.5597345851647577E-4</v>
      </c>
    </row>
    <row r="1893" spans="1:28">
      <c r="A1893" t="s">
        <v>5380</v>
      </c>
      <c r="B1893" t="s">
        <v>5381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9"/>
        <v>966</v>
      </c>
      <c r="AB1893">
        <f t="shared" si="60"/>
        <v>1.609726078279013E-4</v>
      </c>
    </row>
    <row r="1894" spans="1:28">
      <c r="A1894" t="s">
        <v>5382</v>
      </c>
      <c r="B1894" t="s">
        <v>5383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9"/>
        <v>1015</v>
      </c>
      <c r="AB1894">
        <f t="shared" si="60"/>
        <v>1.6913788503656295E-4</v>
      </c>
    </row>
    <row r="1895" spans="1:28">
      <c r="A1895" t="s">
        <v>5384</v>
      </c>
      <c r="B1895" t="s">
        <v>5385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9"/>
        <v>1028</v>
      </c>
      <c r="AB1895">
        <f t="shared" si="60"/>
        <v>1.71304183071514E-4</v>
      </c>
    </row>
    <row r="1896" spans="1:28">
      <c r="A1896" t="s">
        <v>5386</v>
      </c>
      <c r="B1896" t="s">
        <v>5387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9"/>
        <v>1046</v>
      </c>
      <c r="AB1896">
        <f t="shared" si="60"/>
        <v>1.743036726583693E-4</v>
      </c>
    </row>
    <row r="1897" spans="1:28">
      <c r="A1897" t="s">
        <v>5388</v>
      </c>
      <c r="B1897" t="s">
        <v>5389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9"/>
        <v>1044</v>
      </c>
      <c r="AB1897">
        <f t="shared" si="60"/>
        <v>1.7397039603760759E-4</v>
      </c>
    </row>
    <row r="1898" spans="1:28">
      <c r="A1898" t="s">
        <v>5390</v>
      </c>
      <c r="B1898" t="s">
        <v>5391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9"/>
        <v>949</v>
      </c>
      <c r="AB1898">
        <f t="shared" si="60"/>
        <v>1.5813975655142682E-4</v>
      </c>
    </row>
    <row r="1899" spans="1:28">
      <c r="A1899" t="s">
        <v>5392</v>
      </c>
      <c r="B1899" t="s">
        <v>5393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9"/>
        <v>763</v>
      </c>
      <c r="AB1899">
        <f t="shared" si="60"/>
        <v>1.2714503082058871E-4</v>
      </c>
    </row>
    <row r="1900" spans="1:28">
      <c r="A1900" t="s">
        <v>5394</v>
      </c>
      <c r="B1900" t="s">
        <v>5395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9"/>
        <v>580</v>
      </c>
      <c r="AB1900">
        <f t="shared" si="60"/>
        <v>9.6650220020893111E-5</v>
      </c>
    </row>
    <row r="1901" spans="1:28">
      <c r="A1901" t="s">
        <v>5396</v>
      </c>
      <c r="B1901" t="s">
        <v>5397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9"/>
        <v>449</v>
      </c>
      <c r="AB1901">
        <f t="shared" si="60"/>
        <v>7.4820601361001731E-5</v>
      </c>
    </row>
    <row r="1902" spans="1:28">
      <c r="A1902" t="s">
        <v>5398</v>
      </c>
      <c r="B1902" t="s">
        <v>5399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9"/>
        <v>487</v>
      </c>
      <c r="AB1902">
        <f t="shared" si="60"/>
        <v>8.1152857155474038E-5</v>
      </c>
    </row>
    <row r="1903" spans="1:28">
      <c r="A1903" t="s">
        <v>5400</v>
      </c>
      <c r="B1903" t="s">
        <v>5401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9"/>
        <v>491</v>
      </c>
      <c r="AB1903">
        <f t="shared" si="60"/>
        <v>8.1819410396997443E-5</v>
      </c>
    </row>
    <row r="1904" spans="1:28">
      <c r="A1904" t="s">
        <v>5402</v>
      </c>
      <c r="B1904" t="s">
        <v>5403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9"/>
        <v>536</v>
      </c>
      <c r="AB1904">
        <f t="shared" si="60"/>
        <v>8.9318134364135704E-5</v>
      </c>
    </row>
    <row r="1905" spans="1:28">
      <c r="A1905" t="s">
        <v>5404</v>
      </c>
      <c r="B1905" t="s">
        <v>5405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9"/>
        <v>703</v>
      </c>
      <c r="AB1905">
        <f t="shared" si="60"/>
        <v>1.1714673219773768E-4</v>
      </c>
    </row>
    <row r="1906" spans="1:28">
      <c r="A1906" t="s">
        <v>5406</v>
      </c>
      <c r="B1906" t="s">
        <v>5407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9"/>
        <v>1048</v>
      </c>
      <c r="AB1906">
        <f t="shared" si="60"/>
        <v>1.7463694927913101E-4</v>
      </c>
    </row>
    <row r="1907" spans="1:28">
      <c r="A1907" t="s">
        <v>5408</v>
      </c>
      <c r="B1907" t="s">
        <v>5409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9"/>
        <v>1226</v>
      </c>
      <c r="AB1907">
        <f t="shared" si="60"/>
        <v>2.0429856852692235E-4</v>
      </c>
    </row>
    <row r="1908" spans="1:28">
      <c r="A1908" t="s">
        <v>5410</v>
      </c>
      <c r="B1908" t="s">
        <v>5411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9"/>
        <v>1209</v>
      </c>
      <c r="AB1908">
        <f t="shared" si="60"/>
        <v>2.0146571725044787E-4</v>
      </c>
    </row>
    <row r="1909" spans="1:28">
      <c r="A1909" t="s">
        <v>5412</v>
      </c>
      <c r="B1909" t="s">
        <v>5413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9"/>
        <v>1099</v>
      </c>
      <c r="AB1909">
        <f t="shared" si="60"/>
        <v>1.8313550310855437E-4</v>
      </c>
    </row>
    <row r="1910" spans="1:28">
      <c r="A1910" t="s">
        <v>5414</v>
      </c>
      <c r="B1910" t="s">
        <v>5415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9"/>
        <v>1038</v>
      </c>
      <c r="AB1910">
        <f t="shared" si="60"/>
        <v>1.7297056617532249E-4</v>
      </c>
    </row>
    <row r="1911" spans="1:28">
      <c r="A1911" t="s">
        <v>5416</v>
      </c>
      <c r="B1911" t="s">
        <v>5417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9"/>
        <v>980</v>
      </c>
      <c r="AB1911">
        <f t="shared" si="60"/>
        <v>1.6330554417323318E-4</v>
      </c>
    </row>
    <row r="1912" spans="1:28">
      <c r="A1912" t="s">
        <v>5418</v>
      </c>
      <c r="B1912" t="s">
        <v>5419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9"/>
        <v>938</v>
      </c>
      <c r="AB1912">
        <f t="shared" si="60"/>
        <v>1.5630673513723748E-4</v>
      </c>
    </row>
    <row r="1913" spans="1:28">
      <c r="A1913" t="s">
        <v>5420</v>
      </c>
      <c r="B1913" t="s">
        <v>5421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9"/>
        <v>912</v>
      </c>
      <c r="AB1913">
        <f t="shared" si="60"/>
        <v>1.5197413906733537E-4</v>
      </c>
    </row>
    <row r="1914" spans="1:28">
      <c r="A1914" t="s">
        <v>5422</v>
      </c>
      <c r="B1914" t="s">
        <v>5423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9"/>
        <v>855</v>
      </c>
      <c r="AB1914">
        <f t="shared" si="60"/>
        <v>1.4247575537562691E-4</v>
      </c>
    </row>
    <row r="1915" spans="1:28">
      <c r="A1915" t="s">
        <v>5424</v>
      </c>
      <c r="B1915" t="s">
        <v>5425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9"/>
        <v>848</v>
      </c>
      <c r="AB1915">
        <f t="shared" si="60"/>
        <v>1.4130928720296096E-4</v>
      </c>
    </row>
    <row r="1916" spans="1:28">
      <c r="A1916" t="s">
        <v>5426</v>
      </c>
      <c r="B1916" t="s">
        <v>5427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9"/>
        <v>838</v>
      </c>
      <c r="AB1916">
        <f t="shared" si="60"/>
        <v>1.3964290409915247E-4</v>
      </c>
    </row>
    <row r="1917" spans="1:28">
      <c r="A1917" t="s">
        <v>5428</v>
      </c>
      <c r="B1917" t="s">
        <v>5429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9"/>
        <v>865</v>
      </c>
      <c r="AB1917">
        <f t="shared" si="60"/>
        <v>1.4414213847943543E-4</v>
      </c>
    </row>
    <row r="1918" spans="1:28">
      <c r="A1918" t="s">
        <v>5430</v>
      </c>
      <c r="B1918" t="s">
        <v>5431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9"/>
        <v>915</v>
      </c>
      <c r="AB1918">
        <f t="shared" si="60"/>
        <v>1.5247405399847793E-4</v>
      </c>
    </row>
    <row r="1919" spans="1:28">
      <c r="A1919" t="s">
        <v>5432</v>
      </c>
      <c r="B1919" t="s">
        <v>5433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9"/>
        <v>928</v>
      </c>
      <c r="AB1919">
        <f t="shared" si="60"/>
        <v>1.5464035203342899E-4</v>
      </c>
    </row>
    <row r="1920" spans="1:28">
      <c r="A1920" t="s">
        <v>5434</v>
      </c>
      <c r="B1920" t="s">
        <v>5435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9"/>
        <v>951</v>
      </c>
      <c r="AB1920">
        <f t="shared" si="60"/>
        <v>1.5847303317218853E-4</v>
      </c>
    </row>
    <row r="1921" spans="1:28">
      <c r="A1921" t="s">
        <v>5436</v>
      </c>
      <c r="B1921" t="s">
        <v>5437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9"/>
        <v>950</v>
      </c>
      <c r="AB1921">
        <f t="shared" si="60"/>
        <v>1.5830639486180768E-4</v>
      </c>
    </row>
    <row r="1922" spans="1:28">
      <c r="A1922" t="s">
        <v>5438</v>
      </c>
      <c r="B1922" t="s">
        <v>5439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9"/>
        <v>865</v>
      </c>
      <c r="AB1922">
        <f t="shared" si="60"/>
        <v>1.4414213847943543E-4</v>
      </c>
    </row>
    <row r="1923" spans="1:28">
      <c r="A1923" t="s">
        <v>5440</v>
      </c>
      <c r="B1923" t="s">
        <v>5441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9"/>
        <v>691</v>
      </c>
      <c r="AB1923">
        <f t="shared" si="60"/>
        <v>1.1514707247316748E-4</v>
      </c>
    </row>
    <row r="1924" spans="1:28">
      <c r="A1924" t="s">
        <v>5442</v>
      </c>
      <c r="B1924" t="s">
        <v>5443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9"/>
        <v>519</v>
      </c>
      <c r="AB1924">
        <f t="shared" si="60"/>
        <v>8.6485283087661246E-5</v>
      </c>
    </row>
    <row r="1925" spans="1:28">
      <c r="A1925" t="s">
        <v>5444</v>
      </c>
      <c r="B1925" t="s">
        <v>5445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9"/>
        <v>385</v>
      </c>
      <c r="AB1925">
        <f t="shared" si="60"/>
        <v>6.415574949662733E-5</v>
      </c>
    </row>
    <row r="1926" spans="1:28">
      <c r="A1926" t="s">
        <v>5446</v>
      </c>
      <c r="B1926" t="s">
        <v>5447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61">SUM(U1926:Z1926)</f>
        <v>417</v>
      </c>
      <c r="AB1926">
        <f t="shared" si="60"/>
        <v>6.9488175428814524E-5</v>
      </c>
    </row>
    <row r="1927" spans="1:28">
      <c r="A1927" t="s">
        <v>5448</v>
      </c>
      <c r="B1927" t="s">
        <v>5449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61"/>
        <v>417</v>
      </c>
      <c r="AB1927">
        <f t="shared" si="60"/>
        <v>6.9488175428814524E-5</v>
      </c>
    </row>
    <row r="1928" spans="1:28">
      <c r="A1928" t="s">
        <v>5450</v>
      </c>
      <c r="B1928" t="s">
        <v>5451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61"/>
        <v>454</v>
      </c>
      <c r="AB1928">
        <f t="shared" si="60"/>
        <v>7.565379291290599E-5</v>
      </c>
    </row>
    <row r="1929" spans="1:28">
      <c r="A1929" t="s">
        <v>5452</v>
      </c>
      <c r="B1929" t="s">
        <v>5453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61"/>
        <v>608</v>
      </c>
      <c r="AB1929">
        <f t="shared" si="60"/>
        <v>1.0131609271155691E-4</v>
      </c>
    </row>
    <row r="1930" spans="1:28">
      <c r="A1930" t="s">
        <v>5454</v>
      </c>
      <c r="B1930" t="s">
        <v>5455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61"/>
        <v>924</v>
      </c>
      <c r="AB1930">
        <f t="shared" si="60"/>
        <v>1.5397379879190557E-4</v>
      </c>
    </row>
    <row r="1931" spans="1:28">
      <c r="A1931" t="s">
        <v>5456</v>
      </c>
      <c r="B1931" t="s">
        <v>5457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61"/>
        <v>1100</v>
      </c>
      <c r="AB1931">
        <f t="shared" si="60"/>
        <v>1.833021414189352E-4</v>
      </c>
    </row>
    <row r="1932" spans="1:28">
      <c r="A1932" t="s">
        <v>5458</v>
      </c>
      <c r="B1932" t="s">
        <v>5459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61"/>
        <v>1097</v>
      </c>
      <c r="AB1932">
        <f t="shared" si="60"/>
        <v>1.8280222648779266E-4</v>
      </c>
    </row>
    <row r="1933" spans="1:28">
      <c r="A1933" t="s">
        <v>5460</v>
      </c>
      <c r="B1933" t="s">
        <v>5461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61"/>
        <v>989</v>
      </c>
      <c r="AB1933">
        <f t="shared" si="60"/>
        <v>1.6480528896666084E-4</v>
      </c>
    </row>
    <row r="1934" spans="1:28">
      <c r="A1934" t="s">
        <v>5462</v>
      </c>
      <c r="B1934" t="s">
        <v>5463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61"/>
        <v>931</v>
      </c>
      <c r="AB1934">
        <f t="shared" si="60"/>
        <v>1.5514026696457152E-4</v>
      </c>
    </row>
    <row r="1935" spans="1:28">
      <c r="A1935" t="s">
        <v>5464</v>
      </c>
      <c r="B1935" t="s">
        <v>5465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61"/>
        <v>871</v>
      </c>
      <c r="AB1935">
        <f t="shared" si="60"/>
        <v>1.4514196834172053E-4</v>
      </c>
    </row>
    <row r="1936" spans="1:28">
      <c r="A1936" t="s">
        <v>5466</v>
      </c>
      <c r="B1936" t="s">
        <v>5467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61"/>
        <v>831</v>
      </c>
      <c r="AB1936">
        <f t="shared" si="60"/>
        <v>1.3847643592648651E-4</v>
      </c>
    </row>
    <row r="1937" spans="1:28">
      <c r="A1937" t="s">
        <v>5468</v>
      </c>
      <c r="B1937" t="s">
        <v>5469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61"/>
        <v>806</v>
      </c>
      <c r="AB1937">
        <f t="shared" si="60"/>
        <v>1.3431047816696526E-4</v>
      </c>
    </row>
    <row r="1938" spans="1:28">
      <c r="A1938" t="s">
        <v>5470</v>
      </c>
      <c r="B1938" t="s">
        <v>5471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61"/>
        <v>754</v>
      </c>
      <c r="AB1938">
        <f t="shared" si="60"/>
        <v>1.2564528602716104E-4</v>
      </c>
    </row>
    <row r="1939" spans="1:28">
      <c r="A1939" t="s">
        <v>5472</v>
      </c>
      <c r="B1939" t="s">
        <v>5473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61"/>
        <v>740</v>
      </c>
      <c r="AB1939">
        <f t="shared" si="60"/>
        <v>1.2331234968182913E-4</v>
      </c>
    </row>
    <row r="1940" spans="1:28">
      <c r="A1940" t="s">
        <v>5474</v>
      </c>
      <c r="B1940" t="s">
        <v>5475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61"/>
        <v>728</v>
      </c>
      <c r="AB1940">
        <f t="shared" si="60"/>
        <v>1.2131268995725894E-4</v>
      </c>
    </row>
    <row r="1941" spans="1:28">
      <c r="A1941" t="s">
        <v>5476</v>
      </c>
      <c r="B1941" t="s">
        <v>5477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61"/>
        <v>749</v>
      </c>
      <c r="AB1941">
        <f t="shared" si="60"/>
        <v>1.248120944752568E-4</v>
      </c>
    </row>
    <row r="1942" spans="1:28">
      <c r="A1942" t="s">
        <v>5478</v>
      </c>
      <c r="B1942" t="s">
        <v>5479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61"/>
        <v>800</v>
      </c>
      <c r="AB1942">
        <f t="shared" ref="AB1942:AB2005" si="62">AA1942/$AD$4</f>
        <v>1.3331064830468016E-4</v>
      </c>
    </row>
    <row r="1943" spans="1:28">
      <c r="A1943" t="s">
        <v>5480</v>
      </c>
      <c r="B1943" t="s">
        <v>5481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61"/>
        <v>822</v>
      </c>
      <c r="AB1943">
        <f t="shared" si="62"/>
        <v>1.3697669113305885E-4</v>
      </c>
    </row>
    <row r="1944" spans="1:28">
      <c r="A1944" t="s">
        <v>5482</v>
      </c>
      <c r="B1944" t="s">
        <v>5483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61"/>
        <v>852</v>
      </c>
      <c r="AB1944">
        <f t="shared" si="62"/>
        <v>1.4197584044448437E-4</v>
      </c>
    </row>
    <row r="1945" spans="1:28">
      <c r="A1945" t="s">
        <v>5484</v>
      </c>
      <c r="B1945" t="s">
        <v>5485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61"/>
        <v>852</v>
      </c>
      <c r="AB1945">
        <f t="shared" si="62"/>
        <v>1.4197584044448437E-4</v>
      </c>
    </row>
    <row r="1946" spans="1:28">
      <c r="A1946" t="s">
        <v>5486</v>
      </c>
      <c r="B1946" t="s">
        <v>5487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61"/>
        <v>779</v>
      </c>
      <c r="AB1946">
        <f t="shared" si="62"/>
        <v>1.298112437866823E-4</v>
      </c>
    </row>
    <row r="1947" spans="1:28">
      <c r="A1947" t="s">
        <v>5488</v>
      </c>
      <c r="B1947" t="s">
        <v>5489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61"/>
        <v>617</v>
      </c>
      <c r="AB1947">
        <f t="shared" si="62"/>
        <v>1.0281583750498456E-4</v>
      </c>
    </row>
    <row r="1948" spans="1:28">
      <c r="A1948" t="s">
        <v>5490</v>
      </c>
      <c r="B1948" t="s">
        <v>5491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61"/>
        <v>455</v>
      </c>
      <c r="AB1948">
        <f t="shared" si="62"/>
        <v>7.5820431223286831E-5</v>
      </c>
    </row>
    <row r="1949" spans="1:28">
      <c r="A1949" t="s">
        <v>5492</v>
      </c>
      <c r="B1949" t="s">
        <v>5493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61"/>
        <v>385</v>
      </c>
      <c r="AB1949">
        <f t="shared" si="62"/>
        <v>6.415574949662733E-5</v>
      </c>
    </row>
    <row r="1950" spans="1:28">
      <c r="A1950" t="s">
        <v>5494</v>
      </c>
      <c r="B1950" t="s">
        <v>5495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61"/>
        <v>402</v>
      </c>
      <c r="AB1950">
        <f t="shared" si="62"/>
        <v>6.6988600773101775E-5</v>
      </c>
    </row>
    <row r="1951" spans="1:28">
      <c r="A1951" t="s">
        <v>5496</v>
      </c>
      <c r="B1951" t="s">
        <v>5497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61"/>
        <v>385</v>
      </c>
      <c r="AB1951">
        <f t="shared" si="62"/>
        <v>6.415574949662733E-5</v>
      </c>
    </row>
    <row r="1952" spans="1:28">
      <c r="A1952" t="s">
        <v>5498</v>
      </c>
      <c r="B1952" t="s">
        <v>5499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61"/>
        <v>437</v>
      </c>
      <c r="AB1952">
        <f t="shared" si="62"/>
        <v>7.2820941636431532E-5</v>
      </c>
    </row>
    <row r="1953" spans="1:28">
      <c r="A1953" t="s">
        <v>5500</v>
      </c>
      <c r="B1953" t="s">
        <v>5501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61"/>
        <v>587</v>
      </c>
      <c r="AB1953">
        <f t="shared" si="62"/>
        <v>9.7816688193559065E-5</v>
      </c>
    </row>
    <row r="1954" spans="1:28">
      <c r="A1954" t="s">
        <v>5502</v>
      </c>
      <c r="B1954" t="s">
        <v>5503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61"/>
        <v>870</v>
      </c>
      <c r="AB1954">
        <f t="shared" si="62"/>
        <v>1.4497533003133967E-4</v>
      </c>
    </row>
    <row r="1955" spans="1:28">
      <c r="A1955" t="s">
        <v>5504</v>
      </c>
      <c r="B1955" t="s">
        <v>5505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61"/>
        <v>1056</v>
      </c>
      <c r="AB1955">
        <f t="shared" si="62"/>
        <v>1.7597005576217779E-4</v>
      </c>
    </row>
    <row r="1956" spans="1:28">
      <c r="A1956" t="s">
        <v>5506</v>
      </c>
      <c r="B1956" t="s">
        <v>5507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61"/>
        <v>1044</v>
      </c>
      <c r="AB1956">
        <f t="shared" si="62"/>
        <v>1.7397039603760759E-4</v>
      </c>
    </row>
    <row r="1957" spans="1:28">
      <c r="A1957" t="s">
        <v>5508</v>
      </c>
      <c r="B1957" t="s">
        <v>5509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61"/>
        <v>927</v>
      </c>
      <c r="AB1957">
        <f t="shared" si="62"/>
        <v>1.5447371372304813E-4</v>
      </c>
    </row>
    <row r="1958" spans="1:28">
      <c r="A1958" t="s">
        <v>5510</v>
      </c>
      <c r="B1958" t="s">
        <v>5511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61"/>
        <v>871</v>
      </c>
      <c r="AB1958">
        <f t="shared" si="62"/>
        <v>1.4514196834172053E-4</v>
      </c>
    </row>
    <row r="1959" spans="1:28">
      <c r="A1959" t="s">
        <v>5512</v>
      </c>
      <c r="B1959" t="s">
        <v>5513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61"/>
        <v>831</v>
      </c>
      <c r="AB1959">
        <f t="shared" si="62"/>
        <v>1.3847643592648651E-4</v>
      </c>
    </row>
    <row r="1960" spans="1:28">
      <c r="A1960" t="s">
        <v>5514</v>
      </c>
      <c r="B1960" t="s">
        <v>5515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61"/>
        <v>782</v>
      </c>
      <c r="AB1960">
        <f t="shared" si="62"/>
        <v>1.3031115871782486E-4</v>
      </c>
    </row>
    <row r="1961" spans="1:28">
      <c r="A1961" t="s">
        <v>5516</v>
      </c>
      <c r="B1961" t="s">
        <v>5517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61"/>
        <v>761</v>
      </c>
      <c r="AB1961">
        <f t="shared" si="62"/>
        <v>1.26811754199827E-4</v>
      </c>
    </row>
    <row r="1962" spans="1:28">
      <c r="A1962" t="s">
        <v>5518</v>
      </c>
      <c r="B1962" t="s">
        <v>5519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61"/>
        <v>692</v>
      </c>
      <c r="AB1962">
        <f t="shared" si="62"/>
        <v>1.1531371078354834E-4</v>
      </c>
    </row>
    <row r="1963" spans="1:28">
      <c r="A1963" t="s">
        <v>5520</v>
      </c>
      <c r="B1963" t="s">
        <v>5521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61"/>
        <v>712</v>
      </c>
      <c r="AB1963">
        <f t="shared" si="62"/>
        <v>1.1864647699116533E-4</v>
      </c>
    </row>
    <row r="1964" spans="1:28">
      <c r="A1964" t="s">
        <v>5522</v>
      </c>
      <c r="B1964" t="s">
        <v>5523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61"/>
        <v>702</v>
      </c>
      <c r="AB1964">
        <f t="shared" si="62"/>
        <v>1.1698009388735684E-4</v>
      </c>
    </row>
    <row r="1965" spans="1:28">
      <c r="A1965" t="s">
        <v>5524</v>
      </c>
      <c r="B1965" t="s">
        <v>5525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61"/>
        <v>727</v>
      </c>
      <c r="AB1965">
        <f t="shared" si="62"/>
        <v>1.2114605164687809E-4</v>
      </c>
    </row>
    <row r="1966" spans="1:28">
      <c r="A1966" t="s">
        <v>5526</v>
      </c>
      <c r="B1966" t="s">
        <v>5527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61"/>
        <v>762</v>
      </c>
      <c r="AB1966">
        <f t="shared" si="62"/>
        <v>1.2697839251020785E-4</v>
      </c>
    </row>
    <row r="1967" spans="1:28">
      <c r="A1967" t="s">
        <v>5528</v>
      </c>
      <c r="B1967" t="s">
        <v>5529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61"/>
        <v>785</v>
      </c>
      <c r="AB1967">
        <f t="shared" si="62"/>
        <v>1.308110736489674E-4</v>
      </c>
    </row>
    <row r="1968" spans="1:28">
      <c r="A1968" t="s">
        <v>5530</v>
      </c>
      <c r="B1968" t="s">
        <v>5531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61"/>
        <v>799</v>
      </c>
      <c r="AB1968">
        <f t="shared" si="62"/>
        <v>1.331440099942993E-4</v>
      </c>
    </row>
    <row r="1969" spans="1:28">
      <c r="A1969" t="s">
        <v>5532</v>
      </c>
      <c r="B1969" t="s">
        <v>5533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61"/>
        <v>803</v>
      </c>
      <c r="AB1969">
        <f t="shared" si="62"/>
        <v>1.3381056323582269E-4</v>
      </c>
    </row>
    <row r="1970" spans="1:28">
      <c r="A1970" t="s">
        <v>5534</v>
      </c>
      <c r="B1970" t="s">
        <v>5535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61"/>
        <v>745</v>
      </c>
      <c r="AB1970">
        <f t="shared" si="62"/>
        <v>1.2414554123373338E-4</v>
      </c>
    </row>
    <row r="1971" spans="1:28">
      <c r="A1971" t="s">
        <v>5536</v>
      </c>
      <c r="B1971" t="s">
        <v>5537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61"/>
        <v>597</v>
      </c>
      <c r="AB1971">
        <f t="shared" si="62"/>
        <v>9.9483071297367569E-5</v>
      </c>
    </row>
    <row r="1972" spans="1:28">
      <c r="A1972" t="s">
        <v>5538</v>
      </c>
      <c r="B1972" t="s">
        <v>5539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61"/>
        <v>434</v>
      </c>
      <c r="AB1972">
        <f t="shared" si="62"/>
        <v>7.2321026705288982E-5</v>
      </c>
    </row>
    <row r="1973" spans="1:28">
      <c r="A1973" t="s">
        <v>5540</v>
      </c>
      <c r="B1973" t="s">
        <v>5541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61"/>
        <v>410</v>
      </c>
      <c r="AB1973">
        <f t="shared" si="62"/>
        <v>6.8321707256148583E-5</v>
      </c>
    </row>
    <row r="1974" spans="1:28">
      <c r="A1974" t="s">
        <v>5542</v>
      </c>
      <c r="B1974" t="s">
        <v>5543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61"/>
        <v>464</v>
      </c>
      <c r="AB1974">
        <f t="shared" si="62"/>
        <v>7.7320176016714494E-5</v>
      </c>
    </row>
    <row r="1975" spans="1:28">
      <c r="A1975" t="s">
        <v>5544</v>
      </c>
      <c r="B1975" t="s">
        <v>5545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61"/>
        <v>453</v>
      </c>
      <c r="AB1975">
        <f t="shared" si="62"/>
        <v>7.5487154602525136E-5</v>
      </c>
    </row>
    <row r="1976" spans="1:28">
      <c r="A1976" t="s">
        <v>5546</v>
      </c>
      <c r="B1976" t="s">
        <v>5547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61"/>
        <v>529</v>
      </c>
      <c r="AB1976">
        <f t="shared" si="62"/>
        <v>8.815166619146975E-5</v>
      </c>
    </row>
    <row r="1977" spans="1:28">
      <c r="A1977" t="s">
        <v>5548</v>
      </c>
      <c r="B1977" t="s">
        <v>5549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61"/>
        <v>705</v>
      </c>
      <c r="AB1977">
        <f t="shared" si="62"/>
        <v>1.1748000881849939E-4</v>
      </c>
    </row>
    <row r="1978" spans="1:28">
      <c r="A1978" t="s">
        <v>5550</v>
      </c>
      <c r="B1978" t="s">
        <v>5551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61"/>
        <v>1008</v>
      </c>
      <c r="AB1978">
        <f t="shared" si="62"/>
        <v>1.6797141686389699E-4</v>
      </c>
    </row>
    <row r="1979" spans="1:28">
      <c r="A1979" t="s">
        <v>5552</v>
      </c>
      <c r="B1979" t="s">
        <v>5553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61"/>
        <v>1054</v>
      </c>
      <c r="AB1979">
        <f t="shared" si="62"/>
        <v>1.7563677914141611E-4</v>
      </c>
    </row>
    <row r="1980" spans="1:28">
      <c r="A1980" t="s">
        <v>5554</v>
      </c>
      <c r="B1980" t="s">
        <v>5555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61"/>
        <v>1041</v>
      </c>
      <c r="AB1980">
        <f t="shared" si="62"/>
        <v>1.7347048110646506E-4</v>
      </c>
    </row>
    <row r="1981" spans="1:28">
      <c r="A1981" t="s">
        <v>5556</v>
      </c>
      <c r="B1981" t="s">
        <v>5557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61"/>
        <v>915</v>
      </c>
      <c r="AB1981">
        <f t="shared" si="62"/>
        <v>1.5247405399847793E-4</v>
      </c>
    </row>
    <row r="1982" spans="1:28">
      <c r="A1982" t="s">
        <v>5558</v>
      </c>
      <c r="B1982" t="s">
        <v>5559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61"/>
        <v>868</v>
      </c>
      <c r="AB1982">
        <f t="shared" si="62"/>
        <v>1.4464205341057796E-4</v>
      </c>
    </row>
    <row r="1983" spans="1:28">
      <c r="A1983" t="s">
        <v>5560</v>
      </c>
      <c r="B1983" t="s">
        <v>5561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61"/>
        <v>821</v>
      </c>
      <c r="AB1983">
        <f t="shared" si="62"/>
        <v>1.3681005282267802E-4</v>
      </c>
    </row>
    <row r="1984" spans="1:28">
      <c r="A1984" t="s">
        <v>5562</v>
      </c>
      <c r="B1984" t="s">
        <v>5563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61"/>
        <v>791</v>
      </c>
      <c r="AB1984">
        <f t="shared" si="62"/>
        <v>1.318109035112525E-4</v>
      </c>
    </row>
    <row r="1985" spans="1:28">
      <c r="A1985" t="s">
        <v>5564</v>
      </c>
      <c r="B1985" t="s">
        <v>5565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61"/>
        <v>773</v>
      </c>
      <c r="AB1985">
        <f t="shared" si="62"/>
        <v>1.288114139243972E-4</v>
      </c>
    </row>
    <row r="1986" spans="1:28">
      <c r="A1986" t="s">
        <v>5566</v>
      </c>
      <c r="B1986" t="s">
        <v>5567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61"/>
        <v>724</v>
      </c>
      <c r="AB1986">
        <f t="shared" si="62"/>
        <v>1.2064613671573554E-4</v>
      </c>
    </row>
    <row r="1987" spans="1:28">
      <c r="A1987" t="s">
        <v>5568</v>
      </c>
      <c r="B1987" t="s">
        <v>5569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61"/>
        <v>729</v>
      </c>
      <c r="AB1987">
        <f t="shared" si="62"/>
        <v>1.2147932826763979E-4</v>
      </c>
    </row>
    <row r="1988" spans="1:28">
      <c r="A1988" t="s">
        <v>5570</v>
      </c>
      <c r="B1988" t="s">
        <v>5571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61"/>
        <v>716</v>
      </c>
      <c r="AB1988">
        <f t="shared" si="62"/>
        <v>1.1931303023268874E-4</v>
      </c>
    </row>
    <row r="1989" spans="1:28">
      <c r="A1989" t="s">
        <v>5572</v>
      </c>
      <c r="B1989" t="s">
        <v>5573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61"/>
        <v>757</v>
      </c>
      <c r="AB1989">
        <f t="shared" si="62"/>
        <v>1.2614520095830361E-4</v>
      </c>
    </row>
    <row r="1990" spans="1:28">
      <c r="A1990" t="s">
        <v>5574</v>
      </c>
      <c r="B1990" t="s">
        <v>5575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63">SUM(U1990:Z1990)</f>
        <v>812</v>
      </c>
      <c r="AB1990">
        <f t="shared" si="62"/>
        <v>1.3531030802925036E-4</v>
      </c>
    </row>
    <row r="1991" spans="1:28">
      <c r="A1991" t="s">
        <v>5576</v>
      </c>
      <c r="B1991" t="s">
        <v>5577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63"/>
        <v>835</v>
      </c>
      <c r="AB1991">
        <f t="shared" si="62"/>
        <v>1.391429891680099E-4</v>
      </c>
    </row>
    <row r="1992" spans="1:28">
      <c r="A1992" t="s">
        <v>5578</v>
      </c>
      <c r="B1992" t="s">
        <v>5579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63"/>
        <v>857</v>
      </c>
      <c r="AB1992">
        <f t="shared" si="62"/>
        <v>1.4280903199638862E-4</v>
      </c>
    </row>
    <row r="1993" spans="1:28">
      <c r="A1993" t="s">
        <v>5580</v>
      </c>
      <c r="B1993" t="s">
        <v>5581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63"/>
        <v>867</v>
      </c>
      <c r="AB1993">
        <f t="shared" si="62"/>
        <v>1.4447541510019711E-4</v>
      </c>
    </row>
    <row r="1994" spans="1:28">
      <c r="A1994" t="s">
        <v>5582</v>
      </c>
      <c r="B1994" t="s">
        <v>5583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63"/>
        <v>805</v>
      </c>
      <c r="AB1994">
        <f t="shared" si="62"/>
        <v>1.341438398565844E-4</v>
      </c>
    </row>
    <row r="1995" spans="1:28">
      <c r="A1995" t="s">
        <v>5584</v>
      </c>
      <c r="B1995" t="s">
        <v>5585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63"/>
        <v>650</v>
      </c>
      <c r="AB1995">
        <f t="shared" si="62"/>
        <v>1.0831490174755263E-4</v>
      </c>
    </row>
    <row r="1996" spans="1:28">
      <c r="A1996" t="s">
        <v>5586</v>
      </c>
      <c r="B1996" t="s">
        <v>5587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63"/>
        <v>484</v>
      </c>
      <c r="AB1996">
        <f t="shared" si="62"/>
        <v>8.0652942224331489E-5</v>
      </c>
    </row>
    <row r="1997" spans="1:28">
      <c r="A1997" t="s">
        <v>5588</v>
      </c>
      <c r="B1997" t="s">
        <v>5589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63"/>
        <v>458</v>
      </c>
      <c r="AB1997">
        <f t="shared" si="62"/>
        <v>7.6320346154429394E-5</v>
      </c>
    </row>
    <row r="1998" spans="1:28">
      <c r="A1998" t="s">
        <v>5590</v>
      </c>
      <c r="B1998" t="s">
        <v>5591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63"/>
        <v>501</v>
      </c>
      <c r="AB1998">
        <f t="shared" si="62"/>
        <v>8.3485793500805947E-5</v>
      </c>
    </row>
    <row r="1999" spans="1:28">
      <c r="A1999" t="s">
        <v>5592</v>
      </c>
      <c r="B1999" t="s">
        <v>5593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63"/>
        <v>504</v>
      </c>
      <c r="AB1999">
        <f t="shared" si="62"/>
        <v>8.3985708431948497E-5</v>
      </c>
    </row>
    <row r="2000" spans="1:28">
      <c r="A2000" t="s">
        <v>5594</v>
      </c>
      <c r="B2000" t="s">
        <v>5595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63"/>
        <v>554</v>
      </c>
      <c r="AB2000">
        <f t="shared" si="62"/>
        <v>9.2317623950991003E-5</v>
      </c>
    </row>
    <row r="2001" spans="1:28">
      <c r="A2001" t="s">
        <v>5596</v>
      </c>
      <c r="B2001" t="s">
        <v>5597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63"/>
        <v>728</v>
      </c>
      <c r="AB2001">
        <f t="shared" si="62"/>
        <v>1.2131268995725894E-4</v>
      </c>
    </row>
    <row r="2002" spans="1:28">
      <c r="A2002" t="s">
        <v>5598</v>
      </c>
      <c r="B2002" t="s">
        <v>5599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63"/>
        <v>1081</v>
      </c>
      <c r="AB2002">
        <f t="shared" si="62"/>
        <v>1.8013601352169904E-4</v>
      </c>
    </row>
    <row r="2003" spans="1:28">
      <c r="A2003" t="s">
        <v>5600</v>
      </c>
      <c r="B2003" t="s">
        <v>5601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63"/>
        <v>1257</v>
      </c>
      <c r="AB2003">
        <f t="shared" si="62"/>
        <v>2.094643561487287E-4</v>
      </c>
    </row>
    <row r="2004" spans="1:28">
      <c r="A2004" t="s">
        <v>5602</v>
      </c>
      <c r="B2004" t="s">
        <v>5603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63"/>
        <v>1243</v>
      </c>
      <c r="AB2004">
        <f t="shared" si="62"/>
        <v>2.0713141980339679E-4</v>
      </c>
    </row>
    <row r="2005" spans="1:28">
      <c r="A2005" t="s">
        <v>5604</v>
      </c>
      <c r="B2005" t="s">
        <v>5605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63"/>
        <v>1114</v>
      </c>
      <c r="AB2005">
        <f t="shared" si="62"/>
        <v>1.8563507776426711E-4</v>
      </c>
    </row>
    <row r="2006" spans="1:28">
      <c r="A2006" t="s">
        <v>5606</v>
      </c>
      <c r="B2006" t="s">
        <v>5607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63"/>
        <v>1052</v>
      </c>
      <c r="AB2006">
        <f t="shared" ref="AB2006:AB2069" si="64">AA2006/$AD$4</f>
        <v>1.753035025206544E-4</v>
      </c>
    </row>
    <row r="2007" spans="1:28">
      <c r="A2007" t="s">
        <v>5608</v>
      </c>
      <c r="B2007" t="s">
        <v>5609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63"/>
        <v>993</v>
      </c>
      <c r="AB2007">
        <f t="shared" si="64"/>
        <v>1.6547184220818423E-4</v>
      </c>
    </row>
    <row r="2008" spans="1:28">
      <c r="A2008" t="s">
        <v>5610</v>
      </c>
      <c r="B2008" t="s">
        <v>5611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63"/>
        <v>946</v>
      </c>
      <c r="AB2008">
        <f t="shared" si="64"/>
        <v>1.5763984162028429E-4</v>
      </c>
    </row>
    <row r="2009" spans="1:28">
      <c r="A2009" t="s">
        <v>5612</v>
      </c>
      <c r="B2009" t="s">
        <v>5613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63"/>
        <v>923</v>
      </c>
      <c r="AB2009">
        <f t="shared" si="64"/>
        <v>1.5380716048152472E-4</v>
      </c>
    </row>
    <row r="2010" spans="1:28">
      <c r="A2010" t="s">
        <v>5614</v>
      </c>
      <c r="B2010" t="s">
        <v>5615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63"/>
        <v>863</v>
      </c>
      <c r="AB2010">
        <f t="shared" si="64"/>
        <v>1.4380886185867372E-4</v>
      </c>
    </row>
    <row r="2011" spans="1:28">
      <c r="A2011" t="s">
        <v>5616</v>
      </c>
      <c r="B2011" t="s">
        <v>5617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63"/>
        <v>859</v>
      </c>
      <c r="AB2011">
        <f t="shared" si="64"/>
        <v>1.4314230861715033E-4</v>
      </c>
    </row>
    <row r="2012" spans="1:28">
      <c r="A2012" t="s">
        <v>5618</v>
      </c>
      <c r="B2012" t="s">
        <v>5619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63"/>
        <v>853</v>
      </c>
      <c r="AB2012">
        <f t="shared" si="64"/>
        <v>1.421424787548652E-4</v>
      </c>
    </row>
    <row r="2013" spans="1:28">
      <c r="A2013" t="s">
        <v>5620</v>
      </c>
      <c r="B2013" t="s">
        <v>5621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63"/>
        <v>890</v>
      </c>
      <c r="AB2013">
        <f t="shared" si="64"/>
        <v>1.4830809623895668E-4</v>
      </c>
    </row>
    <row r="2014" spans="1:28">
      <c r="A2014" t="s">
        <v>5622</v>
      </c>
      <c r="B2014" t="s">
        <v>5623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63"/>
        <v>940</v>
      </c>
      <c r="AB2014">
        <f t="shared" si="64"/>
        <v>1.5664001175799919E-4</v>
      </c>
    </row>
    <row r="2015" spans="1:28">
      <c r="A2015" t="s">
        <v>5624</v>
      </c>
      <c r="B2015" t="s">
        <v>5625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63"/>
        <v>965</v>
      </c>
      <c r="AB2015">
        <f t="shared" si="64"/>
        <v>1.6080596951752044E-4</v>
      </c>
    </row>
    <row r="2016" spans="1:28">
      <c r="A2016" t="s">
        <v>5626</v>
      </c>
      <c r="B2016" t="s">
        <v>5627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63"/>
        <v>991</v>
      </c>
      <c r="AB2016">
        <f t="shared" si="64"/>
        <v>1.6513856558742255E-4</v>
      </c>
    </row>
    <row r="2017" spans="1:28">
      <c r="A2017" t="s">
        <v>5628</v>
      </c>
      <c r="B2017" t="s">
        <v>5629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63"/>
        <v>991</v>
      </c>
      <c r="AB2017">
        <f t="shared" si="64"/>
        <v>1.6513856558742255E-4</v>
      </c>
    </row>
    <row r="2018" spans="1:28">
      <c r="A2018" t="s">
        <v>5630</v>
      </c>
      <c r="B2018" t="s">
        <v>5631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63"/>
        <v>901</v>
      </c>
      <c r="AB2018">
        <f t="shared" si="64"/>
        <v>1.5014111765314603E-4</v>
      </c>
    </row>
    <row r="2019" spans="1:28">
      <c r="A2019" t="s">
        <v>5632</v>
      </c>
      <c r="B2019" t="s">
        <v>5633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63"/>
        <v>720</v>
      </c>
      <c r="AB2019">
        <f t="shared" si="64"/>
        <v>1.1997958347421214E-4</v>
      </c>
    </row>
    <row r="2020" spans="1:28">
      <c r="A2020" t="s">
        <v>5634</v>
      </c>
      <c r="B2020" t="s">
        <v>5635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63"/>
        <v>538</v>
      </c>
      <c r="AB2020">
        <f t="shared" si="64"/>
        <v>8.9651410984897399E-5</v>
      </c>
    </row>
    <row r="2021" spans="1:28">
      <c r="A2021" t="s">
        <v>5636</v>
      </c>
      <c r="B2021" t="s">
        <v>5637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63"/>
        <v>489</v>
      </c>
      <c r="AB2021">
        <f t="shared" si="64"/>
        <v>8.1486133776235747E-5</v>
      </c>
    </row>
    <row r="2022" spans="1:28">
      <c r="A2022" t="s">
        <v>5638</v>
      </c>
      <c r="B2022" t="s">
        <v>5639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63"/>
        <v>528</v>
      </c>
      <c r="AB2022">
        <f t="shared" si="64"/>
        <v>8.7985027881088895E-5</v>
      </c>
    </row>
    <row r="2023" spans="1:28">
      <c r="A2023" t="s">
        <v>5640</v>
      </c>
      <c r="B2023" t="s">
        <v>5641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63"/>
        <v>534</v>
      </c>
      <c r="AB2023">
        <f t="shared" si="64"/>
        <v>8.8984857743374009E-5</v>
      </c>
    </row>
    <row r="2024" spans="1:28">
      <c r="A2024" t="s">
        <v>5642</v>
      </c>
      <c r="B2024" t="s">
        <v>5643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63"/>
        <v>582</v>
      </c>
      <c r="AB2024">
        <f t="shared" si="64"/>
        <v>9.6983496641654806E-5</v>
      </c>
    </row>
    <row r="2025" spans="1:28">
      <c r="A2025" t="s">
        <v>5644</v>
      </c>
      <c r="B2025" t="s">
        <v>5645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63"/>
        <v>759</v>
      </c>
      <c r="AB2025">
        <f t="shared" si="64"/>
        <v>1.2647847757906529E-4</v>
      </c>
    </row>
    <row r="2026" spans="1:28">
      <c r="A2026" t="s">
        <v>5646</v>
      </c>
      <c r="B2026" t="s">
        <v>5647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63"/>
        <v>1125</v>
      </c>
      <c r="AB2026">
        <f t="shared" si="64"/>
        <v>1.8746809917845648E-4</v>
      </c>
    </row>
    <row r="2027" spans="1:28">
      <c r="A2027" t="s">
        <v>5648</v>
      </c>
      <c r="B2027" t="s">
        <v>5649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63"/>
        <v>1313</v>
      </c>
      <c r="AB2027">
        <f t="shared" si="64"/>
        <v>2.187961015300563E-4</v>
      </c>
    </row>
    <row r="2028" spans="1:28">
      <c r="A2028" t="s">
        <v>5650</v>
      </c>
      <c r="B2028" t="s">
        <v>5651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63"/>
        <v>1295</v>
      </c>
      <c r="AB2028">
        <f t="shared" si="64"/>
        <v>2.1579661194320101E-4</v>
      </c>
    </row>
    <row r="2029" spans="1:28">
      <c r="A2029" t="s">
        <v>5652</v>
      </c>
      <c r="B2029" t="s">
        <v>5653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63"/>
        <v>1182</v>
      </c>
      <c r="AB2029">
        <f t="shared" si="64"/>
        <v>1.9696648287016494E-4</v>
      </c>
    </row>
    <row r="2030" spans="1:28">
      <c r="A2030" t="s">
        <v>5654</v>
      </c>
      <c r="B2030" t="s">
        <v>5655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63"/>
        <v>1117</v>
      </c>
      <c r="AB2030">
        <f t="shared" si="64"/>
        <v>1.8613499269540967E-4</v>
      </c>
    </row>
    <row r="2031" spans="1:28">
      <c r="A2031" t="s">
        <v>5656</v>
      </c>
      <c r="B2031" t="s">
        <v>5657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63"/>
        <v>1054</v>
      </c>
      <c r="AB2031">
        <f t="shared" si="64"/>
        <v>1.7563677914141611E-4</v>
      </c>
    </row>
    <row r="2032" spans="1:28">
      <c r="A2032" t="s">
        <v>5658</v>
      </c>
      <c r="B2032" t="s">
        <v>5659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63"/>
        <v>1009</v>
      </c>
      <c r="AB2032">
        <f t="shared" si="64"/>
        <v>1.6813805517427785E-4</v>
      </c>
    </row>
    <row r="2033" spans="1:28">
      <c r="A2033" t="s">
        <v>5660</v>
      </c>
      <c r="B2033" t="s">
        <v>5661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63"/>
        <v>981</v>
      </c>
      <c r="AB2033">
        <f t="shared" si="64"/>
        <v>1.6347218248361403E-4</v>
      </c>
    </row>
    <row r="2034" spans="1:28">
      <c r="A2034" t="s">
        <v>5662</v>
      </c>
      <c r="B2034" t="s">
        <v>5663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63"/>
        <v>924</v>
      </c>
      <c r="AB2034">
        <f t="shared" si="64"/>
        <v>1.5397379879190557E-4</v>
      </c>
    </row>
    <row r="2035" spans="1:28">
      <c r="A2035" t="s">
        <v>5664</v>
      </c>
      <c r="B2035" t="s">
        <v>5665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63"/>
        <v>916</v>
      </c>
      <c r="AB2035">
        <f t="shared" si="64"/>
        <v>1.5264069230885879E-4</v>
      </c>
    </row>
    <row r="2036" spans="1:28">
      <c r="A2036" t="s">
        <v>5666</v>
      </c>
      <c r="B2036" t="s">
        <v>5667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63"/>
        <v>907</v>
      </c>
      <c r="AB2036">
        <f t="shared" si="64"/>
        <v>1.5114094751543113E-4</v>
      </c>
    </row>
    <row r="2037" spans="1:28">
      <c r="A2037" t="s">
        <v>5668</v>
      </c>
      <c r="B2037" t="s">
        <v>5669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63"/>
        <v>938</v>
      </c>
      <c r="AB2037">
        <f t="shared" si="64"/>
        <v>1.5630673513723748E-4</v>
      </c>
    </row>
    <row r="2038" spans="1:28">
      <c r="A2038" t="s">
        <v>5670</v>
      </c>
      <c r="B2038" t="s">
        <v>5671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63"/>
        <v>988</v>
      </c>
      <c r="AB2038">
        <f t="shared" si="64"/>
        <v>1.6463865065627999E-4</v>
      </c>
    </row>
    <row r="2039" spans="1:28">
      <c r="A2039" t="s">
        <v>5672</v>
      </c>
      <c r="B2039" t="s">
        <v>5673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63"/>
        <v>1003</v>
      </c>
      <c r="AB2039">
        <f t="shared" si="64"/>
        <v>1.6713822531199275E-4</v>
      </c>
    </row>
    <row r="2040" spans="1:28">
      <c r="A2040" t="s">
        <v>5674</v>
      </c>
      <c r="B2040" t="s">
        <v>5675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63"/>
        <v>1025</v>
      </c>
      <c r="AB2040">
        <f t="shared" si="64"/>
        <v>1.7080426814037144E-4</v>
      </c>
    </row>
    <row r="2041" spans="1:28">
      <c r="A2041" t="s">
        <v>5676</v>
      </c>
      <c r="B2041" t="s">
        <v>5677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63"/>
        <v>1023</v>
      </c>
      <c r="AB2041">
        <f t="shared" si="64"/>
        <v>1.7047099151960976E-4</v>
      </c>
    </row>
    <row r="2042" spans="1:28">
      <c r="A2042" t="s">
        <v>5678</v>
      </c>
      <c r="B2042" t="s">
        <v>5679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63"/>
        <v>931</v>
      </c>
      <c r="AB2042">
        <f t="shared" si="64"/>
        <v>1.5514026696457152E-4</v>
      </c>
    </row>
    <row r="2043" spans="1:28">
      <c r="A2043" t="s">
        <v>5680</v>
      </c>
      <c r="B2043" t="s">
        <v>5681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63"/>
        <v>744</v>
      </c>
      <c r="AB2043">
        <f t="shared" si="64"/>
        <v>1.2397890292335255E-4</v>
      </c>
    </row>
    <row r="2044" spans="1:28">
      <c r="A2044" t="s">
        <v>5682</v>
      </c>
      <c r="B2044" t="s">
        <v>5683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63"/>
        <v>563</v>
      </c>
      <c r="AB2044">
        <f t="shared" si="64"/>
        <v>9.3817368744418653E-5</v>
      </c>
    </row>
    <row r="2045" spans="1:28">
      <c r="A2045" t="s">
        <v>5684</v>
      </c>
      <c r="B2045" t="s">
        <v>5685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63"/>
        <v>473</v>
      </c>
      <c r="AB2045">
        <f t="shared" si="64"/>
        <v>7.8819920810142144E-5</v>
      </c>
    </row>
    <row r="2046" spans="1:28">
      <c r="A2046" t="s">
        <v>5686</v>
      </c>
      <c r="B2046" t="s">
        <v>5687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63"/>
        <v>511</v>
      </c>
      <c r="AB2046">
        <f t="shared" si="64"/>
        <v>8.5152176604614451E-5</v>
      </c>
    </row>
    <row r="2047" spans="1:28">
      <c r="A2047" t="s">
        <v>5688</v>
      </c>
      <c r="B2047" t="s">
        <v>5689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63"/>
        <v>516</v>
      </c>
      <c r="AB2047">
        <f t="shared" si="64"/>
        <v>8.5985368156518696E-5</v>
      </c>
    </row>
    <row r="2048" spans="1:28">
      <c r="A2048" t="s">
        <v>5690</v>
      </c>
      <c r="B2048" t="s">
        <v>5691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63"/>
        <v>565</v>
      </c>
      <c r="AB2048">
        <f t="shared" si="64"/>
        <v>9.4150645365180362E-5</v>
      </c>
    </row>
    <row r="2049" spans="1:28">
      <c r="A2049" t="s">
        <v>5692</v>
      </c>
      <c r="B2049" t="s">
        <v>5693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63"/>
        <v>739</v>
      </c>
      <c r="AB2049">
        <f t="shared" si="64"/>
        <v>1.2314571137144828E-4</v>
      </c>
    </row>
    <row r="2050" spans="1:28">
      <c r="A2050" t="s">
        <v>5694</v>
      </c>
      <c r="B2050" t="s">
        <v>5695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63"/>
        <v>1097</v>
      </c>
      <c r="AB2050">
        <f t="shared" si="64"/>
        <v>1.8280222648779266E-4</v>
      </c>
    </row>
    <row r="2051" spans="1:28">
      <c r="A2051" t="s">
        <v>5696</v>
      </c>
      <c r="B2051" t="s">
        <v>5697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63"/>
        <v>1284</v>
      </c>
      <c r="AB2051">
        <f t="shared" si="64"/>
        <v>2.1396359052901163E-4</v>
      </c>
    </row>
    <row r="2052" spans="1:28">
      <c r="A2052" t="s">
        <v>5698</v>
      </c>
      <c r="B2052" t="s">
        <v>5699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63"/>
        <v>1267</v>
      </c>
      <c r="AB2052">
        <f t="shared" si="64"/>
        <v>2.1113073925253719E-4</v>
      </c>
    </row>
    <row r="2053" spans="1:28">
      <c r="A2053" t="s">
        <v>5700</v>
      </c>
      <c r="B2053" t="s">
        <v>5701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63"/>
        <v>1153</v>
      </c>
      <c r="AB2053">
        <f t="shared" si="64"/>
        <v>1.9213397186912027E-4</v>
      </c>
    </row>
    <row r="2054" spans="1:28">
      <c r="A2054" t="s">
        <v>5702</v>
      </c>
      <c r="B2054" t="s">
        <v>5703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65">SUM(U2054:Z2054)</f>
        <v>1089</v>
      </c>
      <c r="AB2054">
        <f t="shared" si="64"/>
        <v>1.8146912000474585E-4</v>
      </c>
    </row>
    <row r="2055" spans="1:28">
      <c r="A2055" t="s">
        <v>5704</v>
      </c>
      <c r="B2055" t="s">
        <v>5705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65"/>
        <v>1027</v>
      </c>
      <c r="AB2055">
        <f t="shared" si="64"/>
        <v>1.7113754476113315E-4</v>
      </c>
    </row>
    <row r="2056" spans="1:28">
      <c r="A2056" t="s">
        <v>5706</v>
      </c>
      <c r="B2056" t="s">
        <v>5707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65"/>
        <v>982</v>
      </c>
      <c r="AB2056">
        <f t="shared" si="64"/>
        <v>1.6363882079399489E-4</v>
      </c>
    </row>
    <row r="2057" spans="1:28">
      <c r="A2057" t="s">
        <v>5708</v>
      </c>
      <c r="B2057" t="s">
        <v>5709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65"/>
        <v>954</v>
      </c>
      <c r="AB2057">
        <f t="shared" si="64"/>
        <v>1.589729481033311E-4</v>
      </c>
    </row>
    <row r="2058" spans="1:28">
      <c r="A2058" t="s">
        <v>5710</v>
      </c>
      <c r="B2058" t="s">
        <v>5711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65"/>
        <v>897</v>
      </c>
      <c r="AB2058">
        <f t="shared" si="64"/>
        <v>1.4947456441162264E-4</v>
      </c>
    </row>
    <row r="2059" spans="1:28">
      <c r="A2059" t="s">
        <v>5712</v>
      </c>
      <c r="B2059" t="s">
        <v>5713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65"/>
        <v>890</v>
      </c>
      <c r="AB2059">
        <f t="shared" si="64"/>
        <v>1.4830809623895668E-4</v>
      </c>
    </row>
    <row r="2060" spans="1:28">
      <c r="A2060" t="s">
        <v>5714</v>
      </c>
      <c r="B2060" t="s">
        <v>5715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65"/>
        <v>881</v>
      </c>
      <c r="AB2060">
        <f t="shared" si="64"/>
        <v>1.4680835144552902E-4</v>
      </c>
    </row>
    <row r="2061" spans="1:28">
      <c r="A2061" t="s">
        <v>5716</v>
      </c>
      <c r="B2061" t="s">
        <v>5717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65"/>
        <v>911</v>
      </c>
      <c r="AB2061">
        <f t="shared" si="64"/>
        <v>1.5180750075695452E-4</v>
      </c>
    </row>
    <row r="2062" spans="1:28">
      <c r="A2062" t="s">
        <v>5718</v>
      </c>
      <c r="B2062" t="s">
        <v>5719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65"/>
        <v>962</v>
      </c>
      <c r="AB2062">
        <f t="shared" si="64"/>
        <v>1.6030605458637788E-4</v>
      </c>
    </row>
    <row r="2063" spans="1:28">
      <c r="A2063" t="s">
        <v>5720</v>
      </c>
      <c r="B2063" t="s">
        <v>5721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65"/>
        <v>977</v>
      </c>
      <c r="AB2063">
        <f t="shared" si="64"/>
        <v>1.6280562924209064E-4</v>
      </c>
    </row>
    <row r="2064" spans="1:28">
      <c r="A2064" t="s">
        <v>5722</v>
      </c>
      <c r="B2064" t="s">
        <v>5723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65"/>
        <v>999</v>
      </c>
      <c r="AB2064">
        <f t="shared" si="64"/>
        <v>1.6647167207046933E-4</v>
      </c>
    </row>
    <row r="2065" spans="1:28">
      <c r="A2065" t="s">
        <v>5724</v>
      </c>
      <c r="B2065" t="s">
        <v>5725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65"/>
        <v>1000</v>
      </c>
      <c r="AB2065">
        <f t="shared" si="64"/>
        <v>1.6663831038085018E-4</v>
      </c>
    </row>
    <row r="2066" spans="1:28">
      <c r="A2066" t="s">
        <v>5726</v>
      </c>
      <c r="B2066" t="s">
        <v>5727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65"/>
        <v>908</v>
      </c>
      <c r="AB2066">
        <f t="shared" si="64"/>
        <v>1.5130758582581198E-4</v>
      </c>
    </row>
    <row r="2067" spans="1:28">
      <c r="A2067" t="s">
        <v>5728</v>
      </c>
      <c r="B2067" t="s">
        <v>5729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65"/>
        <v>725</v>
      </c>
      <c r="AB2067">
        <f t="shared" si="64"/>
        <v>1.2081277502611639E-4</v>
      </c>
    </row>
    <row r="2068" spans="1:28">
      <c r="A2068" t="s">
        <v>5730</v>
      </c>
      <c r="B2068" t="s">
        <v>5731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65"/>
        <v>545</v>
      </c>
      <c r="AB2068">
        <f t="shared" si="64"/>
        <v>9.0817879157563354E-5</v>
      </c>
    </row>
    <row r="2069" spans="1:28">
      <c r="A2069" t="s">
        <v>5732</v>
      </c>
      <c r="B2069" t="s">
        <v>5733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65"/>
        <v>431</v>
      </c>
      <c r="AB2069">
        <f t="shared" si="64"/>
        <v>7.1821111774146432E-5</v>
      </c>
    </row>
    <row r="2070" spans="1:28">
      <c r="A2070" t="s">
        <v>5734</v>
      </c>
      <c r="B2070" t="s">
        <v>5735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65"/>
        <v>469</v>
      </c>
      <c r="AB2070">
        <f t="shared" ref="AB2070:AB2133" si="66">AA2070/$AD$4</f>
        <v>7.8153367568618739E-5</v>
      </c>
    </row>
    <row r="2071" spans="1:28">
      <c r="A2071" t="s">
        <v>5736</v>
      </c>
      <c r="B2071" t="s">
        <v>5737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65"/>
        <v>472</v>
      </c>
      <c r="AB2071">
        <f t="shared" si="66"/>
        <v>7.8653282499761289E-5</v>
      </c>
    </row>
    <row r="2072" spans="1:28">
      <c r="A2072" t="s">
        <v>5738</v>
      </c>
      <c r="B2072" t="s">
        <v>5739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65"/>
        <v>517</v>
      </c>
      <c r="AB2072">
        <f t="shared" si="66"/>
        <v>8.6152006466899551E-5</v>
      </c>
    </row>
    <row r="2073" spans="1:28">
      <c r="A2073" t="s">
        <v>5740</v>
      </c>
      <c r="B2073" t="s">
        <v>5741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65"/>
        <v>689</v>
      </c>
      <c r="AB2073">
        <f t="shared" si="66"/>
        <v>1.1481379585240579E-4</v>
      </c>
    </row>
    <row r="2074" spans="1:28">
      <c r="A2074" t="s">
        <v>5742</v>
      </c>
      <c r="B2074" t="s">
        <v>5743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65"/>
        <v>1027</v>
      </c>
      <c r="AB2074">
        <f t="shared" si="66"/>
        <v>1.7113754476113315E-4</v>
      </c>
    </row>
    <row r="2075" spans="1:28">
      <c r="A2075" t="s">
        <v>5744</v>
      </c>
      <c r="B2075" t="s">
        <v>5745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65"/>
        <v>1205</v>
      </c>
      <c r="AB2075">
        <f t="shared" si="66"/>
        <v>2.0079916400892448E-4</v>
      </c>
    </row>
    <row r="2076" spans="1:28">
      <c r="A2076" t="s">
        <v>5746</v>
      </c>
      <c r="B2076" t="s">
        <v>5747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65"/>
        <v>1190</v>
      </c>
      <c r="AB2076">
        <f t="shared" si="66"/>
        <v>1.9829958935321172E-4</v>
      </c>
    </row>
    <row r="2077" spans="1:28">
      <c r="A2077" t="s">
        <v>5748</v>
      </c>
      <c r="B2077" t="s">
        <v>5749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65"/>
        <v>1078</v>
      </c>
      <c r="AB2077">
        <f t="shared" si="66"/>
        <v>1.7963609859055651E-4</v>
      </c>
    </row>
    <row r="2078" spans="1:28">
      <c r="A2078" t="s">
        <v>5750</v>
      </c>
      <c r="B2078" t="s">
        <v>5751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65"/>
        <v>1013</v>
      </c>
      <c r="AB2078">
        <f t="shared" si="66"/>
        <v>1.6880460841580124E-4</v>
      </c>
    </row>
    <row r="2079" spans="1:28">
      <c r="A2079" t="s">
        <v>5752</v>
      </c>
      <c r="B2079" t="s">
        <v>5753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65"/>
        <v>954</v>
      </c>
      <c r="AB2079">
        <f t="shared" si="66"/>
        <v>1.589729481033311E-4</v>
      </c>
    </row>
    <row r="2080" spans="1:28">
      <c r="A2080" t="s">
        <v>5754</v>
      </c>
      <c r="B2080" t="s">
        <v>5755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65"/>
        <v>912</v>
      </c>
      <c r="AB2080">
        <f t="shared" si="66"/>
        <v>1.5197413906733537E-4</v>
      </c>
    </row>
    <row r="2081" spans="1:28">
      <c r="A2081" t="s">
        <v>5756</v>
      </c>
      <c r="B2081" t="s">
        <v>5757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65"/>
        <v>887</v>
      </c>
      <c r="AB2081">
        <f t="shared" si="66"/>
        <v>1.4780818130781412E-4</v>
      </c>
    </row>
    <row r="2082" spans="1:28">
      <c r="A2082" t="s">
        <v>5758</v>
      </c>
      <c r="B2082" t="s">
        <v>5759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65"/>
        <v>831</v>
      </c>
      <c r="AB2082">
        <f t="shared" si="66"/>
        <v>1.3847643592648651E-4</v>
      </c>
    </row>
    <row r="2083" spans="1:28">
      <c r="A2083" t="s">
        <v>5760</v>
      </c>
      <c r="B2083" t="s">
        <v>5761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65"/>
        <v>822</v>
      </c>
      <c r="AB2083">
        <f t="shared" si="66"/>
        <v>1.3697669113305885E-4</v>
      </c>
    </row>
    <row r="2084" spans="1:28">
      <c r="A2084" t="s">
        <v>5762</v>
      </c>
      <c r="B2084" t="s">
        <v>5763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65"/>
        <v>812</v>
      </c>
      <c r="AB2084">
        <f t="shared" si="66"/>
        <v>1.3531030802925036E-4</v>
      </c>
    </row>
    <row r="2085" spans="1:28">
      <c r="A2085" t="s">
        <v>5764</v>
      </c>
      <c r="B2085" t="s">
        <v>5765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65"/>
        <v>839</v>
      </c>
      <c r="AB2085">
        <f t="shared" si="66"/>
        <v>1.3980954240953332E-4</v>
      </c>
    </row>
    <row r="2086" spans="1:28">
      <c r="A2086" t="s">
        <v>5766</v>
      </c>
      <c r="B2086" t="s">
        <v>5767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65"/>
        <v>891</v>
      </c>
      <c r="AB2086">
        <f t="shared" si="66"/>
        <v>1.4847473454933751E-4</v>
      </c>
    </row>
    <row r="2087" spans="1:28">
      <c r="A2087" t="s">
        <v>5768</v>
      </c>
      <c r="B2087" t="s">
        <v>5769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65"/>
        <v>906</v>
      </c>
      <c r="AB2087">
        <f t="shared" si="66"/>
        <v>1.5097430920505027E-4</v>
      </c>
    </row>
    <row r="2088" spans="1:28">
      <c r="A2088" t="s">
        <v>5770</v>
      </c>
      <c r="B2088" t="s">
        <v>5771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65"/>
        <v>930</v>
      </c>
      <c r="AB2088">
        <f t="shared" si="66"/>
        <v>1.5497362865419067E-4</v>
      </c>
    </row>
    <row r="2089" spans="1:28">
      <c r="A2089" t="s">
        <v>5772</v>
      </c>
      <c r="B2089" t="s">
        <v>5773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65"/>
        <v>931</v>
      </c>
      <c r="AB2089">
        <f t="shared" si="66"/>
        <v>1.5514026696457152E-4</v>
      </c>
    </row>
    <row r="2090" spans="1:28">
      <c r="A2090" t="s">
        <v>5774</v>
      </c>
      <c r="B2090" t="s">
        <v>5775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65"/>
        <v>848</v>
      </c>
      <c r="AB2090">
        <f t="shared" si="66"/>
        <v>1.4130928720296096E-4</v>
      </c>
    </row>
    <row r="2091" spans="1:28">
      <c r="A2091" t="s">
        <v>5776</v>
      </c>
      <c r="B2091" t="s">
        <v>5777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65"/>
        <v>674</v>
      </c>
      <c r="AB2091">
        <f t="shared" si="66"/>
        <v>1.1231422119669302E-4</v>
      </c>
    </row>
    <row r="2092" spans="1:28">
      <c r="A2092" t="s">
        <v>5778</v>
      </c>
      <c r="B2092" t="s">
        <v>5779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65"/>
        <v>503</v>
      </c>
      <c r="AB2092">
        <f t="shared" si="66"/>
        <v>8.3819070121567642E-5</v>
      </c>
    </row>
    <row r="2093" spans="1:28">
      <c r="A2093" t="s">
        <v>5780</v>
      </c>
      <c r="B2093" t="s">
        <v>5781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65"/>
        <v>384</v>
      </c>
      <c r="AB2093">
        <f t="shared" si="66"/>
        <v>6.3989111186246476E-5</v>
      </c>
    </row>
    <row r="2094" spans="1:28">
      <c r="A2094" t="s">
        <v>5782</v>
      </c>
      <c r="B2094" t="s">
        <v>5783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65"/>
        <v>415</v>
      </c>
      <c r="AB2094">
        <f t="shared" si="66"/>
        <v>6.9154898808052829E-5</v>
      </c>
    </row>
    <row r="2095" spans="1:28">
      <c r="A2095" t="s">
        <v>5784</v>
      </c>
      <c r="B2095" t="s">
        <v>5785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65"/>
        <v>416</v>
      </c>
      <c r="AB2095">
        <f t="shared" si="66"/>
        <v>6.9321537118433683E-5</v>
      </c>
    </row>
    <row r="2096" spans="1:28">
      <c r="A2096" t="s">
        <v>5786</v>
      </c>
      <c r="B2096" t="s">
        <v>5787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65"/>
        <v>452</v>
      </c>
      <c r="AB2096">
        <f t="shared" si="66"/>
        <v>7.5320516292144281E-5</v>
      </c>
    </row>
    <row r="2097" spans="1:28">
      <c r="A2097" t="s">
        <v>5788</v>
      </c>
      <c r="B2097" t="s">
        <v>5789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65"/>
        <v>603</v>
      </c>
      <c r="AB2097">
        <f t="shared" si="66"/>
        <v>1.0048290115965267E-4</v>
      </c>
    </row>
    <row r="2098" spans="1:28">
      <c r="A2098" t="s">
        <v>5790</v>
      </c>
      <c r="B2098" t="s">
        <v>5791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65"/>
        <v>913</v>
      </c>
      <c r="AB2098">
        <f t="shared" si="66"/>
        <v>1.5214077737771623E-4</v>
      </c>
    </row>
    <row r="2099" spans="1:28">
      <c r="A2099" t="s">
        <v>5792</v>
      </c>
      <c r="B2099" t="s">
        <v>5793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65"/>
        <v>1082</v>
      </c>
      <c r="AB2099">
        <f t="shared" si="66"/>
        <v>1.803026518320799E-4</v>
      </c>
    </row>
    <row r="2100" spans="1:28">
      <c r="A2100" t="s">
        <v>5794</v>
      </c>
      <c r="B2100" t="s">
        <v>5795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65"/>
        <v>1079</v>
      </c>
      <c r="AB2100">
        <f t="shared" si="66"/>
        <v>1.7980273690093736E-4</v>
      </c>
    </row>
    <row r="2101" spans="1:28">
      <c r="A2101" t="s">
        <v>5796</v>
      </c>
      <c r="B2101" t="s">
        <v>5797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65"/>
        <v>977</v>
      </c>
      <c r="AB2101">
        <f t="shared" si="66"/>
        <v>1.6280562924209064E-4</v>
      </c>
    </row>
    <row r="2102" spans="1:28">
      <c r="A2102" t="s">
        <v>5798</v>
      </c>
      <c r="B2102" t="s">
        <v>5799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65"/>
        <v>920</v>
      </c>
      <c r="AB2102">
        <f t="shared" si="66"/>
        <v>1.5330724555038218E-4</v>
      </c>
    </row>
    <row r="2103" spans="1:28">
      <c r="A2103" t="s">
        <v>5800</v>
      </c>
      <c r="B2103" t="s">
        <v>5801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65"/>
        <v>861</v>
      </c>
      <c r="AB2103">
        <f t="shared" si="66"/>
        <v>1.4347558523791201E-4</v>
      </c>
    </row>
    <row r="2104" spans="1:28">
      <c r="A2104" t="s">
        <v>5802</v>
      </c>
      <c r="B2104" t="s">
        <v>5803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65"/>
        <v>823</v>
      </c>
      <c r="AB2104">
        <f t="shared" si="66"/>
        <v>1.371433294434397E-4</v>
      </c>
    </row>
    <row r="2105" spans="1:28">
      <c r="A2105" t="s">
        <v>5804</v>
      </c>
      <c r="B2105" t="s">
        <v>5805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65"/>
        <v>799</v>
      </c>
      <c r="AB2105">
        <f t="shared" si="66"/>
        <v>1.331440099942993E-4</v>
      </c>
    </row>
    <row r="2106" spans="1:28">
      <c r="A2106" t="s">
        <v>5806</v>
      </c>
      <c r="B2106" t="s">
        <v>5807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65"/>
        <v>748</v>
      </c>
      <c r="AB2106">
        <f t="shared" si="66"/>
        <v>1.2464545616487594E-4</v>
      </c>
    </row>
    <row r="2107" spans="1:28">
      <c r="A2107" t="s">
        <v>5808</v>
      </c>
      <c r="B2107" t="s">
        <v>5809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65"/>
        <v>737</v>
      </c>
      <c r="AB2107">
        <f t="shared" si="66"/>
        <v>1.228124347506866E-4</v>
      </c>
    </row>
    <row r="2108" spans="1:28">
      <c r="A2108" t="s">
        <v>5810</v>
      </c>
      <c r="B2108" t="s">
        <v>5811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65"/>
        <v>724</v>
      </c>
      <c r="AB2108">
        <f t="shared" si="66"/>
        <v>1.2064613671573554E-4</v>
      </c>
    </row>
    <row r="2109" spans="1:28">
      <c r="A2109" t="s">
        <v>5812</v>
      </c>
      <c r="B2109" t="s">
        <v>5813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65"/>
        <v>746</v>
      </c>
      <c r="AB2109">
        <f t="shared" si="66"/>
        <v>1.2431217954411423E-4</v>
      </c>
    </row>
    <row r="2110" spans="1:28">
      <c r="A2110" t="s">
        <v>5814</v>
      </c>
      <c r="B2110" t="s">
        <v>5815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65"/>
        <v>798</v>
      </c>
      <c r="AB2110">
        <f t="shared" si="66"/>
        <v>1.3297737168391845E-4</v>
      </c>
    </row>
    <row r="2111" spans="1:28">
      <c r="A2111" t="s">
        <v>5816</v>
      </c>
      <c r="B2111" t="s">
        <v>5817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65"/>
        <v>816</v>
      </c>
      <c r="AB2111">
        <f t="shared" si="66"/>
        <v>1.3597686127077375E-4</v>
      </c>
    </row>
    <row r="2112" spans="1:28">
      <c r="A2112" t="s">
        <v>5818</v>
      </c>
      <c r="B2112" t="s">
        <v>5819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65"/>
        <v>844</v>
      </c>
      <c r="AB2112">
        <f t="shared" si="66"/>
        <v>1.4064273396143757E-4</v>
      </c>
    </row>
    <row r="2113" spans="1:28">
      <c r="A2113" t="s">
        <v>5820</v>
      </c>
      <c r="B2113" t="s">
        <v>5821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65"/>
        <v>843</v>
      </c>
      <c r="AB2113">
        <f t="shared" si="66"/>
        <v>1.4047609565105671E-4</v>
      </c>
    </row>
    <row r="2114" spans="1:28">
      <c r="A2114" t="s">
        <v>5822</v>
      </c>
      <c r="B2114" t="s">
        <v>5823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65"/>
        <v>770</v>
      </c>
      <c r="AB2114">
        <f t="shared" si="66"/>
        <v>1.2831149899325466E-4</v>
      </c>
    </row>
    <row r="2115" spans="1:28">
      <c r="A2115" t="s">
        <v>5824</v>
      </c>
      <c r="B2115" t="s">
        <v>5825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65"/>
        <v>609</v>
      </c>
      <c r="AB2115">
        <f t="shared" si="66"/>
        <v>1.0148273102193777E-4</v>
      </c>
    </row>
    <row r="2116" spans="1:28">
      <c r="A2116" t="s">
        <v>5826</v>
      </c>
      <c r="B2116" t="s">
        <v>5827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65"/>
        <v>452</v>
      </c>
      <c r="AB2116">
        <f t="shared" si="66"/>
        <v>7.5320516292144281E-5</v>
      </c>
    </row>
    <row r="2117" spans="1:28">
      <c r="A2117" t="s">
        <v>5828</v>
      </c>
      <c r="B2117" t="s">
        <v>5829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65"/>
        <v>353</v>
      </c>
      <c r="AB2117">
        <f t="shared" si="66"/>
        <v>5.8823323564440116E-5</v>
      </c>
    </row>
    <row r="2118" spans="1:28">
      <c r="A2118" t="s">
        <v>5830</v>
      </c>
      <c r="B2118" t="s">
        <v>5831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67">SUM(U2118:Z2118)</f>
        <v>363</v>
      </c>
      <c r="AB2118">
        <f t="shared" si="66"/>
        <v>6.048970666824862E-5</v>
      </c>
    </row>
    <row r="2119" spans="1:28">
      <c r="A2119" t="s">
        <v>5832</v>
      </c>
      <c r="B2119" t="s">
        <v>5833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67"/>
        <v>348</v>
      </c>
      <c r="AB2119">
        <f t="shared" si="66"/>
        <v>5.7990132012535864E-5</v>
      </c>
    </row>
    <row r="2120" spans="1:28">
      <c r="A2120" t="s">
        <v>5834</v>
      </c>
      <c r="B2120" t="s">
        <v>5835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67"/>
        <v>394</v>
      </c>
      <c r="AB2120">
        <f t="shared" si="66"/>
        <v>6.565549429005498E-5</v>
      </c>
    </row>
    <row r="2121" spans="1:28">
      <c r="A2121" t="s">
        <v>5836</v>
      </c>
      <c r="B2121" t="s">
        <v>5837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67"/>
        <v>542</v>
      </c>
      <c r="AB2121">
        <f t="shared" si="66"/>
        <v>9.0317964226420804E-5</v>
      </c>
    </row>
    <row r="2122" spans="1:28">
      <c r="A2122" t="s">
        <v>5838</v>
      </c>
      <c r="B2122" t="s">
        <v>5839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67"/>
        <v>818</v>
      </c>
      <c r="AB2122">
        <f t="shared" si="66"/>
        <v>1.3631013789153546E-4</v>
      </c>
    </row>
    <row r="2123" spans="1:28">
      <c r="A2123" t="s">
        <v>5840</v>
      </c>
      <c r="B2123" t="s">
        <v>5841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67"/>
        <v>1007</v>
      </c>
      <c r="AB2123">
        <f t="shared" si="66"/>
        <v>1.6780477855351614E-4</v>
      </c>
    </row>
    <row r="2124" spans="1:28">
      <c r="A2124" t="s">
        <v>5842</v>
      </c>
      <c r="B2124" t="s">
        <v>5843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67"/>
        <v>998</v>
      </c>
      <c r="AB2124">
        <f t="shared" si="66"/>
        <v>1.663050337600885E-4</v>
      </c>
    </row>
    <row r="2125" spans="1:28">
      <c r="A2125" t="s">
        <v>5844</v>
      </c>
      <c r="B2125" t="s">
        <v>5845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67"/>
        <v>876</v>
      </c>
      <c r="AB2125">
        <f t="shared" si="66"/>
        <v>1.4597515989362477E-4</v>
      </c>
    </row>
    <row r="2126" spans="1:28">
      <c r="A2126" t="s">
        <v>5846</v>
      </c>
      <c r="B2126" t="s">
        <v>5847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67"/>
        <v>819</v>
      </c>
      <c r="AB2126">
        <f t="shared" si="66"/>
        <v>1.3647677620191631E-4</v>
      </c>
    </row>
    <row r="2127" spans="1:28">
      <c r="A2127" t="s">
        <v>5848</v>
      </c>
      <c r="B2127" t="s">
        <v>5849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67"/>
        <v>783</v>
      </c>
      <c r="AB2127">
        <f t="shared" si="66"/>
        <v>1.3047779702820569E-4</v>
      </c>
    </row>
    <row r="2128" spans="1:28">
      <c r="A2128" t="s">
        <v>5850</v>
      </c>
      <c r="B2128" t="s">
        <v>5851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67"/>
        <v>729</v>
      </c>
      <c r="AB2128">
        <f t="shared" si="66"/>
        <v>1.2147932826763979E-4</v>
      </c>
    </row>
    <row r="2129" spans="1:28">
      <c r="A2129" t="s">
        <v>5852</v>
      </c>
      <c r="B2129" t="s">
        <v>5853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67"/>
        <v>709</v>
      </c>
      <c r="AB2129">
        <f t="shared" si="66"/>
        <v>1.1814656206002278E-4</v>
      </c>
    </row>
    <row r="2130" spans="1:28">
      <c r="A2130" t="s">
        <v>5854</v>
      </c>
      <c r="B2130" t="s">
        <v>5855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67"/>
        <v>640</v>
      </c>
      <c r="AB2130">
        <f t="shared" si="66"/>
        <v>1.0664851864374412E-4</v>
      </c>
    </row>
    <row r="2131" spans="1:28">
      <c r="A2131" t="s">
        <v>5856</v>
      </c>
      <c r="B2131" t="s">
        <v>5857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67"/>
        <v>658</v>
      </c>
      <c r="AB2131">
        <f t="shared" si="66"/>
        <v>1.0964800823059942E-4</v>
      </c>
    </row>
    <row r="2132" spans="1:28">
      <c r="A2132" t="s">
        <v>5858</v>
      </c>
      <c r="B2132" t="s">
        <v>5859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67"/>
        <v>642</v>
      </c>
      <c r="AB2132">
        <f t="shared" si="66"/>
        <v>1.0698179526450582E-4</v>
      </c>
    </row>
    <row r="2133" spans="1:28">
      <c r="A2133" t="s">
        <v>5860</v>
      </c>
      <c r="B2133" t="s">
        <v>5861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67"/>
        <v>660</v>
      </c>
      <c r="AB2133">
        <f t="shared" si="66"/>
        <v>1.0998128485136113E-4</v>
      </c>
    </row>
    <row r="2134" spans="1:28">
      <c r="A2134" t="s">
        <v>5862</v>
      </c>
      <c r="B2134" t="s">
        <v>5863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67"/>
        <v>692</v>
      </c>
      <c r="AB2134">
        <f t="shared" ref="AB2134:AB2197" si="68">AA2134/$AD$4</f>
        <v>1.1531371078354834E-4</v>
      </c>
    </row>
    <row r="2135" spans="1:28">
      <c r="A2135" t="s">
        <v>5864</v>
      </c>
      <c r="B2135" t="s">
        <v>5865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67"/>
        <v>719</v>
      </c>
      <c r="AB2135">
        <f t="shared" si="68"/>
        <v>1.1981294516383129E-4</v>
      </c>
    </row>
    <row r="2136" spans="1:28">
      <c r="A2136" t="s">
        <v>5866</v>
      </c>
      <c r="B2136" t="s">
        <v>5867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67"/>
        <v>743</v>
      </c>
      <c r="AB2136">
        <f t="shared" si="68"/>
        <v>1.238122646129717E-4</v>
      </c>
    </row>
    <row r="2137" spans="1:28">
      <c r="A2137" t="s">
        <v>5868</v>
      </c>
      <c r="B2137" t="s">
        <v>5869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67"/>
        <v>747</v>
      </c>
      <c r="AB2137">
        <f t="shared" si="68"/>
        <v>1.2447881785449509E-4</v>
      </c>
    </row>
    <row r="2138" spans="1:28">
      <c r="A2138" t="s">
        <v>5870</v>
      </c>
      <c r="B2138" t="s">
        <v>5871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67"/>
        <v>700</v>
      </c>
      <c r="AB2138">
        <f t="shared" si="68"/>
        <v>1.1664681726659513E-4</v>
      </c>
    </row>
    <row r="2139" spans="1:28">
      <c r="A2139" t="s">
        <v>5872</v>
      </c>
      <c r="B2139" t="s">
        <v>5873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67"/>
        <v>558</v>
      </c>
      <c r="AB2139">
        <f t="shared" si="68"/>
        <v>9.2984177192514408E-5</v>
      </c>
    </row>
    <row r="2140" spans="1:28">
      <c r="A2140" t="s">
        <v>5874</v>
      </c>
      <c r="B2140" t="s">
        <v>5875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67"/>
        <v>397</v>
      </c>
      <c r="AB2140">
        <f t="shared" si="68"/>
        <v>6.6155409221197529E-5</v>
      </c>
    </row>
    <row r="2141" spans="1:28">
      <c r="A2141" t="s">
        <v>5876</v>
      </c>
      <c r="B2141" t="s">
        <v>5877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67"/>
        <v>364</v>
      </c>
      <c r="AB2141">
        <f t="shared" si="68"/>
        <v>6.0656344978629468E-5</v>
      </c>
    </row>
    <row r="2142" spans="1:28">
      <c r="A2142" t="s">
        <v>5878</v>
      </c>
      <c r="B2142" t="s">
        <v>5879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67"/>
        <v>408</v>
      </c>
      <c r="AB2142">
        <f t="shared" si="68"/>
        <v>6.7988430635386874E-5</v>
      </c>
    </row>
    <row r="2143" spans="1:28">
      <c r="A2143" t="s">
        <v>5880</v>
      </c>
      <c r="B2143" t="s">
        <v>5881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67"/>
        <v>477</v>
      </c>
      <c r="AB2143">
        <f t="shared" si="68"/>
        <v>7.9486474051665548E-5</v>
      </c>
    </row>
    <row r="2144" spans="1:28">
      <c r="A2144" t="s">
        <v>5882</v>
      </c>
      <c r="B2144" t="s">
        <v>5883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67"/>
        <v>647</v>
      </c>
      <c r="AB2144">
        <f t="shared" si="68"/>
        <v>1.0781498681641008E-4</v>
      </c>
    </row>
    <row r="2145" spans="1:28">
      <c r="A2145" t="s">
        <v>5884</v>
      </c>
      <c r="B2145" t="s">
        <v>5885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67"/>
        <v>935</v>
      </c>
      <c r="AB2145">
        <f t="shared" si="68"/>
        <v>1.5580682020609494E-4</v>
      </c>
    </row>
    <row r="2146" spans="1:28">
      <c r="A2146" t="s">
        <v>5886</v>
      </c>
      <c r="B2146" t="s">
        <v>5887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67"/>
        <v>977</v>
      </c>
      <c r="AB2146">
        <f t="shared" si="68"/>
        <v>1.6280562924209064E-4</v>
      </c>
    </row>
    <row r="2147" spans="1:28">
      <c r="A2147" t="s">
        <v>5888</v>
      </c>
      <c r="B2147" t="s">
        <v>5889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67"/>
        <v>973</v>
      </c>
      <c r="AB2147">
        <f t="shared" si="68"/>
        <v>1.6213907600056725E-4</v>
      </c>
    </row>
    <row r="2148" spans="1:28">
      <c r="A2148" t="s">
        <v>5890</v>
      </c>
      <c r="B2148" t="s">
        <v>5891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67"/>
        <v>843</v>
      </c>
      <c r="AB2148">
        <f t="shared" si="68"/>
        <v>1.4047609565105671E-4</v>
      </c>
    </row>
    <row r="2149" spans="1:28">
      <c r="A2149" t="s">
        <v>5892</v>
      </c>
      <c r="B2149" t="s">
        <v>5893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67"/>
        <v>795</v>
      </c>
      <c r="AB2149">
        <f t="shared" si="68"/>
        <v>1.3247745675277591E-4</v>
      </c>
    </row>
    <row r="2150" spans="1:28">
      <c r="A2150" t="s">
        <v>5894</v>
      </c>
      <c r="B2150" t="s">
        <v>5895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67"/>
        <v>753</v>
      </c>
      <c r="AB2150">
        <f t="shared" si="68"/>
        <v>1.2547864771678019E-4</v>
      </c>
    </row>
    <row r="2151" spans="1:28">
      <c r="A2151" t="s">
        <v>5896</v>
      </c>
      <c r="B2151" t="s">
        <v>5897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67"/>
        <v>722</v>
      </c>
      <c r="AB2151">
        <f t="shared" si="68"/>
        <v>1.2031286009497384E-4</v>
      </c>
    </row>
    <row r="2152" spans="1:28">
      <c r="A2152" t="s">
        <v>5898</v>
      </c>
      <c r="B2152" t="s">
        <v>5899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67"/>
        <v>705</v>
      </c>
      <c r="AB2152">
        <f t="shared" si="68"/>
        <v>1.1748000881849939E-4</v>
      </c>
    </row>
    <row r="2153" spans="1:28">
      <c r="A2153" t="s">
        <v>5900</v>
      </c>
      <c r="B2153" t="s">
        <v>5901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67"/>
        <v>657</v>
      </c>
      <c r="AB2153">
        <f t="shared" si="68"/>
        <v>1.0948136992021858E-4</v>
      </c>
    </row>
    <row r="2154" spans="1:28">
      <c r="A2154" t="s">
        <v>5902</v>
      </c>
      <c r="B2154" t="s">
        <v>5903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67"/>
        <v>657</v>
      </c>
      <c r="AB2154">
        <f t="shared" si="68"/>
        <v>1.0948136992021858E-4</v>
      </c>
    </row>
    <row r="2155" spans="1:28">
      <c r="A2155" t="s">
        <v>5904</v>
      </c>
      <c r="B2155" t="s">
        <v>5905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67"/>
        <v>643</v>
      </c>
      <c r="AB2155">
        <f t="shared" si="68"/>
        <v>1.0714843357488667E-4</v>
      </c>
    </row>
    <row r="2156" spans="1:28">
      <c r="A2156" t="s">
        <v>5906</v>
      </c>
      <c r="B2156" t="s">
        <v>5907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67"/>
        <v>677</v>
      </c>
      <c r="AB2156">
        <f t="shared" si="68"/>
        <v>1.1281413612783557E-4</v>
      </c>
    </row>
    <row r="2157" spans="1:28">
      <c r="A2157" t="s">
        <v>5908</v>
      </c>
      <c r="B2157" t="s">
        <v>5909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67"/>
        <v>726</v>
      </c>
      <c r="AB2157">
        <f t="shared" si="68"/>
        <v>1.2097941333649724E-4</v>
      </c>
    </row>
    <row r="2158" spans="1:28">
      <c r="A2158" t="s">
        <v>5910</v>
      </c>
      <c r="B2158" t="s">
        <v>5911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67"/>
        <v>751</v>
      </c>
      <c r="AB2158">
        <f t="shared" si="68"/>
        <v>1.2514537109601851E-4</v>
      </c>
    </row>
    <row r="2159" spans="1:28">
      <c r="A2159" t="s">
        <v>5912</v>
      </c>
      <c r="B2159" t="s">
        <v>5913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67"/>
        <v>779</v>
      </c>
      <c r="AB2159">
        <f t="shared" si="68"/>
        <v>1.298112437866823E-4</v>
      </c>
    </row>
    <row r="2160" spans="1:28">
      <c r="A2160" t="s">
        <v>5914</v>
      </c>
      <c r="B2160" t="s">
        <v>5915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67"/>
        <v>790</v>
      </c>
      <c r="AB2160">
        <f t="shared" si="68"/>
        <v>1.3164426520087164E-4</v>
      </c>
    </row>
    <row r="2161" spans="1:28">
      <c r="A2161" t="s">
        <v>5916</v>
      </c>
      <c r="B2161" t="s">
        <v>5917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67"/>
        <v>737</v>
      </c>
      <c r="AB2161">
        <f t="shared" si="68"/>
        <v>1.228124347506866E-4</v>
      </c>
    </row>
    <row r="2162" spans="1:28">
      <c r="A2162" t="s">
        <v>5918</v>
      </c>
      <c r="B2162" t="s">
        <v>5919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67"/>
        <v>591</v>
      </c>
      <c r="AB2162">
        <f t="shared" si="68"/>
        <v>9.8483241435082469E-5</v>
      </c>
    </row>
    <row r="2163" spans="1:28">
      <c r="A2163" t="s">
        <v>5920</v>
      </c>
      <c r="B2163" t="s">
        <v>5921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67"/>
        <v>433</v>
      </c>
      <c r="AB2163">
        <f t="shared" si="68"/>
        <v>7.2154388394908128E-5</v>
      </c>
    </row>
    <row r="2164" spans="1:28">
      <c r="A2164" t="s">
        <v>5922</v>
      </c>
      <c r="B2164" t="s">
        <v>5923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67"/>
        <v>384</v>
      </c>
      <c r="AB2164">
        <f t="shared" si="68"/>
        <v>6.3989111186246476E-5</v>
      </c>
    </row>
    <row r="2165" spans="1:28">
      <c r="A2165" t="s">
        <v>5924</v>
      </c>
      <c r="B2165" t="s">
        <v>5925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67"/>
        <v>421</v>
      </c>
      <c r="AB2165">
        <f t="shared" si="68"/>
        <v>7.0154728670337928E-5</v>
      </c>
    </row>
    <row r="2166" spans="1:28">
      <c r="A2166" t="s">
        <v>5926</v>
      </c>
      <c r="B2166" t="s">
        <v>5927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67"/>
        <v>425</v>
      </c>
      <c r="AB2166">
        <f t="shared" si="68"/>
        <v>7.0821281911861333E-5</v>
      </c>
    </row>
    <row r="2167" spans="1:28">
      <c r="A2167" t="s">
        <v>5928</v>
      </c>
      <c r="B2167" t="s">
        <v>5929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67"/>
        <v>466</v>
      </c>
      <c r="AB2167">
        <f t="shared" si="68"/>
        <v>7.765345263747619E-5</v>
      </c>
    </row>
    <row r="2168" spans="1:28">
      <c r="A2168" t="s">
        <v>5930</v>
      </c>
      <c r="B2168" t="s">
        <v>5931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67"/>
        <v>627</v>
      </c>
      <c r="AB2168">
        <f t="shared" si="68"/>
        <v>1.0448222060879307E-4</v>
      </c>
    </row>
    <row r="2169" spans="1:28">
      <c r="A2169" t="s">
        <v>5932</v>
      </c>
      <c r="B2169" t="s">
        <v>5933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67"/>
        <v>951</v>
      </c>
      <c r="AB2169">
        <f t="shared" si="68"/>
        <v>1.5847303317218853E-4</v>
      </c>
    </row>
    <row r="2170" spans="1:28">
      <c r="A2170" t="s">
        <v>5934</v>
      </c>
      <c r="B2170" t="s">
        <v>5935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67"/>
        <v>1116</v>
      </c>
      <c r="AB2170">
        <f t="shared" si="68"/>
        <v>1.8596835438502882E-4</v>
      </c>
    </row>
    <row r="2171" spans="1:28">
      <c r="A2171" t="s">
        <v>5936</v>
      </c>
      <c r="B2171" t="s">
        <v>5937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67"/>
        <v>1101</v>
      </c>
      <c r="AB2171">
        <f t="shared" si="68"/>
        <v>1.8346877972931605E-4</v>
      </c>
    </row>
    <row r="2172" spans="1:28">
      <c r="A2172" t="s">
        <v>5938</v>
      </c>
      <c r="B2172" t="s">
        <v>5939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67"/>
        <v>970</v>
      </c>
      <c r="AB2172">
        <f t="shared" si="68"/>
        <v>1.6163916106942469E-4</v>
      </c>
    </row>
    <row r="2173" spans="1:28">
      <c r="A2173" t="s">
        <v>5940</v>
      </c>
      <c r="B2173" t="s">
        <v>5941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67"/>
        <v>917</v>
      </c>
      <c r="AB2173">
        <f t="shared" si="68"/>
        <v>1.5280733061923962E-4</v>
      </c>
    </row>
    <row r="2174" spans="1:28">
      <c r="A2174" t="s">
        <v>5942</v>
      </c>
      <c r="B2174" t="s">
        <v>5943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67"/>
        <v>862</v>
      </c>
      <c r="AB2174">
        <f t="shared" si="68"/>
        <v>1.4364222354829286E-4</v>
      </c>
    </row>
    <row r="2175" spans="1:28">
      <c r="A2175" t="s">
        <v>5944</v>
      </c>
      <c r="B2175" t="s">
        <v>5945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67"/>
        <v>822</v>
      </c>
      <c r="AB2175">
        <f t="shared" si="68"/>
        <v>1.3697669113305885E-4</v>
      </c>
    </row>
    <row r="2176" spans="1:28">
      <c r="A2176" t="s">
        <v>5946</v>
      </c>
      <c r="B2176" t="s">
        <v>5947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67"/>
        <v>800</v>
      </c>
      <c r="AB2176">
        <f t="shared" si="68"/>
        <v>1.3331064830468016E-4</v>
      </c>
    </row>
    <row r="2177" spans="1:28">
      <c r="A2177" t="s">
        <v>5948</v>
      </c>
      <c r="B2177" t="s">
        <v>5949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67"/>
        <v>740</v>
      </c>
      <c r="AB2177">
        <f t="shared" si="68"/>
        <v>1.2331234968182913E-4</v>
      </c>
    </row>
    <row r="2178" spans="1:28">
      <c r="A2178" t="s">
        <v>5950</v>
      </c>
      <c r="B2178" t="s">
        <v>5951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67"/>
        <v>733</v>
      </c>
      <c r="AB2178">
        <f t="shared" si="68"/>
        <v>1.2214588150916318E-4</v>
      </c>
    </row>
    <row r="2179" spans="1:28">
      <c r="A2179" t="s">
        <v>5952</v>
      </c>
      <c r="B2179" t="s">
        <v>5953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67"/>
        <v>726</v>
      </c>
      <c r="AB2179">
        <f t="shared" si="68"/>
        <v>1.2097941333649724E-4</v>
      </c>
    </row>
    <row r="2180" spans="1:28">
      <c r="A2180" t="s">
        <v>5954</v>
      </c>
      <c r="B2180" t="s">
        <v>5955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67"/>
        <v>754</v>
      </c>
      <c r="AB2180">
        <f t="shared" si="68"/>
        <v>1.2564528602716104E-4</v>
      </c>
    </row>
    <row r="2181" spans="1:28">
      <c r="A2181" t="s">
        <v>5956</v>
      </c>
      <c r="B2181" t="s">
        <v>5957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67"/>
        <v>800</v>
      </c>
      <c r="AB2181">
        <f t="shared" si="68"/>
        <v>1.3331064830468016E-4</v>
      </c>
    </row>
    <row r="2182" spans="1:28">
      <c r="A2182" t="s">
        <v>5958</v>
      </c>
      <c r="B2182" t="s">
        <v>5959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69">SUM(U2182:Z2182)</f>
        <v>825</v>
      </c>
      <c r="AB2182">
        <f t="shared" si="68"/>
        <v>1.3747660606420141E-4</v>
      </c>
    </row>
    <row r="2183" spans="1:28">
      <c r="A2183" t="s">
        <v>5960</v>
      </c>
      <c r="B2183" t="s">
        <v>5961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69"/>
        <v>855</v>
      </c>
      <c r="AB2183">
        <f t="shared" si="68"/>
        <v>1.4247575537562691E-4</v>
      </c>
    </row>
    <row r="2184" spans="1:28">
      <c r="A2184" t="s">
        <v>5962</v>
      </c>
      <c r="B2184" t="s">
        <v>5963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69"/>
        <v>860</v>
      </c>
      <c r="AB2184">
        <f t="shared" si="68"/>
        <v>1.4330894692753116E-4</v>
      </c>
    </row>
    <row r="2185" spans="1:28">
      <c r="A2185" t="s">
        <v>5964</v>
      </c>
      <c r="B2185" t="s">
        <v>5965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69"/>
        <v>784</v>
      </c>
      <c r="AB2185">
        <f t="shared" si="68"/>
        <v>1.3064443533858654E-4</v>
      </c>
    </row>
    <row r="2186" spans="1:28">
      <c r="A2186" t="s">
        <v>5966</v>
      </c>
      <c r="B2186" t="s">
        <v>5967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69"/>
        <v>626</v>
      </c>
      <c r="AB2186">
        <f t="shared" si="68"/>
        <v>1.0431558229841223E-4</v>
      </c>
    </row>
    <row r="2187" spans="1:28">
      <c r="A2187" t="s">
        <v>5968</v>
      </c>
      <c r="B2187" t="s">
        <v>5969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69"/>
        <v>458</v>
      </c>
      <c r="AB2187">
        <f t="shared" si="68"/>
        <v>7.6320346154429394E-5</v>
      </c>
    </row>
    <row r="2188" spans="1:28">
      <c r="A2188" t="s">
        <v>5970</v>
      </c>
      <c r="B2188" t="s">
        <v>5971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69"/>
        <v>352</v>
      </c>
      <c r="AB2188">
        <f t="shared" si="68"/>
        <v>5.8656685254059268E-5</v>
      </c>
    </row>
    <row r="2189" spans="1:28">
      <c r="A2189" t="s">
        <v>5972</v>
      </c>
      <c r="B2189" t="s">
        <v>5973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69"/>
        <v>384</v>
      </c>
      <c r="AB2189">
        <f t="shared" si="68"/>
        <v>6.3989111186246476E-5</v>
      </c>
    </row>
    <row r="2190" spans="1:28">
      <c r="A2190" t="s">
        <v>5974</v>
      </c>
      <c r="B2190" t="s">
        <v>5975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69"/>
        <v>386</v>
      </c>
      <c r="AB2190">
        <f t="shared" si="68"/>
        <v>6.4322387807008171E-5</v>
      </c>
    </row>
    <row r="2191" spans="1:28">
      <c r="A2191" t="s">
        <v>5976</v>
      </c>
      <c r="B2191" t="s">
        <v>5977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69"/>
        <v>424</v>
      </c>
      <c r="AB2191">
        <f t="shared" si="68"/>
        <v>7.0654643601480478E-5</v>
      </c>
    </row>
    <row r="2192" spans="1:28">
      <c r="A2192" t="s">
        <v>5978</v>
      </c>
      <c r="B2192" t="s">
        <v>5979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69"/>
        <v>583</v>
      </c>
      <c r="AB2192">
        <f t="shared" si="68"/>
        <v>9.7150134952035661E-5</v>
      </c>
    </row>
    <row r="2193" spans="1:28">
      <c r="A2193" t="s">
        <v>5980</v>
      </c>
      <c r="B2193" t="s">
        <v>5981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69"/>
        <v>899</v>
      </c>
      <c r="AB2193">
        <f t="shared" si="68"/>
        <v>1.4980784103238432E-4</v>
      </c>
    </row>
    <row r="2194" spans="1:28">
      <c r="A2194" t="s">
        <v>5982</v>
      </c>
      <c r="B2194" t="s">
        <v>5983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69"/>
        <v>1066</v>
      </c>
      <c r="AB2194">
        <f t="shared" si="68"/>
        <v>1.7763643886598631E-4</v>
      </c>
    </row>
    <row r="2195" spans="1:28">
      <c r="A2195" t="s">
        <v>5984</v>
      </c>
      <c r="B2195" t="s">
        <v>5985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69"/>
        <v>1051</v>
      </c>
      <c r="AB2195">
        <f t="shared" si="68"/>
        <v>1.7513686421027355E-4</v>
      </c>
    </row>
    <row r="2196" spans="1:28">
      <c r="A2196" t="s">
        <v>5986</v>
      </c>
      <c r="B2196" t="s">
        <v>5987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69"/>
        <v>931</v>
      </c>
      <c r="AB2196">
        <f t="shared" si="68"/>
        <v>1.5514026696457152E-4</v>
      </c>
    </row>
    <row r="2197" spans="1:28">
      <c r="A2197" t="s">
        <v>5988</v>
      </c>
      <c r="B2197" t="s">
        <v>5989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69"/>
        <v>876</v>
      </c>
      <c r="AB2197">
        <f t="shared" si="68"/>
        <v>1.4597515989362477E-4</v>
      </c>
    </row>
    <row r="2198" spans="1:28">
      <c r="A2198" t="s">
        <v>5990</v>
      </c>
      <c r="B2198" t="s">
        <v>5991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69"/>
        <v>820</v>
      </c>
      <c r="AB2198">
        <f t="shared" ref="AB2198:AB2261" si="70">AA2198/$AD$4</f>
        <v>1.3664341451229717E-4</v>
      </c>
    </row>
    <row r="2199" spans="1:28">
      <c r="A2199" t="s">
        <v>5992</v>
      </c>
      <c r="B2199" t="s">
        <v>5993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69"/>
        <v>783</v>
      </c>
      <c r="AB2199">
        <f t="shared" si="70"/>
        <v>1.3047779702820569E-4</v>
      </c>
    </row>
    <row r="2200" spans="1:28">
      <c r="A2200" t="s">
        <v>5994</v>
      </c>
      <c r="B2200" t="s">
        <v>5995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69"/>
        <v>758</v>
      </c>
      <c r="AB2200">
        <f t="shared" si="70"/>
        <v>1.2631183926868443E-4</v>
      </c>
    </row>
    <row r="2201" spans="1:28">
      <c r="A2201" t="s">
        <v>5996</v>
      </c>
      <c r="B2201" t="s">
        <v>5997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69"/>
        <v>700</v>
      </c>
      <c r="AB2201">
        <f t="shared" si="70"/>
        <v>1.1664681726659513E-4</v>
      </c>
    </row>
    <row r="2202" spans="1:28">
      <c r="A2202" t="s">
        <v>5998</v>
      </c>
      <c r="B2202" t="s">
        <v>5999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69"/>
        <v>686</v>
      </c>
      <c r="AB2202">
        <f t="shared" si="70"/>
        <v>1.1431388092126324E-4</v>
      </c>
    </row>
    <row r="2203" spans="1:28">
      <c r="A2203" t="s">
        <v>6000</v>
      </c>
      <c r="B2203" t="s">
        <v>6001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69"/>
        <v>673</v>
      </c>
      <c r="AB2203">
        <f t="shared" si="70"/>
        <v>1.1214758288631218E-4</v>
      </c>
    </row>
    <row r="2204" spans="1:28">
      <c r="A2204" t="s">
        <v>6002</v>
      </c>
      <c r="B2204" t="s">
        <v>6003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69"/>
        <v>693</v>
      </c>
      <c r="AB2204">
        <f t="shared" si="70"/>
        <v>1.1548034909392918E-4</v>
      </c>
    </row>
    <row r="2205" spans="1:28">
      <c r="A2205" t="s">
        <v>6004</v>
      </c>
      <c r="B2205" t="s">
        <v>6005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69"/>
        <v>740</v>
      </c>
      <c r="AB2205">
        <f t="shared" si="70"/>
        <v>1.2331234968182913E-4</v>
      </c>
    </row>
    <row r="2206" spans="1:28">
      <c r="A2206" t="s">
        <v>6006</v>
      </c>
      <c r="B2206" t="s">
        <v>6007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69"/>
        <v>759</v>
      </c>
      <c r="AB2206">
        <f t="shared" si="70"/>
        <v>1.2647847757906529E-4</v>
      </c>
    </row>
    <row r="2207" spans="1:28">
      <c r="A2207" t="s">
        <v>6008</v>
      </c>
      <c r="B2207" t="s">
        <v>6009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69"/>
        <v>791</v>
      </c>
      <c r="AB2207">
        <f t="shared" si="70"/>
        <v>1.318109035112525E-4</v>
      </c>
    </row>
    <row r="2208" spans="1:28">
      <c r="A2208" t="s">
        <v>6010</v>
      </c>
      <c r="B2208" t="s">
        <v>6011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69"/>
        <v>797</v>
      </c>
      <c r="AB2208">
        <f t="shared" si="70"/>
        <v>1.328107333735376E-4</v>
      </c>
    </row>
    <row r="2209" spans="1:28">
      <c r="A2209" t="s">
        <v>6012</v>
      </c>
      <c r="B2209" t="s">
        <v>6013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69"/>
        <v>731</v>
      </c>
      <c r="AB2209">
        <f t="shared" si="70"/>
        <v>1.2181260488840148E-4</v>
      </c>
    </row>
    <row r="2210" spans="1:28">
      <c r="A2210" t="s">
        <v>6014</v>
      </c>
      <c r="B2210" t="s">
        <v>6015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69"/>
        <v>579</v>
      </c>
      <c r="AB2210">
        <f t="shared" si="70"/>
        <v>9.6483581710512256E-5</v>
      </c>
    </row>
    <row r="2211" spans="1:28">
      <c r="A2211" t="s">
        <v>6016</v>
      </c>
      <c r="B2211" t="s">
        <v>6017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69"/>
        <v>418</v>
      </c>
      <c r="AB2211">
        <f t="shared" si="70"/>
        <v>6.9654813739195378E-5</v>
      </c>
    </row>
    <row r="2212" spans="1:28">
      <c r="A2212" t="s">
        <v>6018</v>
      </c>
      <c r="B2212" t="s">
        <v>6019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69"/>
        <v>354</v>
      </c>
      <c r="AB2212">
        <f t="shared" si="70"/>
        <v>5.898996187482097E-5</v>
      </c>
    </row>
    <row r="2213" spans="1:28">
      <c r="A2213" t="s">
        <v>6020</v>
      </c>
      <c r="B2213" t="s">
        <v>6021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69"/>
        <v>385</v>
      </c>
      <c r="AB2213">
        <f t="shared" si="70"/>
        <v>6.415574949662733E-5</v>
      </c>
    </row>
    <row r="2214" spans="1:28">
      <c r="A2214" t="s">
        <v>6022</v>
      </c>
      <c r="B2214" t="s">
        <v>6023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69"/>
        <v>388</v>
      </c>
      <c r="AB2214">
        <f t="shared" si="70"/>
        <v>6.465566442776988E-5</v>
      </c>
    </row>
    <row r="2215" spans="1:28">
      <c r="A2215" t="s">
        <v>6024</v>
      </c>
      <c r="B2215" t="s">
        <v>6025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69"/>
        <v>426</v>
      </c>
      <c r="AB2215">
        <f t="shared" si="70"/>
        <v>7.0987920222242187E-5</v>
      </c>
    </row>
    <row r="2216" spans="1:28">
      <c r="A2216" t="s">
        <v>6026</v>
      </c>
      <c r="B2216" t="s">
        <v>6027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69"/>
        <v>583</v>
      </c>
      <c r="AB2216">
        <f t="shared" si="70"/>
        <v>9.7150134952035661E-5</v>
      </c>
    </row>
    <row r="2217" spans="1:28">
      <c r="A2217" t="s">
        <v>6028</v>
      </c>
      <c r="B2217" t="s">
        <v>6029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69"/>
        <v>898</v>
      </c>
      <c r="AB2217">
        <f t="shared" si="70"/>
        <v>1.4964120272200346E-4</v>
      </c>
    </row>
    <row r="2218" spans="1:28">
      <c r="A2218" t="s">
        <v>6030</v>
      </c>
      <c r="B2218" t="s">
        <v>6031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69"/>
        <v>1065</v>
      </c>
      <c r="AB2218">
        <f t="shared" si="70"/>
        <v>1.7746980055560545E-4</v>
      </c>
    </row>
    <row r="2219" spans="1:28">
      <c r="A2219" t="s">
        <v>6032</v>
      </c>
      <c r="B2219" t="s">
        <v>6033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69"/>
        <v>1049</v>
      </c>
      <c r="AB2219">
        <f t="shared" si="70"/>
        <v>1.7480358758951186E-4</v>
      </c>
    </row>
    <row r="2220" spans="1:28">
      <c r="A2220" t="s">
        <v>6034</v>
      </c>
      <c r="B2220" t="s">
        <v>6035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69"/>
        <v>931</v>
      </c>
      <c r="AB2220">
        <f t="shared" si="70"/>
        <v>1.5514026696457152E-4</v>
      </c>
    </row>
    <row r="2221" spans="1:28">
      <c r="A2221" t="s">
        <v>6036</v>
      </c>
      <c r="B2221" t="s">
        <v>6037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69"/>
        <v>876</v>
      </c>
      <c r="AB2221">
        <f t="shared" si="70"/>
        <v>1.4597515989362477E-4</v>
      </c>
    </row>
    <row r="2222" spans="1:28">
      <c r="A2222" t="s">
        <v>6038</v>
      </c>
      <c r="B2222" t="s">
        <v>6039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69"/>
        <v>821</v>
      </c>
      <c r="AB2222">
        <f t="shared" si="70"/>
        <v>1.3681005282267802E-4</v>
      </c>
    </row>
    <row r="2223" spans="1:28">
      <c r="A2223" t="s">
        <v>6040</v>
      </c>
      <c r="B2223" t="s">
        <v>6041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69"/>
        <v>783</v>
      </c>
      <c r="AB2223">
        <f t="shared" si="70"/>
        <v>1.3047779702820569E-4</v>
      </c>
    </row>
    <row r="2224" spans="1:28">
      <c r="A2224" t="s">
        <v>6042</v>
      </c>
      <c r="B2224" t="s">
        <v>6043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69"/>
        <v>759</v>
      </c>
      <c r="AB2224">
        <f t="shared" si="70"/>
        <v>1.2647847757906529E-4</v>
      </c>
    </row>
    <row r="2225" spans="1:28">
      <c r="A2225" t="s">
        <v>6044</v>
      </c>
      <c r="B2225" t="s">
        <v>6045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69"/>
        <v>701</v>
      </c>
      <c r="AB2225">
        <f t="shared" si="70"/>
        <v>1.1681345557697599E-4</v>
      </c>
    </row>
    <row r="2226" spans="1:28">
      <c r="A2226" t="s">
        <v>6046</v>
      </c>
      <c r="B2226" t="s">
        <v>6047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69"/>
        <v>689</v>
      </c>
      <c r="AB2226">
        <f t="shared" si="70"/>
        <v>1.1481379585240579E-4</v>
      </c>
    </row>
    <row r="2227" spans="1:28">
      <c r="A2227" t="s">
        <v>6048</v>
      </c>
      <c r="B2227" t="s">
        <v>6049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69"/>
        <v>676</v>
      </c>
      <c r="AB2227">
        <f t="shared" si="70"/>
        <v>1.1264749781745473E-4</v>
      </c>
    </row>
    <row r="2228" spans="1:28">
      <c r="A2228" t="s">
        <v>6050</v>
      </c>
      <c r="B2228" t="s">
        <v>6051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69"/>
        <v>696</v>
      </c>
      <c r="AB2228">
        <f t="shared" si="70"/>
        <v>1.1598026402507173E-4</v>
      </c>
    </row>
    <row r="2229" spans="1:28">
      <c r="A2229" t="s">
        <v>6052</v>
      </c>
      <c r="B2229" t="s">
        <v>6053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69"/>
        <v>743</v>
      </c>
      <c r="AB2229">
        <f t="shared" si="70"/>
        <v>1.238122646129717E-4</v>
      </c>
    </row>
    <row r="2230" spans="1:28">
      <c r="A2230" t="s">
        <v>6054</v>
      </c>
      <c r="B2230" t="s">
        <v>6055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69"/>
        <v>761</v>
      </c>
      <c r="AB2230">
        <f t="shared" si="70"/>
        <v>1.26811754199827E-4</v>
      </c>
    </row>
    <row r="2231" spans="1:28">
      <c r="A2231" t="s">
        <v>6056</v>
      </c>
      <c r="B2231" t="s">
        <v>6057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69"/>
        <v>792</v>
      </c>
      <c r="AB2231">
        <f t="shared" si="70"/>
        <v>1.3197754182163335E-4</v>
      </c>
    </row>
    <row r="2232" spans="1:28">
      <c r="A2232" t="s">
        <v>6058</v>
      </c>
      <c r="B2232" t="s">
        <v>6059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69"/>
        <v>800</v>
      </c>
      <c r="AB2232">
        <f t="shared" si="70"/>
        <v>1.3331064830468016E-4</v>
      </c>
    </row>
    <row r="2233" spans="1:28">
      <c r="A2233" t="s">
        <v>6060</v>
      </c>
      <c r="B2233" t="s">
        <v>6061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69"/>
        <v>732</v>
      </c>
      <c r="AB2233">
        <f t="shared" si="70"/>
        <v>1.2197924319878234E-4</v>
      </c>
    </row>
    <row r="2234" spans="1:28">
      <c r="A2234" t="s">
        <v>6062</v>
      </c>
      <c r="B2234" t="s">
        <v>6063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69"/>
        <v>579</v>
      </c>
      <c r="AB2234">
        <f t="shared" si="70"/>
        <v>9.6483581710512256E-5</v>
      </c>
    </row>
    <row r="2235" spans="1:28">
      <c r="A2235" t="s">
        <v>6064</v>
      </c>
      <c r="B2235" t="s">
        <v>6065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69"/>
        <v>419</v>
      </c>
      <c r="AB2235">
        <f t="shared" si="70"/>
        <v>6.9821452049576233E-5</v>
      </c>
    </row>
    <row r="2236" spans="1:28">
      <c r="A2236" t="s">
        <v>6066</v>
      </c>
      <c r="B2236" t="s">
        <v>6067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69"/>
        <v>401</v>
      </c>
      <c r="AB2236">
        <f t="shared" si="70"/>
        <v>6.682196246272092E-5</v>
      </c>
    </row>
    <row r="2237" spans="1:28">
      <c r="A2237" t="s">
        <v>6068</v>
      </c>
      <c r="B2237" t="s">
        <v>6069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69"/>
        <v>436</v>
      </c>
      <c r="AB2237">
        <f t="shared" si="70"/>
        <v>7.2654303326050677E-5</v>
      </c>
    </row>
    <row r="2238" spans="1:28">
      <c r="A2238" t="s">
        <v>6070</v>
      </c>
      <c r="B2238" t="s">
        <v>6071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69"/>
        <v>440</v>
      </c>
      <c r="AB2238">
        <f t="shared" si="70"/>
        <v>7.3320856567574082E-5</v>
      </c>
    </row>
    <row r="2239" spans="1:28">
      <c r="A2239" t="s">
        <v>6072</v>
      </c>
      <c r="B2239" t="s">
        <v>6073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69"/>
        <v>482</v>
      </c>
      <c r="AB2239">
        <f t="shared" si="70"/>
        <v>8.0319665603569793E-5</v>
      </c>
    </row>
    <row r="2240" spans="1:28">
      <c r="A2240" t="s">
        <v>6074</v>
      </c>
      <c r="B2240" t="s">
        <v>6075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69"/>
        <v>651</v>
      </c>
      <c r="AB2240">
        <f t="shared" si="70"/>
        <v>1.0848154005793348E-4</v>
      </c>
    </row>
    <row r="2241" spans="1:28">
      <c r="A2241" t="s">
        <v>6076</v>
      </c>
      <c r="B2241" t="s">
        <v>6077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69"/>
        <v>981</v>
      </c>
      <c r="AB2241">
        <f t="shared" si="70"/>
        <v>1.6347218248361403E-4</v>
      </c>
    </row>
    <row r="2242" spans="1:28">
      <c r="A2242" t="s">
        <v>6078</v>
      </c>
      <c r="B2242" t="s">
        <v>6079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69"/>
        <v>1157</v>
      </c>
      <c r="AB2242">
        <f t="shared" si="70"/>
        <v>1.9280052511064369E-4</v>
      </c>
    </row>
    <row r="2243" spans="1:28">
      <c r="A2243" t="s">
        <v>6080</v>
      </c>
      <c r="B2243" t="s">
        <v>6081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69"/>
        <v>1142</v>
      </c>
      <c r="AB2243">
        <f t="shared" si="70"/>
        <v>1.9030095045493092E-4</v>
      </c>
    </row>
    <row r="2244" spans="1:28">
      <c r="A2244" t="s">
        <v>6082</v>
      </c>
      <c r="B2244" t="s">
        <v>6083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69"/>
        <v>1026</v>
      </c>
      <c r="AB2244">
        <f t="shared" si="70"/>
        <v>1.7097090645075229E-4</v>
      </c>
    </row>
    <row r="2245" spans="1:28">
      <c r="A2245" t="s">
        <v>6084</v>
      </c>
      <c r="B2245" t="s">
        <v>6085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69"/>
        <v>964</v>
      </c>
      <c r="AB2245">
        <f t="shared" si="70"/>
        <v>1.6063933120713959E-4</v>
      </c>
    </row>
    <row r="2246" spans="1:28">
      <c r="A2246" t="s">
        <v>6086</v>
      </c>
      <c r="B2246" t="s">
        <v>6087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71">SUM(U2246:Z2246)</f>
        <v>905</v>
      </c>
      <c r="AB2246">
        <f t="shared" si="70"/>
        <v>1.5080767089466942E-4</v>
      </c>
    </row>
    <row r="2247" spans="1:28">
      <c r="A2247" t="s">
        <v>6088</v>
      </c>
      <c r="B2247" t="s">
        <v>6089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71"/>
        <v>865</v>
      </c>
      <c r="AB2247">
        <f t="shared" si="70"/>
        <v>1.4414213847943543E-4</v>
      </c>
    </row>
    <row r="2248" spans="1:28">
      <c r="A2248" t="s">
        <v>6090</v>
      </c>
      <c r="B2248" t="s">
        <v>6091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71"/>
        <v>840</v>
      </c>
      <c r="AB2248">
        <f t="shared" si="70"/>
        <v>1.3997618071991417E-4</v>
      </c>
    </row>
    <row r="2249" spans="1:28">
      <c r="A2249" t="s">
        <v>6092</v>
      </c>
      <c r="B2249" t="s">
        <v>6093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71"/>
        <v>782</v>
      </c>
      <c r="AB2249">
        <f t="shared" si="70"/>
        <v>1.3031115871782486E-4</v>
      </c>
    </row>
    <row r="2250" spans="1:28">
      <c r="A2250" t="s">
        <v>6094</v>
      </c>
      <c r="B2250" t="s">
        <v>6095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71"/>
        <v>771</v>
      </c>
      <c r="AB2250">
        <f t="shared" si="70"/>
        <v>1.2847813730363549E-4</v>
      </c>
    </row>
    <row r="2251" spans="1:28">
      <c r="A2251" t="s">
        <v>6096</v>
      </c>
      <c r="B2251" t="s">
        <v>6097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71"/>
        <v>760</v>
      </c>
      <c r="AB2251">
        <f t="shared" si="70"/>
        <v>1.2664511588944614E-4</v>
      </c>
    </row>
    <row r="2252" spans="1:28">
      <c r="A2252" t="s">
        <v>6098</v>
      </c>
      <c r="B2252" t="s">
        <v>6099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71"/>
        <v>785</v>
      </c>
      <c r="AB2252">
        <f t="shared" si="70"/>
        <v>1.308110736489674E-4</v>
      </c>
    </row>
    <row r="2253" spans="1:28">
      <c r="A2253" t="s">
        <v>6100</v>
      </c>
      <c r="B2253" t="s">
        <v>6101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71"/>
        <v>834</v>
      </c>
      <c r="AB2253">
        <f t="shared" si="70"/>
        <v>1.3897635085762905E-4</v>
      </c>
    </row>
    <row r="2254" spans="1:28">
      <c r="A2254" t="s">
        <v>6102</v>
      </c>
      <c r="B2254" t="s">
        <v>6103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71"/>
        <v>851</v>
      </c>
      <c r="AB2254">
        <f t="shared" si="70"/>
        <v>1.4180920213410352E-4</v>
      </c>
    </row>
    <row r="2255" spans="1:28">
      <c r="A2255" t="s">
        <v>6104</v>
      </c>
      <c r="B2255" t="s">
        <v>6105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71"/>
        <v>879</v>
      </c>
      <c r="AB2255">
        <f t="shared" si="70"/>
        <v>1.4647507482476731E-4</v>
      </c>
    </row>
    <row r="2256" spans="1:28">
      <c r="A2256" t="s">
        <v>6106</v>
      </c>
      <c r="B2256" t="s">
        <v>6107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71"/>
        <v>883</v>
      </c>
      <c r="AB2256">
        <f t="shared" si="70"/>
        <v>1.4714162806629073E-4</v>
      </c>
    </row>
    <row r="2257" spans="1:28">
      <c r="A2257" t="s">
        <v>6108</v>
      </c>
      <c r="B2257" t="s">
        <v>6109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71"/>
        <v>806</v>
      </c>
      <c r="AB2257">
        <f t="shared" si="70"/>
        <v>1.3431047816696526E-4</v>
      </c>
    </row>
    <row r="2258" spans="1:28">
      <c r="A2258" t="s">
        <v>6110</v>
      </c>
      <c r="B2258" t="s">
        <v>6111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71"/>
        <v>640</v>
      </c>
      <c r="AB2258">
        <f t="shared" si="70"/>
        <v>1.0664851864374412E-4</v>
      </c>
    </row>
    <row r="2259" spans="1:28">
      <c r="A2259" t="s">
        <v>6112</v>
      </c>
      <c r="B2259" t="s">
        <v>6113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71"/>
        <v>471</v>
      </c>
      <c r="AB2259">
        <f t="shared" si="70"/>
        <v>7.8486644189380435E-5</v>
      </c>
    </row>
    <row r="2260" spans="1:28">
      <c r="A2260" t="s">
        <v>6114</v>
      </c>
      <c r="B2260" t="s">
        <v>6115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71"/>
        <v>419</v>
      </c>
      <c r="AB2260">
        <f t="shared" si="70"/>
        <v>6.9821452049576233E-5</v>
      </c>
    </row>
    <row r="2261" spans="1:28">
      <c r="A2261" t="s">
        <v>6116</v>
      </c>
      <c r="B2261" t="s">
        <v>6117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71"/>
        <v>452</v>
      </c>
      <c r="AB2261">
        <f t="shared" si="70"/>
        <v>7.5320516292144281E-5</v>
      </c>
    </row>
    <row r="2262" spans="1:28">
      <c r="A2262" t="s">
        <v>6118</v>
      </c>
      <c r="B2262" t="s">
        <v>6119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71"/>
        <v>453</v>
      </c>
      <c r="AB2262">
        <f t="shared" ref="AB2262:AB2325" si="72">AA2262/$AD$4</f>
        <v>7.5487154602525136E-5</v>
      </c>
    </row>
    <row r="2263" spans="1:28">
      <c r="A2263" t="s">
        <v>6120</v>
      </c>
      <c r="B2263" t="s">
        <v>6121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71"/>
        <v>492</v>
      </c>
      <c r="AB2263">
        <f t="shared" si="72"/>
        <v>8.1986048707378297E-5</v>
      </c>
    </row>
    <row r="2264" spans="1:28">
      <c r="A2264" t="s">
        <v>6122</v>
      </c>
      <c r="B2264" t="s">
        <v>6123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71"/>
        <v>652</v>
      </c>
      <c r="AB2264">
        <f t="shared" si="72"/>
        <v>1.0864817836831432E-4</v>
      </c>
    </row>
    <row r="2265" spans="1:28">
      <c r="A2265" t="s">
        <v>6124</v>
      </c>
      <c r="B2265" t="s">
        <v>6125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71"/>
        <v>985</v>
      </c>
      <c r="AB2265">
        <f t="shared" si="72"/>
        <v>1.6413873572513745E-4</v>
      </c>
    </row>
    <row r="2266" spans="1:28">
      <c r="A2266" t="s">
        <v>6126</v>
      </c>
      <c r="B2266" t="s">
        <v>6127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71"/>
        <v>1169</v>
      </c>
      <c r="AB2266">
        <f t="shared" si="72"/>
        <v>1.9480018483521388E-4</v>
      </c>
    </row>
    <row r="2267" spans="1:28">
      <c r="A2267" t="s">
        <v>6128</v>
      </c>
      <c r="B2267" t="s">
        <v>6129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71"/>
        <v>1166</v>
      </c>
      <c r="AB2267">
        <f t="shared" si="72"/>
        <v>1.9430026990407132E-4</v>
      </c>
    </row>
    <row r="2268" spans="1:28">
      <c r="A2268" t="s">
        <v>6130</v>
      </c>
      <c r="B2268" t="s">
        <v>6131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71"/>
        <v>1056</v>
      </c>
      <c r="AB2268">
        <f t="shared" si="72"/>
        <v>1.7597005576217779E-4</v>
      </c>
    </row>
    <row r="2269" spans="1:28">
      <c r="A2269" t="s">
        <v>6132</v>
      </c>
      <c r="B2269" t="s">
        <v>6133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71"/>
        <v>995</v>
      </c>
      <c r="AB2269">
        <f t="shared" si="72"/>
        <v>1.6580511882894594E-4</v>
      </c>
    </row>
    <row r="2270" spans="1:28">
      <c r="A2270" t="s">
        <v>6134</v>
      </c>
      <c r="B2270" t="s">
        <v>6135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71"/>
        <v>932</v>
      </c>
      <c r="AB2270">
        <f t="shared" si="72"/>
        <v>1.5530690527495238E-4</v>
      </c>
    </row>
    <row r="2271" spans="1:28">
      <c r="A2271" t="s">
        <v>6136</v>
      </c>
      <c r="B2271" t="s">
        <v>6137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71"/>
        <v>890</v>
      </c>
      <c r="AB2271">
        <f t="shared" si="72"/>
        <v>1.4830809623895668E-4</v>
      </c>
    </row>
    <row r="2272" spans="1:28">
      <c r="A2272" t="s">
        <v>6138</v>
      </c>
      <c r="B2272" t="s">
        <v>6139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71"/>
        <v>864</v>
      </c>
      <c r="AB2272">
        <f t="shared" si="72"/>
        <v>1.4397550016905457E-4</v>
      </c>
    </row>
    <row r="2273" spans="1:28">
      <c r="A2273" t="s">
        <v>6140</v>
      </c>
      <c r="B2273" t="s">
        <v>6141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71"/>
        <v>809</v>
      </c>
      <c r="AB2273">
        <f t="shared" si="72"/>
        <v>1.3481039309810779E-4</v>
      </c>
    </row>
    <row r="2274" spans="1:28">
      <c r="A2274" t="s">
        <v>6142</v>
      </c>
      <c r="B2274" t="s">
        <v>6143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71"/>
        <v>797</v>
      </c>
      <c r="AB2274">
        <f t="shared" si="72"/>
        <v>1.328107333735376E-4</v>
      </c>
    </row>
    <row r="2275" spans="1:28">
      <c r="A2275" t="s">
        <v>6144</v>
      </c>
      <c r="B2275" t="s">
        <v>6145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71"/>
        <v>785</v>
      </c>
      <c r="AB2275">
        <f t="shared" si="72"/>
        <v>1.308110736489674E-4</v>
      </c>
    </row>
    <row r="2276" spans="1:28">
      <c r="A2276" t="s">
        <v>6146</v>
      </c>
      <c r="B2276" t="s">
        <v>6147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71"/>
        <v>809</v>
      </c>
      <c r="AB2276">
        <f t="shared" si="72"/>
        <v>1.3481039309810779E-4</v>
      </c>
    </row>
    <row r="2277" spans="1:28">
      <c r="A2277" t="s">
        <v>6148</v>
      </c>
      <c r="B2277" t="s">
        <v>6149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71"/>
        <v>862</v>
      </c>
      <c r="AB2277">
        <f t="shared" si="72"/>
        <v>1.4364222354829286E-4</v>
      </c>
    </row>
    <row r="2278" spans="1:28">
      <c r="A2278" t="s">
        <v>6150</v>
      </c>
      <c r="B2278" t="s">
        <v>6151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71"/>
        <v>883</v>
      </c>
      <c r="AB2278">
        <f t="shared" si="72"/>
        <v>1.4714162806629073E-4</v>
      </c>
    </row>
    <row r="2279" spans="1:28">
      <c r="A2279" t="s">
        <v>6152</v>
      </c>
      <c r="B2279" t="s">
        <v>6153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71"/>
        <v>913</v>
      </c>
      <c r="AB2279">
        <f t="shared" si="72"/>
        <v>1.5214077737771623E-4</v>
      </c>
    </row>
    <row r="2280" spans="1:28">
      <c r="A2280" t="s">
        <v>6154</v>
      </c>
      <c r="B2280" t="s">
        <v>6155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71"/>
        <v>910</v>
      </c>
      <c r="AB2280">
        <f t="shared" si="72"/>
        <v>1.5164086244657366E-4</v>
      </c>
    </row>
    <row r="2281" spans="1:28">
      <c r="A2281" t="s">
        <v>6156</v>
      </c>
      <c r="B2281" t="s">
        <v>6157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71"/>
        <v>834</v>
      </c>
      <c r="AB2281">
        <f t="shared" si="72"/>
        <v>1.3897635085762905E-4</v>
      </c>
    </row>
    <row r="2282" spans="1:28">
      <c r="A2282" t="s">
        <v>6158</v>
      </c>
      <c r="B2282" t="s">
        <v>6159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71"/>
        <v>661</v>
      </c>
      <c r="AB2282">
        <f t="shared" si="72"/>
        <v>1.1014792316174197E-4</v>
      </c>
    </row>
    <row r="2283" spans="1:28">
      <c r="A2283" t="s">
        <v>6160</v>
      </c>
      <c r="B2283" t="s">
        <v>6161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71"/>
        <v>490</v>
      </c>
      <c r="AB2283">
        <f t="shared" si="72"/>
        <v>8.1652772086616588E-5</v>
      </c>
    </row>
    <row r="2284" spans="1:28">
      <c r="A2284" t="s">
        <v>6162</v>
      </c>
      <c r="B2284" t="s">
        <v>6163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71"/>
        <v>377</v>
      </c>
      <c r="AB2284">
        <f t="shared" si="72"/>
        <v>6.2822643013580521E-5</v>
      </c>
    </row>
    <row r="2285" spans="1:28">
      <c r="A2285" t="s">
        <v>6164</v>
      </c>
      <c r="B2285" t="s">
        <v>6165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71"/>
        <v>391</v>
      </c>
      <c r="AB2285">
        <f t="shared" si="72"/>
        <v>6.515557935891243E-5</v>
      </c>
    </row>
    <row r="2286" spans="1:28">
      <c r="A2286" t="s">
        <v>6166</v>
      </c>
      <c r="B2286" t="s">
        <v>6167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71"/>
        <v>376</v>
      </c>
      <c r="AB2286">
        <f t="shared" si="72"/>
        <v>6.2656004703199667E-5</v>
      </c>
    </row>
    <row r="2287" spans="1:28">
      <c r="A2287" t="s">
        <v>6168</v>
      </c>
      <c r="B2287" t="s">
        <v>6169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71"/>
        <v>425</v>
      </c>
      <c r="AB2287">
        <f t="shared" si="72"/>
        <v>7.0821281911861333E-5</v>
      </c>
    </row>
    <row r="2288" spans="1:28">
      <c r="A2288" t="s">
        <v>6170</v>
      </c>
      <c r="B2288" t="s">
        <v>6171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71"/>
        <v>573</v>
      </c>
      <c r="AB2288">
        <f t="shared" si="72"/>
        <v>9.5483751848227157E-5</v>
      </c>
    </row>
    <row r="2289" spans="1:28">
      <c r="A2289" t="s">
        <v>6172</v>
      </c>
      <c r="B2289" t="s">
        <v>6173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71"/>
        <v>856</v>
      </c>
      <c r="AB2289">
        <f t="shared" si="72"/>
        <v>1.4264239368600776E-4</v>
      </c>
    </row>
    <row r="2290" spans="1:28">
      <c r="A2290" t="s">
        <v>6174</v>
      </c>
      <c r="B2290" t="s">
        <v>6175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71"/>
        <v>1045</v>
      </c>
      <c r="AB2290">
        <f t="shared" si="72"/>
        <v>1.7413703434798845E-4</v>
      </c>
    </row>
    <row r="2291" spans="1:28">
      <c r="A2291" t="s">
        <v>6176</v>
      </c>
      <c r="B2291" t="s">
        <v>6177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71"/>
        <v>1034</v>
      </c>
      <c r="AB2291">
        <f t="shared" si="72"/>
        <v>1.723040129337991E-4</v>
      </c>
    </row>
    <row r="2292" spans="1:28">
      <c r="A2292" t="s">
        <v>6178</v>
      </c>
      <c r="B2292" t="s">
        <v>6179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71"/>
        <v>914</v>
      </c>
      <c r="AB2292">
        <f t="shared" si="72"/>
        <v>1.5230741568809708E-4</v>
      </c>
    </row>
    <row r="2293" spans="1:28">
      <c r="A2293" t="s">
        <v>6180</v>
      </c>
      <c r="B2293" t="s">
        <v>6181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71"/>
        <v>857</v>
      </c>
      <c r="AB2293">
        <f t="shared" si="72"/>
        <v>1.4280903199638862E-4</v>
      </c>
    </row>
    <row r="2294" spans="1:28">
      <c r="A2294" t="s">
        <v>6182</v>
      </c>
      <c r="B2294" t="s">
        <v>6183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71"/>
        <v>818</v>
      </c>
      <c r="AB2294">
        <f t="shared" si="72"/>
        <v>1.3631013789153546E-4</v>
      </c>
    </row>
    <row r="2295" spans="1:28">
      <c r="A2295" t="s">
        <v>6184</v>
      </c>
      <c r="B2295" t="s">
        <v>6185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71"/>
        <v>768</v>
      </c>
      <c r="AB2295">
        <f t="shared" si="72"/>
        <v>1.2797822237249295E-4</v>
      </c>
    </row>
    <row r="2296" spans="1:28">
      <c r="A2296" t="s">
        <v>6186</v>
      </c>
      <c r="B2296" t="s">
        <v>6187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71"/>
        <v>747</v>
      </c>
      <c r="AB2296">
        <f t="shared" si="72"/>
        <v>1.2447881785449509E-4</v>
      </c>
    </row>
    <row r="2297" spans="1:28">
      <c r="A2297" t="s">
        <v>6188</v>
      </c>
      <c r="B2297" t="s">
        <v>6189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71"/>
        <v>678</v>
      </c>
      <c r="AB2297">
        <f t="shared" si="72"/>
        <v>1.1298077443821643E-4</v>
      </c>
    </row>
    <row r="2298" spans="1:28">
      <c r="A2298" t="s">
        <v>6190</v>
      </c>
      <c r="B2298" t="s">
        <v>6191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71"/>
        <v>698</v>
      </c>
      <c r="AB2298">
        <f t="shared" si="72"/>
        <v>1.1631354064583344E-4</v>
      </c>
    </row>
    <row r="2299" spans="1:28">
      <c r="A2299" t="s">
        <v>6192</v>
      </c>
      <c r="B2299" t="s">
        <v>6193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71"/>
        <v>684</v>
      </c>
      <c r="AB2299">
        <f t="shared" si="72"/>
        <v>1.1398060430050153E-4</v>
      </c>
    </row>
    <row r="2300" spans="1:28">
      <c r="A2300" t="s">
        <v>6194</v>
      </c>
      <c r="B2300" t="s">
        <v>6195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71"/>
        <v>707</v>
      </c>
      <c r="AB2300">
        <f t="shared" si="72"/>
        <v>1.1781328543926109E-4</v>
      </c>
    </row>
    <row r="2301" spans="1:28">
      <c r="A2301" t="s">
        <v>6196</v>
      </c>
      <c r="B2301" t="s">
        <v>6197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71"/>
        <v>741</v>
      </c>
      <c r="AB2301">
        <f t="shared" si="72"/>
        <v>1.2347898799220999E-4</v>
      </c>
    </row>
    <row r="2302" spans="1:28">
      <c r="A2302" t="s">
        <v>6198</v>
      </c>
      <c r="B2302" t="s">
        <v>6199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71"/>
        <v>766</v>
      </c>
      <c r="AB2302">
        <f t="shared" si="72"/>
        <v>1.2764494575173124E-4</v>
      </c>
    </row>
    <row r="2303" spans="1:28">
      <c r="A2303" t="s">
        <v>6200</v>
      </c>
      <c r="B2303" t="s">
        <v>6201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71"/>
        <v>784</v>
      </c>
      <c r="AB2303">
        <f t="shared" si="72"/>
        <v>1.3064443533858654E-4</v>
      </c>
    </row>
    <row r="2304" spans="1:28">
      <c r="A2304" t="s">
        <v>6202</v>
      </c>
      <c r="B2304" t="s">
        <v>6203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71"/>
        <v>787</v>
      </c>
      <c r="AB2304">
        <f t="shared" si="72"/>
        <v>1.311443502697291E-4</v>
      </c>
    </row>
    <row r="2305" spans="1:28">
      <c r="A2305" t="s">
        <v>6204</v>
      </c>
      <c r="B2305" t="s">
        <v>6205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71"/>
        <v>734</v>
      </c>
      <c r="AB2305">
        <f t="shared" si="72"/>
        <v>1.2231251981954403E-4</v>
      </c>
    </row>
    <row r="2306" spans="1:28">
      <c r="A2306" t="s">
        <v>6206</v>
      </c>
      <c r="B2306" t="s">
        <v>6207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71"/>
        <v>586</v>
      </c>
      <c r="AB2306">
        <f t="shared" si="72"/>
        <v>9.7650049883178211E-5</v>
      </c>
    </row>
    <row r="2307" spans="1:28">
      <c r="A2307" t="s">
        <v>6208</v>
      </c>
      <c r="B2307" t="s">
        <v>6209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71"/>
        <v>423</v>
      </c>
      <c r="AB2307">
        <f t="shared" si="72"/>
        <v>7.0488005291099637E-5</v>
      </c>
    </row>
    <row r="2308" spans="1:28">
      <c r="A2308" t="s">
        <v>6210</v>
      </c>
      <c r="B2308" t="s">
        <v>6211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71"/>
        <v>320</v>
      </c>
      <c r="AB2308">
        <f t="shared" si="72"/>
        <v>5.3324259321872061E-5</v>
      </c>
    </row>
    <row r="2309" spans="1:28">
      <c r="A2309" t="s">
        <v>6212</v>
      </c>
      <c r="B2309" t="s">
        <v>6213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71"/>
        <v>356</v>
      </c>
      <c r="AB2309">
        <f t="shared" si="72"/>
        <v>5.9323238495582666E-5</v>
      </c>
    </row>
    <row r="2310" spans="1:28">
      <c r="A2310" t="s">
        <v>6214</v>
      </c>
      <c r="B2310" t="s">
        <v>6215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73">SUM(U2310:Z2310)</f>
        <v>359</v>
      </c>
      <c r="AB2310">
        <f t="shared" si="72"/>
        <v>5.9823153426725216E-5</v>
      </c>
    </row>
    <row r="2311" spans="1:28">
      <c r="A2311" t="s">
        <v>6216</v>
      </c>
      <c r="B2311" t="s">
        <v>6217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73"/>
        <v>430</v>
      </c>
      <c r="AB2311">
        <f t="shared" si="72"/>
        <v>7.1654473463765578E-5</v>
      </c>
    </row>
    <row r="2312" spans="1:28">
      <c r="A2312" t="s">
        <v>6218</v>
      </c>
      <c r="B2312" t="s">
        <v>6219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73"/>
        <v>601</v>
      </c>
      <c r="AB2312">
        <f t="shared" si="72"/>
        <v>1.0014962453889096E-4</v>
      </c>
    </row>
    <row r="2313" spans="1:28">
      <c r="A2313" t="s">
        <v>6220</v>
      </c>
      <c r="B2313" t="s">
        <v>6221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73"/>
        <v>877</v>
      </c>
      <c r="AB2313">
        <f t="shared" si="72"/>
        <v>1.4614179820400563E-4</v>
      </c>
    </row>
    <row r="2314" spans="1:28">
      <c r="A2314" t="s">
        <v>6222</v>
      </c>
      <c r="B2314" t="s">
        <v>6223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73"/>
        <v>917</v>
      </c>
      <c r="AB2314">
        <f t="shared" si="72"/>
        <v>1.5280733061923962E-4</v>
      </c>
    </row>
    <row r="2315" spans="1:28">
      <c r="A2315" t="s">
        <v>6224</v>
      </c>
      <c r="B2315" t="s">
        <v>6225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73"/>
        <v>921</v>
      </c>
      <c r="AB2315">
        <f t="shared" si="72"/>
        <v>1.5347388386076303E-4</v>
      </c>
    </row>
    <row r="2316" spans="1:28">
      <c r="A2316" t="s">
        <v>6226</v>
      </c>
      <c r="B2316" t="s">
        <v>6227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73"/>
        <v>785</v>
      </c>
      <c r="AB2316">
        <f t="shared" si="72"/>
        <v>1.308110736489674E-4</v>
      </c>
    </row>
    <row r="2317" spans="1:28">
      <c r="A2317" t="s">
        <v>6228</v>
      </c>
      <c r="B2317" t="s">
        <v>6229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73"/>
        <v>735</v>
      </c>
      <c r="AB2317">
        <f t="shared" si="72"/>
        <v>1.2247915812992489E-4</v>
      </c>
    </row>
    <row r="2318" spans="1:28">
      <c r="A2318" t="s">
        <v>6230</v>
      </c>
      <c r="B2318" t="s">
        <v>6231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73"/>
        <v>696</v>
      </c>
      <c r="AB2318">
        <f t="shared" si="72"/>
        <v>1.1598026402507173E-4</v>
      </c>
    </row>
    <row r="2319" spans="1:28">
      <c r="A2319" t="s">
        <v>6232</v>
      </c>
      <c r="B2319" t="s">
        <v>6233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73"/>
        <v>664</v>
      </c>
      <c r="AB2319">
        <f t="shared" si="72"/>
        <v>1.1064783809288453E-4</v>
      </c>
    </row>
    <row r="2320" spans="1:28">
      <c r="A2320" t="s">
        <v>6234</v>
      </c>
      <c r="B2320" t="s">
        <v>6235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73"/>
        <v>647</v>
      </c>
      <c r="AB2320">
        <f t="shared" si="72"/>
        <v>1.0781498681641008E-4</v>
      </c>
    </row>
    <row r="2321" spans="1:28">
      <c r="A2321" t="s">
        <v>6236</v>
      </c>
      <c r="B2321" t="s">
        <v>6237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73"/>
        <v>596</v>
      </c>
      <c r="AB2321">
        <f t="shared" si="72"/>
        <v>9.9316432986986715E-5</v>
      </c>
    </row>
    <row r="2322" spans="1:28">
      <c r="A2322" t="s">
        <v>6238</v>
      </c>
      <c r="B2322" t="s">
        <v>6239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73"/>
        <v>592</v>
      </c>
      <c r="AB2322">
        <f t="shared" si="72"/>
        <v>9.864987974546331E-5</v>
      </c>
    </row>
    <row r="2323" spans="1:28">
      <c r="A2323" t="s">
        <v>6240</v>
      </c>
      <c r="B2323" t="s">
        <v>6241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73"/>
        <v>577</v>
      </c>
      <c r="AB2323">
        <f t="shared" si="72"/>
        <v>9.6150305089750561E-5</v>
      </c>
    </row>
    <row r="2324" spans="1:28">
      <c r="A2324" t="s">
        <v>6242</v>
      </c>
      <c r="B2324" t="s">
        <v>6243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73"/>
        <v>604</v>
      </c>
      <c r="AB2324">
        <f t="shared" si="72"/>
        <v>1.0064953947003351E-4</v>
      </c>
    </row>
    <row r="2325" spans="1:28">
      <c r="A2325" t="s">
        <v>6244</v>
      </c>
      <c r="B2325" t="s">
        <v>6245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73"/>
        <v>648</v>
      </c>
      <c r="AB2325">
        <f t="shared" si="72"/>
        <v>1.0798162512679093E-4</v>
      </c>
    </row>
    <row r="2326" spans="1:28">
      <c r="A2326" t="s">
        <v>6246</v>
      </c>
      <c r="B2326" t="s">
        <v>6247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73"/>
        <v>677</v>
      </c>
      <c r="AB2326">
        <f t="shared" ref="AB2326:AB2389" si="74">AA2326/$AD$4</f>
        <v>1.1281413612783557E-4</v>
      </c>
    </row>
    <row r="2327" spans="1:28">
      <c r="A2327" t="s">
        <v>6248</v>
      </c>
      <c r="B2327" t="s">
        <v>6249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73"/>
        <v>712</v>
      </c>
      <c r="AB2327">
        <f t="shared" si="74"/>
        <v>1.1864647699116533E-4</v>
      </c>
    </row>
    <row r="2328" spans="1:28">
      <c r="A2328" t="s">
        <v>6250</v>
      </c>
      <c r="B2328" t="s">
        <v>6251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73"/>
        <v>723</v>
      </c>
      <c r="AB2328">
        <f t="shared" si="74"/>
        <v>1.2047949840535469E-4</v>
      </c>
    </row>
    <row r="2329" spans="1:28">
      <c r="A2329" t="s">
        <v>6252</v>
      </c>
      <c r="B2329" t="s">
        <v>6253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73"/>
        <v>682</v>
      </c>
      <c r="AB2329">
        <f t="shared" si="74"/>
        <v>1.1364732767973983E-4</v>
      </c>
    </row>
    <row r="2330" spans="1:28">
      <c r="A2330" t="s">
        <v>6254</v>
      </c>
      <c r="B2330" t="s">
        <v>6255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73"/>
        <v>542</v>
      </c>
      <c r="AB2330">
        <f t="shared" si="74"/>
        <v>9.0317964226420804E-5</v>
      </c>
    </row>
    <row r="2331" spans="1:28">
      <c r="A2331" t="s">
        <v>6256</v>
      </c>
      <c r="B2331" t="s">
        <v>6257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73"/>
        <v>388</v>
      </c>
      <c r="AB2331">
        <f t="shared" si="74"/>
        <v>6.465566442776988E-5</v>
      </c>
    </row>
    <row r="2332" spans="1:28">
      <c r="A2332" t="s">
        <v>6258</v>
      </c>
      <c r="B2332" t="s">
        <v>6259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73"/>
        <v>303</v>
      </c>
      <c r="AB2332">
        <f t="shared" si="74"/>
        <v>5.0491408045397609E-5</v>
      </c>
    </row>
    <row r="2333" spans="1:28">
      <c r="A2333" t="s">
        <v>6260</v>
      </c>
      <c r="B2333" t="s">
        <v>6261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73"/>
        <v>333</v>
      </c>
      <c r="AB2333">
        <f t="shared" si="74"/>
        <v>5.5490557356823115E-5</v>
      </c>
    </row>
    <row r="2334" spans="1:28">
      <c r="A2334" t="s">
        <v>6262</v>
      </c>
      <c r="B2334" t="s">
        <v>6263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73"/>
        <v>336</v>
      </c>
      <c r="AB2334">
        <f t="shared" si="74"/>
        <v>5.5990472287965664E-5</v>
      </c>
    </row>
    <row r="2335" spans="1:28">
      <c r="A2335" t="s">
        <v>6264</v>
      </c>
      <c r="B2335" t="s">
        <v>6265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73"/>
        <v>370</v>
      </c>
      <c r="AB2335">
        <f t="shared" si="74"/>
        <v>6.1656174840914567E-5</v>
      </c>
    </row>
    <row r="2336" spans="1:28">
      <c r="A2336" t="s">
        <v>6266</v>
      </c>
      <c r="B2336" t="s">
        <v>6267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73"/>
        <v>519</v>
      </c>
      <c r="AB2336">
        <f t="shared" si="74"/>
        <v>8.6485283087661246E-5</v>
      </c>
    </row>
    <row r="2337" spans="1:28">
      <c r="A2337" t="s">
        <v>6268</v>
      </c>
      <c r="B2337" t="s">
        <v>6269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73"/>
        <v>824</v>
      </c>
      <c r="AB2337">
        <f t="shared" si="74"/>
        <v>1.3730996775382056E-4</v>
      </c>
    </row>
    <row r="2338" spans="1:28">
      <c r="A2338" t="s">
        <v>6270</v>
      </c>
      <c r="B2338" t="s">
        <v>6271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73"/>
        <v>984</v>
      </c>
      <c r="AB2338">
        <f t="shared" si="74"/>
        <v>1.6397209741475659E-4</v>
      </c>
    </row>
    <row r="2339" spans="1:28">
      <c r="A2339" t="s">
        <v>6272</v>
      </c>
      <c r="B2339" t="s">
        <v>6273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73"/>
        <v>967</v>
      </c>
      <c r="AB2339">
        <f t="shared" si="74"/>
        <v>1.6113924613828212E-4</v>
      </c>
    </row>
    <row r="2340" spans="1:28">
      <c r="A2340" t="s">
        <v>6274</v>
      </c>
      <c r="B2340" t="s">
        <v>6275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73"/>
        <v>827</v>
      </c>
      <c r="AB2340">
        <f t="shared" si="74"/>
        <v>1.3780988268496312E-4</v>
      </c>
    </row>
    <row r="2341" spans="1:28">
      <c r="A2341" t="s">
        <v>6276</v>
      </c>
      <c r="B2341" t="s">
        <v>6277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73"/>
        <v>781</v>
      </c>
      <c r="AB2341">
        <f t="shared" si="74"/>
        <v>1.3014452040744401E-4</v>
      </c>
    </row>
    <row r="2342" spans="1:28">
      <c r="A2342" t="s">
        <v>6278</v>
      </c>
      <c r="B2342" t="s">
        <v>6279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73"/>
        <v>729</v>
      </c>
      <c r="AB2342">
        <f t="shared" si="74"/>
        <v>1.2147932826763979E-4</v>
      </c>
    </row>
    <row r="2343" spans="1:28">
      <c r="A2343" t="s">
        <v>6280</v>
      </c>
      <c r="B2343" t="s">
        <v>6281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73"/>
        <v>694</v>
      </c>
      <c r="AB2343">
        <f t="shared" si="74"/>
        <v>1.1564698740431003E-4</v>
      </c>
    </row>
    <row r="2344" spans="1:28">
      <c r="A2344" t="s">
        <v>6282</v>
      </c>
      <c r="B2344" t="s">
        <v>6283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73"/>
        <v>670</v>
      </c>
      <c r="AB2344">
        <f t="shared" si="74"/>
        <v>1.1164766795516963E-4</v>
      </c>
    </row>
    <row r="2345" spans="1:28">
      <c r="A2345" t="s">
        <v>6284</v>
      </c>
      <c r="B2345" t="s">
        <v>6285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73"/>
        <v>611</v>
      </c>
      <c r="AB2345">
        <f t="shared" si="74"/>
        <v>1.0181600764269946E-4</v>
      </c>
    </row>
    <row r="2346" spans="1:28">
      <c r="A2346" t="s">
        <v>6286</v>
      </c>
      <c r="B2346" t="s">
        <v>6287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73"/>
        <v>597</v>
      </c>
      <c r="AB2346">
        <f t="shared" si="74"/>
        <v>9.9483071297367569E-5</v>
      </c>
    </row>
    <row r="2347" spans="1:28">
      <c r="A2347" t="s">
        <v>6288</v>
      </c>
      <c r="B2347" t="s">
        <v>6289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73"/>
        <v>586</v>
      </c>
      <c r="AB2347">
        <f t="shared" si="74"/>
        <v>9.7650049883178211E-5</v>
      </c>
    </row>
    <row r="2348" spans="1:28">
      <c r="A2348" t="s">
        <v>6290</v>
      </c>
      <c r="B2348" t="s">
        <v>6291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73"/>
        <v>603</v>
      </c>
      <c r="AB2348">
        <f t="shared" si="74"/>
        <v>1.0048290115965267E-4</v>
      </c>
    </row>
    <row r="2349" spans="1:28">
      <c r="A2349" t="s">
        <v>6292</v>
      </c>
      <c r="B2349" t="s">
        <v>6293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73"/>
        <v>646</v>
      </c>
      <c r="AB2349">
        <f t="shared" si="74"/>
        <v>1.0764834850602922E-4</v>
      </c>
    </row>
    <row r="2350" spans="1:28">
      <c r="A2350" t="s">
        <v>6294</v>
      </c>
      <c r="B2350" t="s">
        <v>6295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73"/>
        <v>670</v>
      </c>
      <c r="AB2350">
        <f t="shared" si="74"/>
        <v>1.1164766795516963E-4</v>
      </c>
    </row>
    <row r="2351" spans="1:28">
      <c r="A2351" t="s">
        <v>6296</v>
      </c>
      <c r="B2351" t="s">
        <v>6297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73"/>
        <v>711</v>
      </c>
      <c r="AB2351">
        <f t="shared" si="74"/>
        <v>1.1847983868078449E-4</v>
      </c>
    </row>
    <row r="2352" spans="1:28">
      <c r="A2352" t="s">
        <v>6298</v>
      </c>
      <c r="B2352" t="s">
        <v>6299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73"/>
        <v>723</v>
      </c>
      <c r="AB2352">
        <f t="shared" si="74"/>
        <v>1.2047949840535469E-4</v>
      </c>
    </row>
    <row r="2353" spans="1:28">
      <c r="A2353" t="s">
        <v>6300</v>
      </c>
      <c r="B2353" t="s">
        <v>6301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73"/>
        <v>667</v>
      </c>
      <c r="AB2353">
        <f t="shared" si="74"/>
        <v>1.1114775302402708E-4</v>
      </c>
    </row>
    <row r="2354" spans="1:28">
      <c r="A2354" t="s">
        <v>6302</v>
      </c>
      <c r="B2354" t="s">
        <v>6303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73"/>
        <v>531</v>
      </c>
      <c r="AB2354">
        <f t="shared" si="74"/>
        <v>8.8484942812231445E-5</v>
      </c>
    </row>
    <row r="2355" spans="1:28">
      <c r="A2355" t="s">
        <v>6304</v>
      </c>
      <c r="B2355" t="s">
        <v>6305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73"/>
        <v>371</v>
      </c>
      <c r="AB2355">
        <f t="shared" si="74"/>
        <v>6.1822813151295422E-5</v>
      </c>
    </row>
    <row r="2356" spans="1:28">
      <c r="A2356" t="s">
        <v>6306</v>
      </c>
      <c r="B2356" t="s">
        <v>6307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73"/>
        <v>335</v>
      </c>
      <c r="AB2356">
        <f t="shared" si="74"/>
        <v>5.5823833977584817E-5</v>
      </c>
    </row>
    <row r="2357" spans="1:28">
      <c r="A2357" t="s">
        <v>6308</v>
      </c>
      <c r="B2357" t="s">
        <v>6309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73"/>
        <v>365</v>
      </c>
      <c r="AB2357">
        <f t="shared" si="74"/>
        <v>6.0822983289010322E-5</v>
      </c>
    </row>
    <row r="2358" spans="1:28">
      <c r="A2358" t="s">
        <v>6310</v>
      </c>
      <c r="B2358" t="s">
        <v>6311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73"/>
        <v>369</v>
      </c>
      <c r="AB2358">
        <f t="shared" si="74"/>
        <v>6.1489536530533726E-5</v>
      </c>
    </row>
    <row r="2359" spans="1:28">
      <c r="A2359" t="s">
        <v>6312</v>
      </c>
      <c r="B2359" t="s">
        <v>6313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73"/>
        <v>405</v>
      </c>
      <c r="AB2359">
        <f t="shared" si="74"/>
        <v>6.7488515704244325E-5</v>
      </c>
    </row>
    <row r="2360" spans="1:28">
      <c r="A2360" t="s">
        <v>6314</v>
      </c>
      <c r="B2360" t="s">
        <v>6315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73"/>
        <v>560</v>
      </c>
      <c r="AB2360">
        <f t="shared" si="74"/>
        <v>9.3317453813276103E-5</v>
      </c>
    </row>
    <row r="2361" spans="1:28">
      <c r="A2361" t="s">
        <v>6316</v>
      </c>
      <c r="B2361" t="s">
        <v>6317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73"/>
        <v>872</v>
      </c>
      <c r="AB2361">
        <f t="shared" si="74"/>
        <v>1.4530860665210135E-4</v>
      </c>
    </row>
    <row r="2362" spans="1:28">
      <c r="A2362" t="s">
        <v>6318</v>
      </c>
      <c r="B2362" t="s">
        <v>6319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73"/>
        <v>1039</v>
      </c>
      <c r="AB2362">
        <f t="shared" si="74"/>
        <v>1.7313720448570335E-4</v>
      </c>
    </row>
    <row r="2363" spans="1:28">
      <c r="A2363" t="s">
        <v>6320</v>
      </c>
      <c r="B2363" t="s">
        <v>6321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73"/>
        <v>1023</v>
      </c>
      <c r="AB2363">
        <f t="shared" si="74"/>
        <v>1.7047099151960976E-4</v>
      </c>
    </row>
    <row r="2364" spans="1:28">
      <c r="A2364" t="s">
        <v>6322</v>
      </c>
      <c r="B2364" t="s">
        <v>6323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73"/>
        <v>900</v>
      </c>
      <c r="AB2364">
        <f t="shared" si="74"/>
        <v>1.4997447934276517E-4</v>
      </c>
    </row>
    <row r="2365" spans="1:28">
      <c r="A2365" t="s">
        <v>6324</v>
      </c>
      <c r="B2365" t="s">
        <v>6325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73"/>
        <v>848</v>
      </c>
      <c r="AB2365">
        <f t="shared" si="74"/>
        <v>1.4130928720296096E-4</v>
      </c>
    </row>
    <row r="2366" spans="1:28">
      <c r="A2366" t="s">
        <v>6326</v>
      </c>
      <c r="B2366" t="s">
        <v>6327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73"/>
        <v>793</v>
      </c>
      <c r="AB2366">
        <f t="shared" si="74"/>
        <v>1.321441801320142E-4</v>
      </c>
    </row>
    <row r="2367" spans="1:28">
      <c r="A2367" t="s">
        <v>6328</v>
      </c>
      <c r="B2367" t="s">
        <v>6329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73"/>
        <v>755</v>
      </c>
      <c r="AB2367">
        <f t="shared" si="74"/>
        <v>1.258119243375419E-4</v>
      </c>
    </row>
    <row r="2368" spans="1:28">
      <c r="A2368" t="s">
        <v>6330</v>
      </c>
      <c r="B2368" t="s">
        <v>6331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73"/>
        <v>731</v>
      </c>
      <c r="AB2368">
        <f t="shared" si="74"/>
        <v>1.2181260488840148E-4</v>
      </c>
    </row>
    <row r="2369" spans="1:28">
      <c r="A2369" t="s">
        <v>6332</v>
      </c>
      <c r="B2369" t="s">
        <v>6333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73"/>
        <v>672</v>
      </c>
      <c r="AB2369">
        <f t="shared" si="74"/>
        <v>1.1198094457593133E-4</v>
      </c>
    </row>
    <row r="2370" spans="1:28">
      <c r="A2370" t="s">
        <v>6334</v>
      </c>
      <c r="B2370" t="s">
        <v>6335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73"/>
        <v>657</v>
      </c>
      <c r="AB2370">
        <f t="shared" si="74"/>
        <v>1.0948136992021858E-4</v>
      </c>
    </row>
    <row r="2371" spans="1:28">
      <c r="A2371" t="s">
        <v>6336</v>
      </c>
      <c r="B2371" t="s">
        <v>6337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73"/>
        <v>643</v>
      </c>
      <c r="AB2371">
        <f t="shared" si="74"/>
        <v>1.0714843357488667E-4</v>
      </c>
    </row>
    <row r="2372" spans="1:28">
      <c r="A2372" t="s">
        <v>6338</v>
      </c>
      <c r="B2372" t="s">
        <v>6339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73"/>
        <v>662</v>
      </c>
      <c r="AB2372">
        <f t="shared" si="74"/>
        <v>1.1031456147212282E-4</v>
      </c>
    </row>
    <row r="2373" spans="1:28">
      <c r="A2373" t="s">
        <v>6340</v>
      </c>
      <c r="B2373" t="s">
        <v>6341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73"/>
        <v>707</v>
      </c>
      <c r="AB2373">
        <f t="shared" si="74"/>
        <v>1.1781328543926109E-4</v>
      </c>
    </row>
    <row r="2374" spans="1:28">
      <c r="A2374" t="s">
        <v>6342</v>
      </c>
      <c r="B2374" t="s">
        <v>6343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75">SUM(U2374:Z2374)</f>
        <v>726</v>
      </c>
      <c r="AB2374">
        <f t="shared" si="74"/>
        <v>1.2097941333649724E-4</v>
      </c>
    </row>
    <row r="2375" spans="1:28">
      <c r="A2375" t="s">
        <v>6344</v>
      </c>
      <c r="B2375" t="s">
        <v>6345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75"/>
        <v>761</v>
      </c>
      <c r="AB2375">
        <f t="shared" si="74"/>
        <v>1.26811754199827E-4</v>
      </c>
    </row>
    <row r="2376" spans="1:28">
      <c r="A2376" t="s">
        <v>6346</v>
      </c>
      <c r="B2376" t="s">
        <v>6347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75"/>
        <v>768</v>
      </c>
      <c r="AB2376">
        <f t="shared" si="74"/>
        <v>1.2797822237249295E-4</v>
      </c>
    </row>
    <row r="2377" spans="1:28">
      <c r="A2377" t="s">
        <v>6348</v>
      </c>
      <c r="B2377" t="s">
        <v>6349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75"/>
        <v>706</v>
      </c>
      <c r="AB2377">
        <f t="shared" si="74"/>
        <v>1.1764664712888023E-4</v>
      </c>
    </row>
    <row r="2378" spans="1:28">
      <c r="A2378" t="s">
        <v>6350</v>
      </c>
      <c r="B2378" t="s">
        <v>6351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75"/>
        <v>560</v>
      </c>
      <c r="AB2378">
        <f t="shared" si="74"/>
        <v>9.3317453813276103E-5</v>
      </c>
    </row>
    <row r="2379" spans="1:28">
      <c r="A2379" t="s">
        <v>6352</v>
      </c>
      <c r="B2379" t="s">
        <v>6353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75"/>
        <v>400</v>
      </c>
      <c r="AB2379">
        <f t="shared" si="74"/>
        <v>6.6655324152340079E-5</v>
      </c>
    </row>
    <row r="2380" spans="1:28">
      <c r="A2380" t="s">
        <v>6354</v>
      </c>
      <c r="B2380" t="s">
        <v>6355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75"/>
        <v>394</v>
      </c>
      <c r="AB2380">
        <f t="shared" si="74"/>
        <v>6.565549429005498E-5</v>
      </c>
    </row>
    <row r="2381" spans="1:28">
      <c r="A2381" t="s">
        <v>6356</v>
      </c>
      <c r="B2381" t="s">
        <v>6357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75"/>
        <v>428</v>
      </c>
      <c r="AB2381">
        <f t="shared" si="74"/>
        <v>7.1321196843003882E-5</v>
      </c>
    </row>
    <row r="2382" spans="1:28">
      <c r="A2382" t="s">
        <v>6358</v>
      </c>
      <c r="B2382" t="s">
        <v>6359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75"/>
        <v>432</v>
      </c>
      <c r="AB2382">
        <f t="shared" si="74"/>
        <v>7.1987750084527287E-5</v>
      </c>
    </row>
    <row r="2383" spans="1:28">
      <c r="A2383" t="s">
        <v>6360</v>
      </c>
      <c r="B2383" t="s">
        <v>6361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75"/>
        <v>474</v>
      </c>
      <c r="AB2383">
        <f t="shared" si="74"/>
        <v>7.8986559120522985E-5</v>
      </c>
    </row>
    <row r="2384" spans="1:28">
      <c r="A2384" t="s">
        <v>6362</v>
      </c>
      <c r="B2384" t="s">
        <v>6363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75"/>
        <v>636</v>
      </c>
      <c r="AB2384">
        <f t="shared" si="74"/>
        <v>1.0598196540222072E-4</v>
      </c>
    </row>
    <row r="2385" spans="1:28">
      <c r="A2385" t="s">
        <v>6364</v>
      </c>
      <c r="B2385" t="s">
        <v>6365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75"/>
        <v>961</v>
      </c>
      <c r="AB2385">
        <f t="shared" si="74"/>
        <v>1.6013941627599702E-4</v>
      </c>
    </row>
    <row r="2386" spans="1:28">
      <c r="A2386" t="s">
        <v>6366</v>
      </c>
      <c r="B2386" t="s">
        <v>6367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75"/>
        <v>1133</v>
      </c>
      <c r="AB2386">
        <f t="shared" si="74"/>
        <v>1.8880120566150326E-4</v>
      </c>
    </row>
    <row r="2387" spans="1:28">
      <c r="A2387" t="s">
        <v>6368</v>
      </c>
      <c r="B2387" t="s">
        <v>6369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75"/>
        <v>1118</v>
      </c>
      <c r="AB2387">
        <f t="shared" si="74"/>
        <v>1.8630163100579052E-4</v>
      </c>
    </row>
    <row r="2388" spans="1:28">
      <c r="A2388" t="s">
        <v>6370</v>
      </c>
      <c r="B2388" t="s">
        <v>6371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75"/>
        <v>1004</v>
      </c>
      <c r="AB2388">
        <f t="shared" si="74"/>
        <v>1.673048636223736E-4</v>
      </c>
    </row>
    <row r="2389" spans="1:28">
      <c r="A2389" t="s">
        <v>6372</v>
      </c>
      <c r="B2389" t="s">
        <v>6373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75"/>
        <v>945</v>
      </c>
      <c r="AB2389">
        <f t="shared" si="74"/>
        <v>1.5747320330990343E-4</v>
      </c>
    </row>
    <row r="2390" spans="1:28">
      <c r="A2390" t="s">
        <v>6374</v>
      </c>
      <c r="B2390" t="s">
        <v>6375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75"/>
        <v>888</v>
      </c>
      <c r="AB2390">
        <f t="shared" ref="AB2390:AB2453" si="76">AA2390/$AD$4</f>
        <v>1.4797481961819497E-4</v>
      </c>
    </row>
    <row r="2391" spans="1:28">
      <c r="A2391" t="s">
        <v>6376</v>
      </c>
      <c r="B2391" t="s">
        <v>6377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75"/>
        <v>849</v>
      </c>
      <c r="AB2391">
        <f t="shared" si="76"/>
        <v>1.4147592551334181E-4</v>
      </c>
    </row>
    <row r="2392" spans="1:28">
      <c r="A2392" t="s">
        <v>6378</v>
      </c>
      <c r="B2392" t="s">
        <v>6379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75"/>
        <v>824</v>
      </c>
      <c r="AB2392">
        <f t="shared" si="76"/>
        <v>1.3730996775382056E-4</v>
      </c>
    </row>
    <row r="2393" spans="1:28">
      <c r="A2393" t="s">
        <v>6380</v>
      </c>
      <c r="B2393" t="s">
        <v>6381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75"/>
        <v>767</v>
      </c>
      <c r="AB2393">
        <f t="shared" si="76"/>
        <v>1.278115840621121E-4</v>
      </c>
    </row>
    <row r="2394" spans="1:28">
      <c r="A2394" t="s">
        <v>6382</v>
      </c>
      <c r="B2394" t="s">
        <v>6383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75"/>
        <v>757</v>
      </c>
      <c r="AB2394">
        <f t="shared" si="76"/>
        <v>1.2614520095830361E-4</v>
      </c>
    </row>
    <row r="2395" spans="1:28">
      <c r="A2395" t="s">
        <v>6384</v>
      </c>
      <c r="B2395" t="s">
        <v>6385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75"/>
        <v>746</v>
      </c>
      <c r="AB2395">
        <f t="shared" si="76"/>
        <v>1.2431217954411423E-4</v>
      </c>
    </row>
    <row r="2396" spans="1:28">
      <c r="A2396" t="s">
        <v>6386</v>
      </c>
      <c r="B2396" t="s">
        <v>6387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75"/>
        <v>769</v>
      </c>
      <c r="AB2396">
        <f t="shared" si="76"/>
        <v>1.2814486068287381E-4</v>
      </c>
    </row>
    <row r="2397" spans="1:28">
      <c r="A2397" t="s">
        <v>6388</v>
      </c>
      <c r="B2397" t="s">
        <v>6389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75"/>
        <v>819</v>
      </c>
      <c r="AB2397">
        <f t="shared" si="76"/>
        <v>1.3647677620191631E-4</v>
      </c>
    </row>
    <row r="2398" spans="1:28">
      <c r="A2398" t="s">
        <v>6390</v>
      </c>
      <c r="B2398" t="s">
        <v>6391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75"/>
        <v>835</v>
      </c>
      <c r="AB2398">
        <f t="shared" si="76"/>
        <v>1.391429891680099E-4</v>
      </c>
    </row>
    <row r="2399" spans="1:28">
      <c r="A2399" t="s">
        <v>6392</v>
      </c>
      <c r="B2399" t="s">
        <v>6393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75"/>
        <v>862</v>
      </c>
      <c r="AB2399">
        <f t="shared" si="76"/>
        <v>1.4364222354829286E-4</v>
      </c>
    </row>
    <row r="2400" spans="1:28">
      <c r="A2400" t="s">
        <v>6394</v>
      </c>
      <c r="B2400" t="s">
        <v>6395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75"/>
        <v>866</v>
      </c>
      <c r="AB2400">
        <f t="shared" si="76"/>
        <v>1.4430877678981626E-4</v>
      </c>
    </row>
    <row r="2401" spans="1:28">
      <c r="A2401" t="s">
        <v>6396</v>
      </c>
      <c r="B2401" t="s">
        <v>6397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75"/>
        <v>789</v>
      </c>
      <c r="AB2401">
        <f t="shared" si="76"/>
        <v>1.3147762689049081E-4</v>
      </c>
    </row>
    <row r="2402" spans="1:28">
      <c r="A2402" t="s">
        <v>6398</v>
      </c>
      <c r="B2402" t="s">
        <v>6399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75"/>
        <v>626</v>
      </c>
      <c r="AB2402">
        <f t="shared" si="76"/>
        <v>1.0431558229841223E-4</v>
      </c>
    </row>
    <row r="2403" spans="1:28">
      <c r="A2403" t="s">
        <v>6400</v>
      </c>
      <c r="B2403" t="s">
        <v>6401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75"/>
        <v>461</v>
      </c>
      <c r="AB2403">
        <f t="shared" si="76"/>
        <v>7.6820261085571944E-5</v>
      </c>
    </row>
    <row r="2404" spans="1:28">
      <c r="A2404" t="s">
        <v>6402</v>
      </c>
      <c r="B2404" t="s">
        <v>6403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75"/>
        <v>461</v>
      </c>
      <c r="AB2404">
        <f t="shared" si="76"/>
        <v>7.6820261085571944E-5</v>
      </c>
    </row>
    <row r="2405" spans="1:28">
      <c r="A2405" t="s">
        <v>6404</v>
      </c>
      <c r="B2405" t="s">
        <v>6405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75"/>
        <v>499</v>
      </c>
      <c r="AB2405">
        <f t="shared" si="76"/>
        <v>8.3152516880044251E-5</v>
      </c>
    </row>
    <row r="2406" spans="1:28">
      <c r="A2406" t="s">
        <v>6406</v>
      </c>
      <c r="B2406" t="s">
        <v>6407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75"/>
        <v>504</v>
      </c>
      <c r="AB2406">
        <f t="shared" si="76"/>
        <v>8.3985708431948497E-5</v>
      </c>
    </row>
    <row r="2407" spans="1:28">
      <c r="A2407" t="s">
        <v>6408</v>
      </c>
      <c r="B2407" t="s">
        <v>6409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75"/>
        <v>550</v>
      </c>
      <c r="AB2407">
        <f t="shared" si="76"/>
        <v>9.1651070709467599E-5</v>
      </c>
    </row>
    <row r="2408" spans="1:28">
      <c r="A2408" t="s">
        <v>6410</v>
      </c>
      <c r="B2408" t="s">
        <v>6411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75"/>
        <v>721</v>
      </c>
      <c r="AB2408">
        <f t="shared" si="76"/>
        <v>1.2014622178459299E-4</v>
      </c>
    </row>
    <row r="2409" spans="1:28">
      <c r="A2409" t="s">
        <v>6412</v>
      </c>
      <c r="B2409" t="s">
        <v>6413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75"/>
        <v>1071</v>
      </c>
      <c r="AB2409">
        <f t="shared" si="76"/>
        <v>1.7846963041789055E-4</v>
      </c>
    </row>
    <row r="2410" spans="1:28">
      <c r="A2410" t="s">
        <v>6414</v>
      </c>
      <c r="B2410" t="s">
        <v>6415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75"/>
        <v>1252</v>
      </c>
      <c r="AB2410">
        <f t="shared" si="76"/>
        <v>2.0863116459682445E-4</v>
      </c>
    </row>
    <row r="2411" spans="1:28">
      <c r="A2411" t="s">
        <v>6416</v>
      </c>
      <c r="B2411" t="s">
        <v>6417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75"/>
        <v>1236</v>
      </c>
      <c r="AB2411">
        <f t="shared" si="76"/>
        <v>2.0596495163073084E-4</v>
      </c>
    </row>
    <row r="2412" spans="1:28">
      <c r="A2412" t="s">
        <v>6418</v>
      </c>
      <c r="B2412" t="s">
        <v>6419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75"/>
        <v>1123</v>
      </c>
      <c r="AB2412">
        <f t="shared" si="76"/>
        <v>1.8713482255769477E-4</v>
      </c>
    </row>
    <row r="2413" spans="1:28">
      <c r="A2413" t="s">
        <v>6420</v>
      </c>
      <c r="B2413" t="s">
        <v>6421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75"/>
        <v>1062</v>
      </c>
      <c r="AB2413">
        <f t="shared" si="76"/>
        <v>1.7696988562446289E-4</v>
      </c>
    </row>
    <row r="2414" spans="1:28">
      <c r="A2414" t="s">
        <v>6422</v>
      </c>
      <c r="B2414" t="s">
        <v>6423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75"/>
        <v>1002</v>
      </c>
      <c r="AB2414">
        <f t="shared" si="76"/>
        <v>1.6697158700161189E-4</v>
      </c>
    </row>
    <row r="2415" spans="1:28">
      <c r="A2415" t="s">
        <v>6424</v>
      </c>
      <c r="B2415" t="s">
        <v>6425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75"/>
        <v>960</v>
      </c>
      <c r="AB2415">
        <f t="shared" si="76"/>
        <v>1.599727779656162E-4</v>
      </c>
    </row>
    <row r="2416" spans="1:28">
      <c r="A2416" t="s">
        <v>6426</v>
      </c>
      <c r="B2416" t="s">
        <v>6427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75"/>
        <v>933</v>
      </c>
      <c r="AB2416">
        <f t="shared" si="76"/>
        <v>1.5547354358533323E-4</v>
      </c>
    </row>
    <row r="2417" spans="1:28">
      <c r="A2417" t="s">
        <v>6428</v>
      </c>
      <c r="B2417" t="s">
        <v>6429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75"/>
        <v>876</v>
      </c>
      <c r="AB2417">
        <f t="shared" si="76"/>
        <v>1.4597515989362477E-4</v>
      </c>
    </row>
    <row r="2418" spans="1:28">
      <c r="A2418" t="s">
        <v>6430</v>
      </c>
      <c r="B2418" t="s">
        <v>6431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75"/>
        <v>868</v>
      </c>
      <c r="AB2418">
        <f t="shared" si="76"/>
        <v>1.4464205341057796E-4</v>
      </c>
    </row>
    <row r="2419" spans="1:28">
      <c r="A2419" t="s">
        <v>6432</v>
      </c>
      <c r="B2419" t="s">
        <v>6433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75"/>
        <v>859</v>
      </c>
      <c r="AB2419">
        <f t="shared" si="76"/>
        <v>1.4314230861715033E-4</v>
      </c>
    </row>
    <row r="2420" spans="1:28">
      <c r="A2420" t="s">
        <v>6434</v>
      </c>
      <c r="B2420" t="s">
        <v>6435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75"/>
        <v>887</v>
      </c>
      <c r="AB2420">
        <f t="shared" si="76"/>
        <v>1.4780818130781412E-4</v>
      </c>
    </row>
    <row r="2421" spans="1:28">
      <c r="A2421" t="s">
        <v>6436</v>
      </c>
      <c r="B2421" t="s">
        <v>6437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75"/>
        <v>938</v>
      </c>
      <c r="AB2421">
        <f t="shared" si="76"/>
        <v>1.5630673513723748E-4</v>
      </c>
    </row>
    <row r="2422" spans="1:28">
      <c r="A2422" t="s">
        <v>6438</v>
      </c>
      <c r="B2422" t="s">
        <v>6439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75"/>
        <v>951</v>
      </c>
      <c r="AB2422">
        <f t="shared" si="76"/>
        <v>1.5847303317218853E-4</v>
      </c>
    </row>
    <row r="2423" spans="1:28">
      <c r="A2423" t="s">
        <v>6440</v>
      </c>
      <c r="B2423" t="s">
        <v>6441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75"/>
        <v>973</v>
      </c>
      <c r="AB2423">
        <f t="shared" si="76"/>
        <v>1.6213907600056725E-4</v>
      </c>
    </row>
    <row r="2424" spans="1:28">
      <c r="A2424" t="s">
        <v>6442</v>
      </c>
      <c r="B2424" t="s">
        <v>6443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75"/>
        <v>972</v>
      </c>
      <c r="AB2424">
        <f t="shared" si="76"/>
        <v>1.619724376901864E-4</v>
      </c>
    </row>
    <row r="2425" spans="1:28">
      <c r="A2425" t="s">
        <v>6444</v>
      </c>
      <c r="B2425" t="s">
        <v>6445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75"/>
        <v>884</v>
      </c>
      <c r="AB2425">
        <f t="shared" si="76"/>
        <v>1.4730826637667158E-4</v>
      </c>
    </row>
    <row r="2426" spans="1:28">
      <c r="A2426" t="s">
        <v>6446</v>
      </c>
      <c r="B2426" t="s">
        <v>6447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75"/>
        <v>708</v>
      </c>
      <c r="AB2426">
        <f t="shared" si="76"/>
        <v>1.1797992374964194E-4</v>
      </c>
    </row>
    <row r="2427" spans="1:28">
      <c r="A2427" t="s">
        <v>6448</v>
      </c>
      <c r="B2427" t="s">
        <v>6449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75"/>
        <v>532</v>
      </c>
      <c r="AB2427">
        <f t="shared" si="76"/>
        <v>8.86515811226123E-5</v>
      </c>
    </row>
    <row r="2428" spans="1:28">
      <c r="A2428" t="s">
        <v>6450</v>
      </c>
      <c r="B2428" t="s">
        <v>6451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75"/>
        <v>525</v>
      </c>
      <c r="AB2428">
        <f t="shared" si="76"/>
        <v>8.7485112949946346E-5</v>
      </c>
    </row>
    <row r="2429" spans="1:28">
      <c r="A2429" t="s">
        <v>6452</v>
      </c>
      <c r="B2429" t="s">
        <v>6453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75"/>
        <v>561</v>
      </c>
      <c r="AB2429">
        <f t="shared" si="76"/>
        <v>9.3484092123656957E-5</v>
      </c>
    </row>
    <row r="2430" spans="1:28">
      <c r="A2430" t="s">
        <v>6454</v>
      </c>
      <c r="B2430" t="s">
        <v>6455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75"/>
        <v>567</v>
      </c>
      <c r="AB2430">
        <f t="shared" si="76"/>
        <v>9.4483921985942057E-5</v>
      </c>
    </row>
    <row r="2431" spans="1:28">
      <c r="A2431" t="s">
        <v>6456</v>
      </c>
      <c r="B2431" t="s">
        <v>6457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75"/>
        <v>608</v>
      </c>
      <c r="AB2431">
        <f t="shared" si="76"/>
        <v>1.0131609271155691E-4</v>
      </c>
    </row>
    <row r="2432" spans="1:28">
      <c r="A2432" t="s">
        <v>6458</v>
      </c>
      <c r="B2432" t="s">
        <v>6459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75"/>
        <v>771</v>
      </c>
      <c r="AB2432">
        <f t="shared" si="76"/>
        <v>1.2847813730363549E-4</v>
      </c>
    </row>
    <row r="2433" spans="1:28">
      <c r="A2433" t="s">
        <v>6460</v>
      </c>
      <c r="B2433" t="s">
        <v>6461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75"/>
        <v>1142</v>
      </c>
      <c r="AB2433">
        <f t="shared" si="76"/>
        <v>1.9030095045493092E-4</v>
      </c>
    </row>
    <row r="2434" spans="1:28">
      <c r="A2434" t="s">
        <v>6462</v>
      </c>
      <c r="B2434" t="s">
        <v>6463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75"/>
        <v>1343</v>
      </c>
      <c r="AB2434">
        <f t="shared" si="76"/>
        <v>2.237952508414818E-4</v>
      </c>
    </row>
    <row r="2435" spans="1:28">
      <c r="A2435" t="s">
        <v>6464</v>
      </c>
      <c r="B2435" t="s">
        <v>6465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75"/>
        <v>1336</v>
      </c>
      <c r="AB2435">
        <f t="shared" si="76"/>
        <v>2.2262878266881585E-4</v>
      </c>
    </row>
    <row r="2436" spans="1:28">
      <c r="A2436" t="s">
        <v>6466</v>
      </c>
      <c r="B2436" t="s">
        <v>6467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75"/>
        <v>1226</v>
      </c>
      <c r="AB2436">
        <f t="shared" si="76"/>
        <v>2.0429856852692235E-4</v>
      </c>
    </row>
    <row r="2437" spans="1:28">
      <c r="A2437" t="s">
        <v>6468</v>
      </c>
      <c r="B2437" t="s">
        <v>6469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75"/>
        <v>1170</v>
      </c>
      <c r="AB2437">
        <f t="shared" si="76"/>
        <v>1.9496682314559471E-4</v>
      </c>
    </row>
    <row r="2438" spans="1:28">
      <c r="A2438" t="s">
        <v>6470</v>
      </c>
      <c r="B2438" t="s">
        <v>6471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77">SUM(U2438:Z2438)</f>
        <v>1106</v>
      </c>
      <c r="AB2438">
        <f t="shared" si="76"/>
        <v>1.8430197128122032E-4</v>
      </c>
    </row>
    <row r="2439" spans="1:28">
      <c r="A2439" t="s">
        <v>6472</v>
      </c>
      <c r="B2439" t="s">
        <v>6473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77"/>
        <v>1060</v>
      </c>
      <c r="AB2439">
        <f t="shared" si="76"/>
        <v>1.7663660900370121E-4</v>
      </c>
    </row>
    <row r="2440" spans="1:28">
      <c r="A2440" t="s">
        <v>6474</v>
      </c>
      <c r="B2440" t="s">
        <v>6475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77"/>
        <v>1029</v>
      </c>
      <c r="AB2440">
        <f t="shared" si="76"/>
        <v>1.7147082138189486E-4</v>
      </c>
    </row>
    <row r="2441" spans="1:28">
      <c r="A2441" t="s">
        <v>6476</v>
      </c>
      <c r="B2441" t="s">
        <v>6477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77"/>
        <v>977</v>
      </c>
      <c r="AB2441">
        <f t="shared" si="76"/>
        <v>1.6280562924209064E-4</v>
      </c>
    </row>
    <row r="2442" spans="1:28">
      <c r="A2442" t="s">
        <v>6478</v>
      </c>
      <c r="B2442" t="s">
        <v>6479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77"/>
        <v>965</v>
      </c>
      <c r="AB2442">
        <f t="shared" si="76"/>
        <v>1.6080596951752044E-4</v>
      </c>
    </row>
    <row r="2443" spans="1:28">
      <c r="A2443" t="s">
        <v>6480</v>
      </c>
      <c r="B2443" t="s">
        <v>6481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77"/>
        <v>955</v>
      </c>
      <c r="AB2443">
        <f t="shared" si="76"/>
        <v>1.5913958641371192E-4</v>
      </c>
    </row>
    <row r="2444" spans="1:28">
      <c r="A2444" t="s">
        <v>6482</v>
      </c>
      <c r="B2444" t="s">
        <v>6483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77"/>
        <v>985</v>
      </c>
      <c r="AB2444">
        <f t="shared" si="76"/>
        <v>1.6413873572513745E-4</v>
      </c>
    </row>
    <row r="2445" spans="1:28">
      <c r="A2445" t="s">
        <v>6484</v>
      </c>
      <c r="B2445" t="s">
        <v>6485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77"/>
        <v>1037</v>
      </c>
      <c r="AB2445">
        <f t="shared" si="76"/>
        <v>1.7280392786494164E-4</v>
      </c>
    </row>
    <row r="2446" spans="1:28">
      <c r="A2446" t="s">
        <v>6486</v>
      </c>
      <c r="B2446" t="s">
        <v>6487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77"/>
        <v>1051</v>
      </c>
      <c r="AB2446">
        <f t="shared" si="76"/>
        <v>1.7513686421027355E-4</v>
      </c>
    </row>
    <row r="2447" spans="1:28">
      <c r="A2447" t="s">
        <v>6488</v>
      </c>
      <c r="B2447" t="s">
        <v>6489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77"/>
        <v>1073</v>
      </c>
      <c r="AB2447">
        <f t="shared" si="76"/>
        <v>1.7880290703865226E-4</v>
      </c>
    </row>
    <row r="2448" spans="1:28">
      <c r="A2448" t="s">
        <v>6490</v>
      </c>
      <c r="B2448" t="s">
        <v>6491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77"/>
        <v>1063</v>
      </c>
      <c r="AB2448">
        <f t="shared" si="76"/>
        <v>1.7713652393484375E-4</v>
      </c>
    </row>
    <row r="2449" spans="1:28">
      <c r="A2449" t="s">
        <v>6492</v>
      </c>
      <c r="B2449" t="s">
        <v>6493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77"/>
        <v>972</v>
      </c>
      <c r="AB2449">
        <f t="shared" si="76"/>
        <v>1.619724376901864E-4</v>
      </c>
    </row>
    <row r="2450" spans="1:28">
      <c r="A2450" t="s">
        <v>6494</v>
      </c>
      <c r="B2450" t="s">
        <v>6495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77"/>
        <v>782</v>
      </c>
      <c r="AB2450">
        <f t="shared" si="76"/>
        <v>1.3031115871782486E-4</v>
      </c>
    </row>
    <row r="2451" spans="1:28">
      <c r="A2451" t="s">
        <v>6496</v>
      </c>
      <c r="B2451" t="s">
        <v>6497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77"/>
        <v>595</v>
      </c>
      <c r="AB2451">
        <f t="shared" si="76"/>
        <v>9.914979467660586E-5</v>
      </c>
    </row>
    <row r="2452" spans="1:28">
      <c r="A2452" t="s">
        <v>6498</v>
      </c>
      <c r="B2452" t="s">
        <v>6499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77"/>
        <v>579</v>
      </c>
      <c r="AB2452">
        <f t="shared" si="76"/>
        <v>9.6483581710512256E-5</v>
      </c>
    </row>
    <row r="2453" spans="1:28">
      <c r="A2453" t="s">
        <v>6500</v>
      </c>
      <c r="B2453" t="s">
        <v>6501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77"/>
        <v>590</v>
      </c>
      <c r="AB2453">
        <f t="shared" si="76"/>
        <v>9.8316603124701615E-5</v>
      </c>
    </row>
    <row r="2454" spans="1:28">
      <c r="A2454" t="s">
        <v>6502</v>
      </c>
      <c r="B2454" t="s">
        <v>6503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77"/>
        <v>589</v>
      </c>
      <c r="AB2454">
        <f t="shared" ref="AB2454:AB2517" si="78">AA2454/$AD$4</f>
        <v>9.814996481432076E-5</v>
      </c>
    </row>
    <row r="2455" spans="1:28">
      <c r="A2455" t="s">
        <v>6504</v>
      </c>
      <c r="B2455" t="s">
        <v>6505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77"/>
        <v>643</v>
      </c>
      <c r="AB2455">
        <f t="shared" si="78"/>
        <v>1.0714843357488667E-4</v>
      </c>
    </row>
    <row r="2456" spans="1:28">
      <c r="A2456" t="s">
        <v>6506</v>
      </c>
      <c r="B2456" t="s">
        <v>6507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77"/>
        <v>797</v>
      </c>
      <c r="AB2456">
        <f t="shared" si="78"/>
        <v>1.328107333735376E-4</v>
      </c>
    </row>
    <row r="2457" spans="1:28">
      <c r="A2457" t="s">
        <v>6508</v>
      </c>
      <c r="B2457" t="s">
        <v>6509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77"/>
        <v>1158</v>
      </c>
      <c r="AB2457">
        <f t="shared" si="78"/>
        <v>1.9296716342102451E-4</v>
      </c>
    </row>
    <row r="2458" spans="1:28">
      <c r="A2458" t="s">
        <v>6510</v>
      </c>
      <c r="B2458" t="s">
        <v>6511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77"/>
        <v>1385</v>
      </c>
      <c r="AB2458">
        <f t="shared" si="78"/>
        <v>2.3079405987747753E-4</v>
      </c>
    </row>
    <row r="2459" spans="1:28">
      <c r="A2459" t="s">
        <v>6512</v>
      </c>
      <c r="B2459" t="s">
        <v>6513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77"/>
        <v>1355</v>
      </c>
      <c r="AB2459">
        <f t="shared" si="78"/>
        <v>2.25794910566052E-4</v>
      </c>
    </row>
    <row r="2460" spans="1:28">
      <c r="A2460" t="s">
        <v>6514</v>
      </c>
      <c r="B2460" t="s">
        <v>6515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77"/>
        <v>1239</v>
      </c>
      <c r="AB2460">
        <f t="shared" si="78"/>
        <v>2.064648665618734E-4</v>
      </c>
    </row>
    <row r="2461" spans="1:28">
      <c r="A2461" t="s">
        <v>6516</v>
      </c>
      <c r="B2461" t="s">
        <v>6517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77"/>
        <v>1183</v>
      </c>
      <c r="AB2461">
        <f t="shared" si="78"/>
        <v>1.9713312118054577E-4</v>
      </c>
    </row>
    <row r="2462" spans="1:28">
      <c r="A2462" t="s">
        <v>6518</v>
      </c>
      <c r="B2462" t="s">
        <v>6519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77"/>
        <v>1142</v>
      </c>
      <c r="AB2462">
        <f t="shared" si="78"/>
        <v>1.9030095045493092E-4</v>
      </c>
    </row>
    <row r="2463" spans="1:28">
      <c r="A2463" t="s">
        <v>6520</v>
      </c>
      <c r="B2463" t="s">
        <v>6521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77"/>
        <v>1088</v>
      </c>
      <c r="AB2463">
        <f t="shared" si="78"/>
        <v>1.81302481694365E-4</v>
      </c>
    </row>
    <row r="2464" spans="1:28">
      <c r="A2464" t="s">
        <v>6522</v>
      </c>
      <c r="B2464" t="s">
        <v>6523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77"/>
        <v>1052</v>
      </c>
      <c r="AB2464">
        <f t="shared" si="78"/>
        <v>1.753035025206544E-4</v>
      </c>
    </row>
    <row r="2465" spans="1:28">
      <c r="A2465" t="s">
        <v>6524</v>
      </c>
      <c r="B2465" t="s">
        <v>6525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77"/>
        <v>990</v>
      </c>
      <c r="AB2465">
        <f t="shared" si="78"/>
        <v>1.6497192727704169E-4</v>
      </c>
    </row>
    <row r="2466" spans="1:28">
      <c r="A2466" t="s">
        <v>6526</v>
      </c>
      <c r="B2466" t="s">
        <v>6527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77"/>
        <v>1011</v>
      </c>
      <c r="AB2466">
        <f t="shared" si="78"/>
        <v>1.6847133179503956E-4</v>
      </c>
    </row>
    <row r="2467" spans="1:28">
      <c r="A2467" t="s">
        <v>6528</v>
      </c>
      <c r="B2467" t="s">
        <v>6529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77"/>
        <v>1000</v>
      </c>
      <c r="AB2467">
        <f t="shared" si="78"/>
        <v>1.6663831038085018E-4</v>
      </c>
    </row>
    <row r="2468" spans="1:28">
      <c r="A2468" t="s">
        <v>6530</v>
      </c>
      <c r="B2468" t="s">
        <v>6531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77"/>
        <v>1036</v>
      </c>
      <c r="AB2468">
        <f t="shared" si="78"/>
        <v>1.7263728955456081E-4</v>
      </c>
    </row>
    <row r="2469" spans="1:28">
      <c r="A2469" t="s">
        <v>6532</v>
      </c>
      <c r="B2469" t="s">
        <v>6533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77"/>
        <v>1074</v>
      </c>
      <c r="AB2469">
        <f t="shared" si="78"/>
        <v>1.7896954534903312E-4</v>
      </c>
    </row>
    <row r="2470" spans="1:28">
      <c r="A2470" t="s">
        <v>6534</v>
      </c>
      <c r="B2470" t="s">
        <v>6535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77"/>
        <v>1088</v>
      </c>
      <c r="AB2470">
        <f t="shared" si="78"/>
        <v>1.81302481694365E-4</v>
      </c>
    </row>
    <row r="2471" spans="1:28">
      <c r="A2471" t="s">
        <v>6536</v>
      </c>
      <c r="B2471" t="s">
        <v>6537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77"/>
        <v>1091</v>
      </c>
      <c r="AB2471">
        <f t="shared" si="78"/>
        <v>1.8180239662550756E-4</v>
      </c>
    </row>
    <row r="2472" spans="1:28">
      <c r="A2472" t="s">
        <v>6538</v>
      </c>
      <c r="B2472" t="s">
        <v>6539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77"/>
        <v>1077</v>
      </c>
      <c r="AB2472">
        <f t="shared" si="78"/>
        <v>1.7946946028017565E-4</v>
      </c>
    </row>
    <row r="2473" spans="1:28">
      <c r="A2473" t="s">
        <v>6540</v>
      </c>
      <c r="B2473" t="s">
        <v>6541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77"/>
        <v>1006</v>
      </c>
      <c r="AB2473">
        <f t="shared" si="78"/>
        <v>1.6763814024313528E-4</v>
      </c>
    </row>
    <row r="2474" spans="1:28">
      <c r="A2474" t="s">
        <v>6542</v>
      </c>
      <c r="B2474" t="s">
        <v>6543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77"/>
        <v>815</v>
      </c>
      <c r="AB2474">
        <f t="shared" si="78"/>
        <v>1.3581022296039289E-4</v>
      </c>
    </row>
    <row r="2475" spans="1:28">
      <c r="A2475" t="s">
        <v>6544</v>
      </c>
      <c r="B2475" t="s">
        <v>6545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77"/>
        <v>627</v>
      </c>
      <c r="AB2475">
        <f t="shared" si="78"/>
        <v>1.0448222060879307E-4</v>
      </c>
    </row>
    <row r="2476" spans="1:28">
      <c r="A2476" t="s">
        <v>6546</v>
      </c>
      <c r="B2476" t="s">
        <v>6547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77"/>
        <v>571</v>
      </c>
      <c r="AB2476">
        <f t="shared" si="78"/>
        <v>9.5150475227465461E-5</v>
      </c>
    </row>
    <row r="2477" spans="1:28">
      <c r="A2477" t="s">
        <v>6548</v>
      </c>
      <c r="B2477" t="s">
        <v>6549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77"/>
        <v>609</v>
      </c>
      <c r="AB2477">
        <f t="shared" si="78"/>
        <v>1.0148273102193777E-4</v>
      </c>
    </row>
    <row r="2478" spans="1:28">
      <c r="A2478" t="s">
        <v>6550</v>
      </c>
      <c r="B2478" t="s">
        <v>6551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77"/>
        <v>614</v>
      </c>
      <c r="AB2478">
        <f t="shared" si="78"/>
        <v>1.0231592257384201E-4</v>
      </c>
    </row>
    <row r="2479" spans="1:28">
      <c r="A2479" t="s">
        <v>6552</v>
      </c>
      <c r="B2479" t="s">
        <v>6553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77"/>
        <v>696</v>
      </c>
      <c r="AB2479">
        <f t="shared" si="78"/>
        <v>1.1598026402507173E-4</v>
      </c>
    </row>
    <row r="2480" spans="1:28">
      <c r="A2480" t="s">
        <v>6554</v>
      </c>
      <c r="B2480" t="s">
        <v>6555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77"/>
        <v>888</v>
      </c>
      <c r="AB2480">
        <f t="shared" si="78"/>
        <v>1.4797481961819497E-4</v>
      </c>
    </row>
    <row r="2481" spans="1:28">
      <c r="A2481" t="s">
        <v>6556</v>
      </c>
      <c r="B2481" t="s">
        <v>6557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77"/>
        <v>1244</v>
      </c>
      <c r="AB2481">
        <f t="shared" si="78"/>
        <v>2.0729805811377764E-4</v>
      </c>
    </row>
    <row r="2482" spans="1:28">
      <c r="A2482" t="s">
        <v>6558</v>
      </c>
      <c r="B2482" t="s">
        <v>6559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77"/>
        <v>1305</v>
      </c>
      <c r="AB2482">
        <f t="shared" si="78"/>
        <v>2.174629950470095E-4</v>
      </c>
    </row>
    <row r="2483" spans="1:28">
      <c r="A2483" t="s">
        <v>6560</v>
      </c>
      <c r="B2483" t="s">
        <v>6561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77"/>
        <v>1282</v>
      </c>
      <c r="AB2483">
        <f t="shared" si="78"/>
        <v>2.1363031390824995E-4</v>
      </c>
    </row>
    <row r="2484" spans="1:28">
      <c r="A2484" t="s">
        <v>6562</v>
      </c>
      <c r="B2484" t="s">
        <v>6563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77"/>
        <v>1171</v>
      </c>
      <c r="AB2484">
        <f t="shared" si="78"/>
        <v>1.9513346145597557E-4</v>
      </c>
    </row>
    <row r="2485" spans="1:28">
      <c r="A2485" t="s">
        <v>6564</v>
      </c>
      <c r="B2485" t="s">
        <v>6565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77"/>
        <v>1123</v>
      </c>
      <c r="AB2485">
        <f t="shared" si="78"/>
        <v>1.8713482255769477E-4</v>
      </c>
    </row>
    <row r="2486" spans="1:28">
      <c r="A2486" t="s">
        <v>6566</v>
      </c>
      <c r="B2486" t="s">
        <v>6567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77"/>
        <v>1074</v>
      </c>
      <c r="AB2486">
        <f t="shared" si="78"/>
        <v>1.7896954534903312E-4</v>
      </c>
    </row>
    <row r="2487" spans="1:28">
      <c r="A2487" t="s">
        <v>6568</v>
      </c>
      <c r="B2487" t="s">
        <v>6569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77"/>
        <v>1042</v>
      </c>
      <c r="AB2487">
        <f t="shared" si="78"/>
        <v>1.7363711941684591E-4</v>
      </c>
    </row>
    <row r="2488" spans="1:28">
      <c r="A2488" t="s">
        <v>6570</v>
      </c>
      <c r="B2488" t="s">
        <v>6571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77"/>
        <v>1017</v>
      </c>
      <c r="AB2488">
        <f t="shared" si="78"/>
        <v>1.6947116165732466E-4</v>
      </c>
    </row>
    <row r="2489" spans="1:28">
      <c r="A2489" t="s">
        <v>6572</v>
      </c>
      <c r="B2489" t="s">
        <v>6573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77"/>
        <v>971</v>
      </c>
      <c r="AB2489">
        <f t="shared" si="78"/>
        <v>1.6180579937980554E-4</v>
      </c>
    </row>
    <row r="2490" spans="1:28">
      <c r="A2490" t="s">
        <v>6574</v>
      </c>
      <c r="B2490" t="s">
        <v>6575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77"/>
        <v>979</v>
      </c>
      <c r="AB2490">
        <f t="shared" si="78"/>
        <v>1.6313890586285235E-4</v>
      </c>
    </row>
    <row r="2491" spans="1:28">
      <c r="A2491" t="s">
        <v>6576</v>
      </c>
      <c r="B2491" t="s">
        <v>6577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77"/>
        <v>974</v>
      </c>
      <c r="AB2491">
        <f t="shared" si="78"/>
        <v>1.6230571431094808E-4</v>
      </c>
    </row>
    <row r="2492" spans="1:28">
      <c r="A2492" t="s">
        <v>6578</v>
      </c>
      <c r="B2492" t="s">
        <v>6579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77"/>
        <v>1007</v>
      </c>
      <c r="AB2492">
        <f t="shared" si="78"/>
        <v>1.6780477855351614E-4</v>
      </c>
    </row>
    <row r="2493" spans="1:28">
      <c r="A2493" t="s">
        <v>6580</v>
      </c>
      <c r="B2493" t="s">
        <v>6581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77"/>
        <v>1068</v>
      </c>
      <c r="AB2493">
        <f t="shared" si="78"/>
        <v>1.7796971548674802E-4</v>
      </c>
    </row>
    <row r="2494" spans="1:28">
      <c r="A2494" t="s">
        <v>6582</v>
      </c>
      <c r="B2494" t="s">
        <v>6583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77"/>
        <v>1088</v>
      </c>
      <c r="AB2494">
        <f t="shared" si="78"/>
        <v>1.81302481694365E-4</v>
      </c>
    </row>
    <row r="2495" spans="1:28">
      <c r="A2495" t="s">
        <v>6584</v>
      </c>
      <c r="B2495" t="s">
        <v>6585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77"/>
        <v>1097</v>
      </c>
      <c r="AB2495">
        <f t="shared" si="78"/>
        <v>1.8280222648779266E-4</v>
      </c>
    </row>
    <row r="2496" spans="1:28">
      <c r="A2496" t="s">
        <v>6586</v>
      </c>
      <c r="B2496" t="s">
        <v>6587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77"/>
        <v>1092</v>
      </c>
      <c r="AB2496">
        <f t="shared" si="78"/>
        <v>1.8196903493588842E-4</v>
      </c>
    </row>
    <row r="2497" spans="1:28">
      <c r="A2497" t="s">
        <v>6588</v>
      </c>
      <c r="B2497" t="s">
        <v>6589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77"/>
        <v>1017</v>
      </c>
      <c r="AB2497">
        <f t="shared" si="78"/>
        <v>1.6947116165732466E-4</v>
      </c>
    </row>
    <row r="2498" spans="1:28">
      <c r="A2498" t="s">
        <v>6590</v>
      </c>
      <c r="B2498" t="s">
        <v>6591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77"/>
        <v>822</v>
      </c>
      <c r="AB2498">
        <f t="shared" si="78"/>
        <v>1.3697669113305885E-4</v>
      </c>
    </row>
    <row r="2499" spans="1:28">
      <c r="A2499" t="s">
        <v>6592</v>
      </c>
      <c r="B2499" t="s">
        <v>6593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77"/>
        <v>650</v>
      </c>
      <c r="AB2499">
        <f t="shared" si="78"/>
        <v>1.0831490174755263E-4</v>
      </c>
    </row>
    <row r="2500" spans="1:28">
      <c r="A2500" t="s">
        <v>6594</v>
      </c>
      <c r="B2500" t="s">
        <v>6595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77"/>
        <v>464</v>
      </c>
      <c r="AB2500">
        <f t="shared" si="78"/>
        <v>7.7320176016714494E-5</v>
      </c>
    </row>
    <row r="2501" spans="1:28">
      <c r="A2501" t="s">
        <v>6596</v>
      </c>
      <c r="B2501" t="s">
        <v>6597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77"/>
        <v>507</v>
      </c>
      <c r="AB2501">
        <f t="shared" si="78"/>
        <v>8.4485623363091047E-5</v>
      </c>
    </row>
    <row r="2502" spans="1:28">
      <c r="A2502" t="s">
        <v>6598</v>
      </c>
      <c r="B2502" t="s">
        <v>6599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79">SUM(U2502:Z2502)</f>
        <v>511</v>
      </c>
      <c r="AB2502">
        <f t="shared" si="78"/>
        <v>8.5152176604614451E-5</v>
      </c>
    </row>
    <row r="2503" spans="1:28">
      <c r="A2503" t="s">
        <v>6600</v>
      </c>
      <c r="B2503" t="s">
        <v>6601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79"/>
        <v>560</v>
      </c>
      <c r="AB2503">
        <f t="shared" si="78"/>
        <v>9.3317453813276103E-5</v>
      </c>
    </row>
    <row r="2504" spans="1:28">
      <c r="A2504" t="s">
        <v>6602</v>
      </c>
      <c r="B2504" t="s">
        <v>6603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79"/>
        <v>734</v>
      </c>
      <c r="AB2504">
        <f t="shared" si="78"/>
        <v>1.2231251981954403E-4</v>
      </c>
    </row>
    <row r="2505" spans="1:28">
      <c r="A2505" t="s">
        <v>6604</v>
      </c>
      <c r="B2505" t="s">
        <v>6605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79"/>
        <v>1086</v>
      </c>
      <c r="AB2505">
        <f t="shared" si="78"/>
        <v>1.8096920507360332E-4</v>
      </c>
    </row>
    <row r="2506" spans="1:28">
      <c r="A2506" t="s">
        <v>6606</v>
      </c>
      <c r="B2506" t="s">
        <v>6607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79"/>
        <v>1264</v>
      </c>
      <c r="AB2506">
        <f t="shared" si="78"/>
        <v>2.1063082432139465E-4</v>
      </c>
    </row>
    <row r="2507" spans="1:28">
      <c r="A2507" t="s">
        <v>6608</v>
      </c>
      <c r="B2507" t="s">
        <v>6609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79"/>
        <v>1247</v>
      </c>
      <c r="AB2507">
        <f t="shared" si="78"/>
        <v>2.0779797304492018E-4</v>
      </c>
    </row>
    <row r="2508" spans="1:28">
      <c r="A2508" t="s">
        <v>6610</v>
      </c>
      <c r="B2508" t="s">
        <v>6611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79"/>
        <v>1120</v>
      </c>
      <c r="AB2508">
        <f t="shared" si="78"/>
        <v>1.8663490762655221E-4</v>
      </c>
    </row>
    <row r="2509" spans="1:28">
      <c r="A2509" t="s">
        <v>6612</v>
      </c>
      <c r="B2509" t="s">
        <v>6613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79"/>
        <v>1061</v>
      </c>
      <c r="AB2509">
        <f t="shared" si="78"/>
        <v>1.7680324731408206E-4</v>
      </c>
    </row>
    <row r="2510" spans="1:28">
      <c r="A2510" t="s">
        <v>6614</v>
      </c>
      <c r="B2510" t="s">
        <v>6615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79"/>
        <v>1002</v>
      </c>
      <c r="AB2510">
        <f t="shared" si="78"/>
        <v>1.6697158700161189E-4</v>
      </c>
    </row>
    <row r="2511" spans="1:28">
      <c r="A2511" t="s">
        <v>6616</v>
      </c>
      <c r="B2511" t="s">
        <v>6617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79"/>
        <v>956</v>
      </c>
      <c r="AB2511">
        <f t="shared" si="78"/>
        <v>1.5930622472409278E-4</v>
      </c>
    </row>
    <row r="2512" spans="1:28">
      <c r="A2512" t="s">
        <v>6618</v>
      </c>
      <c r="B2512" t="s">
        <v>6619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79"/>
        <v>932</v>
      </c>
      <c r="AB2512">
        <f t="shared" si="78"/>
        <v>1.5530690527495238E-4</v>
      </c>
    </row>
    <row r="2513" spans="1:28">
      <c r="A2513" t="s">
        <v>6620</v>
      </c>
      <c r="B2513" t="s">
        <v>6621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79"/>
        <v>873</v>
      </c>
      <c r="AB2513">
        <f t="shared" si="78"/>
        <v>1.4547524496248221E-4</v>
      </c>
    </row>
    <row r="2514" spans="1:28">
      <c r="A2514" t="s">
        <v>6622</v>
      </c>
      <c r="B2514" t="s">
        <v>6623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79"/>
        <v>869</v>
      </c>
      <c r="AB2514">
        <f t="shared" si="78"/>
        <v>1.4480869172095882E-4</v>
      </c>
    </row>
    <row r="2515" spans="1:28">
      <c r="A2515" t="s">
        <v>6624</v>
      </c>
      <c r="B2515" t="s">
        <v>6625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79"/>
        <v>863</v>
      </c>
      <c r="AB2515">
        <f t="shared" si="78"/>
        <v>1.4380886185867372E-4</v>
      </c>
    </row>
    <row r="2516" spans="1:28">
      <c r="A2516" t="s">
        <v>6626</v>
      </c>
      <c r="B2516" t="s">
        <v>6627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79"/>
        <v>898</v>
      </c>
      <c r="AB2516">
        <f t="shared" si="78"/>
        <v>1.4964120272200346E-4</v>
      </c>
    </row>
    <row r="2517" spans="1:28">
      <c r="A2517" t="s">
        <v>6628</v>
      </c>
      <c r="B2517" t="s">
        <v>6629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79"/>
        <v>949</v>
      </c>
      <c r="AB2517">
        <f t="shared" si="78"/>
        <v>1.5813975655142682E-4</v>
      </c>
    </row>
    <row r="2518" spans="1:28">
      <c r="A2518" t="s">
        <v>6630</v>
      </c>
      <c r="B2518" t="s">
        <v>6631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79"/>
        <v>971</v>
      </c>
      <c r="AB2518">
        <f t="shared" ref="AB2518:AB2581" si="80">AA2518/$AD$4</f>
        <v>1.6180579937980554E-4</v>
      </c>
    </row>
    <row r="2519" spans="1:28">
      <c r="A2519" t="s">
        <v>6632</v>
      </c>
      <c r="B2519" t="s">
        <v>6633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79"/>
        <v>995</v>
      </c>
      <c r="AB2519">
        <f t="shared" si="80"/>
        <v>1.6580511882894594E-4</v>
      </c>
    </row>
    <row r="2520" spans="1:28">
      <c r="A2520" t="s">
        <v>6634</v>
      </c>
      <c r="B2520" t="s">
        <v>6635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79"/>
        <v>996</v>
      </c>
      <c r="AB2520">
        <f t="shared" si="80"/>
        <v>1.6597175713932679E-4</v>
      </c>
    </row>
    <row r="2521" spans="1:28">
      <c r="A2521" t="s">
        <v>6636</v>
      </c>
      <c r="B2521" t="s">
        <v>6637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79"/>
        <v>906</v>
      </c>
      <c r="AB2521">
        <f t="shared" si="80"/>
        <v>1.5097430920505027E-4</v>
      </c>
    </row>
    <row r="2522" spans="1:28">
      <c r="A2522" t="s">
        <v>6638</v>
      </c>
      <c r="B2522" t="s">
        <v>6639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79"/>
        <v>725</v>
      </c>
      <c r="AB2522">
        <f t="shared" si="80"/>
        <v>1.2081277502611639E-4</v>
      </c>
    </row>
    <row r="2523" spans="1:28">
      <c r="A2523" t="s">
        <v>6640</v>
      </c>
      <c r="B2523" t="s">
        <v>6641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79"/>
        <v>544</v>
      </c>
      <c r="AB2523">
        <f t="shared" si="80"/>
        <v>9.0651240847182499E-5</v>
      </c>
    </row>
    <row r="2524" spans="1:28">
      <c r="A2524" t="s">
        <v>6642</v>
      </c>
      <c r="B2524" t="s">
        <v>6643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79"/>
        <v>391</v>
      </c>
      <c r="AB2524">
        <f t="shared" si="80"/>
        <v>6.515557935891243E-5</v>
      </c>
    </row>
    <row r="2525" spans="1:28">
      <c r="A2525" t="s">
        <v>6644</v>
      </c>
      <c r="B2525" t="s">
        <v>6645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79"/>
        <v>427</v>
      </c>
      <c r="AB2525">
        <f t="shared" si="80"/>
        <v>7.1154558532623028E-5</v>
      </c>
    </row>
    <row r="2526" spans="1:28">
      <c r="A2526" t="s">
        <v>6646</v>
      </c>
      <c r="B2526" t="s">
        <v>6647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79"/>
        <v>431</v>
      </c>
      <c r="AB2526">
        <f t="shared" si="80"/>
        <v>7.1821111774146432E-5</v>
      </c>
    </row>
    <row r="2527" spans="1:28">
      <c r="A2527" t="s">
        <v>6648</v>
      </c>
      <c r="B2527" t="s">
        <v>6649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79"/>
        <v>472</v>
      </c>
      <c r="AB2527">
        <f t="shared" si="80"/>
        <v>7.8653282499761289E-5</v>
      </c>
    </row>
    <row r="2528" spans="1:28">
      <c r="A2528" t="s">
        <v>6650</v>
      </c>
      <c r="B2528" t="s">
        <v>6651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79"/>
        <v>636</v>
      </c>
      <c r="AB2528">
        <f t="shared" si="80"/>
        <v>1.0598196540222072E-4</v>
      </c>
    </row>
    <row r="2529" spans="1:28">
      <c r="A2529" t="s">
        <v>6652</v>
      </c>
      <c r="B2529" t="s">
        <v>6653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79"/>
        <v>957</v>
      </c>
      <c r="AB2529">
        <f t="shared" si="80"/>
        <v>1.5947286303447363E-4</v>
      </c>
    </row>
    <row r="2530" spans="1:28">
      <c r="A2530" t="s">
        <v>6654</v>
      </c>
      <c r="B2530" t="s">
        <v>6655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79"/>
        <v>1126</v>
      </c>
      <c r="AB2530">
        <f t="shared" si="80"/>
        <v>1.8763473748883731E-4</v>
      </c>
    </row>
    <row r="2531" spans="1:28">
      <c r="A2531" t="s">
        <v>6656</v>
      </c>
      <c r="B2531" t="s">
        <v>6657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79"/>
        <v>1111</v>
      </c>
      <c r="AB2531">
        <f t="shared" si="80"/>
        <v>1.8513516283312457E-4</v>
      </c>
    </row>
    <row r="2532" spans="1:28">
      <c r="A2532" t="s">
        <v>6658</v>
      </c>
      <c r="B2532" t="s">
        <v>6659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79"/>
        <v>1000</v>
      </c>
      <c r="AB2532">
        <f t="shared" si="80"/>
        <v>1.6663831038085018E-4</v>
      </c>
    </row>
    <row r="2533" spans="1:28">
      <c r="A2533" t="s">
        <v>6660</v>
      </c>
      <c r="B2533" t="s">
        <v>6661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79"/>
        <v>940</v>
      </c>
      <c r="AB2533">
        <f t="shared" si="80"/>
        <v>1.5664001175799919E-4</v>
      </c>
    </row>
    <row r="2534" spans="1:28">
      <c r="A2534" t="s">
        <v>6662</v>
      </c>
      <c r="B2534" t="s">
        <v>6663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79"/>
        <v>884</v>
      </c>
      <c r="AB2534">
        <f t="shared" si="80"/>
        <v>1.4730826637667158E-4</v>
      </c>
    </row>
    <row r="2535" spans="1:28">
      <c r="A2535" t="s">
        <v>6664</v>
      </c>
      <c r="B2535" t="s">
        <v>6665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79"/>
        <v>844</v>
      </c>
      <c r="AB2535">
        <f t="shared" si="80"/>
        <v>1.4064273396143757E-4</v>
      </c>
    </row>
    <row r="2536" spans="1:28">
      <c r="A2536" t="s">
        <v>6666</v>
      </c>
      <c r="B2536" t="s">
        <v>6667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79"/>
        <v>821</v>
      </c>
      <c r="AB2536">
        <f t="shared" si="80"/>
        <v>1.3681005282267802E-4</v>
      </c>
    </row>
    <row r="2537" spans="1:28">
      <c r="A2537" t="s">
        <v>6668</v>
      </c>
      <c r="B2537" t="s">
        <v>6669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79"/>
        <v>764</v>
      </c>
      <c r="AB2537">
        <f t="shared" si="80"/>
        <v>1.2731166913096953E-4</v>
      </c>
    </row>
    <row r="2538" spans="1:28">
      <c r="A2538" t="s">
        <v>6670</v>
      </c>
      <c r="B2538" t="s">
        <v>6671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79"/>
        <v>755</v>
      </c>
      <c r="AB2538">
        <f t="shared" si="80"/>
        <v>1.258119243375419E-4</v>
      </c>
    </row>
    <row r="2539" spans="1:28">
      <c r="A2539" t="s">
        <v>6672</v>
      </c>
      <c r="B2539" t="s">
        <v>6673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79"/>
        <v>744</v>
      </c>
      <c r="AB2539">
        <f t="shared" si="80"/>
        <v>1.2397890292335255E-4</v>
      </c>
    </row>
    <row r="2540" spans="1:28">
      <c r="A2540" t="s">
        <v>6674</v>
      </c>
      <c r="B2540" t="s">
        <v>6675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79"/>
        <v>768</v>
      </c>
      <c r="AB2540">
        <f t="shared" si="80"/>
        <v>1.2797822237249295E-4</v>
      </c>
    </row>
    <row r="2541" spans="1:28">
      <c r="A2541" t="s">
        <v>6676</v>
      </c>
      <c r="B2541" t="s">
        <v>6677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79"/>
        <v>817</v>
      </c>
      <c r="AB2541">
        <f t="shared" si="80"/>
        <v>1.361434995811546E-4</v>
      </c>
    </row>
    <row r="2542" spans="1:28">
      <c r="A2542" t="s">
        <v>6678</v>
      </c>
      <c r="B2542" t="s">
        <v>6679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79"/>
        <v>833</v>
      </c>
      <c r="AB2542">
        <f t="shared" si="80"/>
        <v>1.3880971254724822E-4</v>
      </c>
    </row>
    <row r="2543" spans="1:28">
      <c r="A2543" t="s">
        <v>6680</v>
      </c>
      <c r="B2543" t="s">
        <v>6681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79"/>
        <v>860</v>
      </c>
      <c r="AB2543">
        <f t="shared" si="80"/>
        <v>1.4330894692753116E-4</v>
      </c>
    </row>
    <row r="2544" spans="1:28">
      <c r="A2544" t="s">
        <v>6682</v>
      </c>
      <c r="B2544" t="s">
        <v>6683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79"/>
        <v>861</v>
      </c>
      <c r="AB2544">
        <f t="shared" si="80"/>
        <v>1.4347558523791201E-4</v>
      </c>
    </row>
    <row r="2545" spans="1:28">
      <c r="A2545" t="s">
        <v>6684</v>
      </c>
      <c r="B2545" t="s">
        <v>6685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79"/>
        <v>785</v>
      </c>
      <c r="AB2545">
        <f t="shared" si="80"/>
        <v>1.308110736489674E-4</v>
      </c>
    </row>
    <row r="2546" spans="1:28">
      <c r="A2546" t="s">
        <v>6686</v>
      </c>
      <c r="B2546" t="s">
        <v>6687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79"/>
        <v>624</v>
      </c>
      <c r="AB2546">
        <f t="shared" si="80"/>
        <v>1.0398230567765052E-4</v>
      </c>
    </row>
    <row r="2547" spans="1:28">
      <c r="A2547" t="s">
        <v>6688</v>
      </c>
      <c r="B2547" t="s">
        <v>6689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79"/>
        <v>460</v>
      </c>
      <c r="AB2547">
        <f t="shared" si="80"/>
        <v>7.665362277519109E-5</v>
      </c>
    </row>
    <row r="2548" spans="1:28">
      <c r="A2548" t="s">
        <v>6690</v>
      </c>
      <c r="B2548" t="s">
        <v>6691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79"/>
        <v>321</v>
      </c>
      <c r="AB2548">
        <f t="shared" si="80"/>
        <v>5.3490897632252908E-5</v>
      </c>
    </row>
    <row r="2549" spans="1:28">
      <c r="A2549" t="s">
        <v>6692</v>
      </c>
      <c r="B2549" t="s">
        <v>6693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79"/>
        <v>347</v>
      </c>
      <c r="AB2549">
        <f t="shared" si="80"/>
        <v>5.7823493702155016E-5</v>
      </c>
    </row>
    <row r="2550" spans="1:28">
      <c r="A2550" t="s">
        <v>6694</v>
      </c>
      <c r="B2550" t="s">
        <v>6695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79"/>
        <v>353</v>
      </c>
      <c r="AB2550">
        <f t="shared" si="80"/>
        <v>5.8823323564440116E-5</v>
      </c>
    </row>
    <row r="2551" spans="1:28">
      <c r="A2551" t="s">
        <v>6696</v>
      </c>
      <c r="B2551" t="s">
        <v>6697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79"/>
        <v>387</v>
      </c>
      <c r="AB2551">
        <f t="shared" si="80"/>
        <v>6.4489026117389025E-5</v>
      </c>
    </row>
    <row r="2552" spans="1:28">
      <c r="A2552" t="s">
        <v>6698</v>
      </c>
      <c r="B2552" t="s">
        <v>6699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79"/>
        <v>540</v>
      </c>
      <c r="AB2552">
        <f t="shared" si="80"/>
        <v>8.9984687605659108E-5</v>
      </c>
    </row>
    <row r="2553" spans="1:28">
      <c r="A2553" t="s">
        <v>6700</v>
      </c>
      <c r="B2553" t="s">
        <v>6701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79"/>
        <v>850</v>
      </c>
      <c r="AB2553">
        <f t="shared" si="80"/>
        <v>1.4164256382372267E-4</v>
      </c>
    </row>
    <row r="2554" spans="1:28">
      <c r="A2554" t="s">
        <v>6702</v>
      </c>
      <c r="B2554" t="s">
        <v>6703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79"/>
        <v>1018</v>
      </c>
      <c r="AB2554">
        <f t="shared" si="80"/>
        <v>1.6963779996770548E-4</v>
      </c>
    </row>
    <row r="2555" spans="1:28">
      <c r="A2555" t="s">
        <v>6704</v>
      </c>
      <c r="B2555" t="s">
        <v>6705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79"/>
        <v>1001</v>
      </c>
      <c r="AB2555">
        <f t="shared" si="80"/>
        <v>1.6680494869123104E-4</v>
      </c>
    </row>
    <row r="2556" spans="1:28">
      <c r="A2556" t="s">
        <v>6706</v>
      </c>
      <c r="B2556" t="s">
        <v>6707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79"/>
        <v>876</v>
      </c>
      <c r="AB2556">
        <f t="shared" si="80"/>
        <v>1.4597515989362477E-4</v>
      </c>
    </row>
    <row r="2557" spans="1:28">
      <c r="A2557" t="s">
        <v>6708</v>
      </c>
      <c r="B2557" t="s">
        <v>6709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79"/>
        <v>825</v>
      </c>
      <c r="AB2557">
        <f t="shared" si="80"/>
        <v>1.3747660606420141E-4</v>
      </c>
    </row>
    <row r="2558" spans="1:28">
      <c r="A2558" t="s">
        <v>6710</v>
      </c>
      <c r="B2558" t="s">
        <v>6711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79"/>
        <v>771</v>
      </c>
      <c r="AB2558">
        <f t="shared" si="80"/>
        <v>1.2847813730363549E-4</v>
      </c>
    </row>
    <row r="2559" spans="1:28">
      <c r="A2559" t="s">
        <v>6712</v>
      </c>
      <c r="B2559" t="s">
        <v>6713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79"/>
        <v>733</v>
      </c>
      <c r="AB2559">
        <f t="shared" si="80"/>
        <v>1.2214588150916318E-4</v>
      </c>
    </row>
    <row r="2560" spans="1:28">
      <c r="A2560" t="s">
        <v>6714</v>
      </c>
      <c r="B2560" t="s">
        <v>6715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79"/>
        <v>707</v>
      </c>
      <c r="AB2560">
        <f t="shared" si="80"/>
        <v>1.1781328543926109E-4</v>
      </c>
    </row>
    <row r="2561" spans="1:28">
      <c r="A2561" t="s">
        <v>6716</v>
      </c>
      <c r="B2561" t="s">
        <v>6717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79"/>
        <v>649</v>
      </c>
      <c r="AB2561">
        <f t="shared" si="80"/>
        <v>1.0814826343717177E-4</v>
      </c>
    </row>
    <row r="2562" spans="1:28">
      <c r="A2562" t="s">
        <v>6718</v>
      </c>
      <c r="B2562" t="s">
        <v>6719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79"/>
        <v>633</v>
      </c>
      <c r="AB2562">
        <f t="shared" si="80"/>
        <v>1.0548205047107817E-4</v>
      </c>
    </row>
    <row r="2563" spans="1:28">
      <c r="A2563" t="s">
        <v>6720</v>
      </c>
      <c r="B2563" t="s">
        <v>6721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79"/>
        <v>618</v>
      </c>
      <c r="AB2563">
        <f t="shared" si="80"/>
        <v>1.0298247581536542E-4</v>
      </c>
    </row>
    <row r="2564" spans="1:28">
      <c r="A2564" t="s">
        <v>6722</v>
      </c>
      <c r="B2564" t="s">
        <v>6723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79"/>
        <v>635</v>
      </c>
      <c r="AB2564">
        <f t="shared" si="80"/>
        <v>1.0581532709183988E-4</v>
      </c>
    </row>
    <row r="2565" spans="1:28">
      <c r="A2565" t="s">
        <v>6724</v>
      </c>
      <c r="B2565" t="s">
        <v>6725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79"/>
        <v>679</v>
      </c>
      <c r="AB2565">
        <f t="shared" si="80"/>
        <v>1.1314741274859728E-4</v>
      </c>
    </row>
    <row r="2566" spans="1:28">
      <c r="A2566" t="s">
        <v>6726</v>
      </c>
      <c r="B2566" t="s">
        <v>6727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81">SUM(U2566:Z2566)</f>
        <v>700</v>
      </c>
      <c r="AB2566">
        <f t="shared" si="80"/>
        <v>1.1664681726659513E-4</v>
      </c>
    </row>
    <row r="2567" spans="1:28">
      <c r="A2567" t="s">
        <v>6728</v>
      </c>
      <c r="B2567" t="s">
        <v>6729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81"/>
        <v>737</v>
      </c>
      <c r="AB2567">
        <f t="shared" si="80"/>
        <v>1.228124347506866E-4</v>
      </c>
    </row>
    <row r="2568" spans="1:28">
      <c r="A2568" t="s">
        <v>6730</v>
      </c>
      <c r="B2568" t="s">
        <v>6731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81"/>
        <v>746</v>
      </c>
      <c r="AB2568">
        <f t="shared" si="80"/>
        <v>1.2431217954411423E-4</v>
      </c>
    </row>
    <row r="2569" spans="1:28">
      <c r="A2569" t="s">
        <v>6732</v>
      </c>
      <c r="B2569" t="s">
        <v>6733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81"/>
        <v>687</v>
      </c>
      <c r="AB2569">
        <f t="shared" si="80"/>
        <v>1.1448051923164408E-4</v>
      </c>
    </row>
    <row r="2570" spans="1:28">
      <c r="A2570" t="s">
        <v>6734</v>
      </c>
      <c r="B2570" t="s">
        <v>6735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81"/>
        <v>544</v>
      </c>
      <c r="AB2570">
        <f t="shared" si="80"/>
        <v>9.0651240847182499E-5</v>
      </c>
    </row>
    <row r="2571" spans="1:28">
      <c r="A2571" t="s">
        <v>6736</v>
      </c>
      <c r="B2571" t="s">
        <v>6737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81"/>
        <v>384</v>
      </c>
      <c r="AB2571">
        <f t="shared" si="80"/>
        <v>6.3989111186246476E-5</v>
      </c>
    </row>
    <row r="2572" spans="1:28">
      <c r="A2572" t="s">
        <v>6738</v>
      </c>
      <c r="B2572" t="s">
        <v>6739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81"/>
        <v>261</v>
      </c>
      <c r="AB2572">
        <f t="shared" si="80"/>
        <v>4.3492599009401898E-5</v>
      </c>
    </row>
    <row r="2573" spans="1:28">
      <c r="A2573" t="s">
        <v>6740</v>
      </c>
      <c r="B2573" t="s">
        <v>6741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81"/>
        <v>285</v>
      </c>
      <c r="AB2573">
        <f t="shared" si="80"/>
        <v>4.7491918458542303E-5</v>
      </c>
    </row>
    <row r="2574" spans="1:28">
      <c r="A2574" t="s">
        <v>6742</v>
      </c>
      <c r="B2574" t="s">
        <v>6743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81"/>
        <v>290</v>
      </c>
      <c r="AB2574">
        <f t="shared" si="80"/>
        <v>4.8325110010446555E-5</v>
      </c>
    </row>
    <row r="2575" spans="1:28">
      <c r="A2575" t="s">
        <v>6744</v>
      </c>
      <c r="B2575" t="s">
        <v>6745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81"/>
        <v>317</v>
      </c>
      <c r="AB2575">
        <f t="shared" si="80"/>
        <v>5.2824344390729511E-5</v>
      </c>
    </row>
    <row r="2576" spans="1:28">
      <c r="A2576" t="s">
        <v>6746</v>
      </c>
      <c r="B2576" t="s">
        <v>6747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81"/>
        <v>458</v>
      </c>
      <c r="AB2576">
        <f t="shared" si="80"/>
        <v>7.6320346154429394E-5</v>
      </c>
    </row>
    <row r="2577" spans="1:28">
      <c r="A2577" t="s">
        <v>6748</v>
      </c>
      <c r="B2577" t="s">
        <v>6749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81"/>
        <v>745</v>
      </c>
      <c r="AB2577">
        <f t="shared" si="80"/>
        <v>1.2414554123373338E-4</v>
      </c>
    </row>
    <row r="2578" spans="1:28">
      <c r="A2578" t="s">
        <v>6750</v>
      </c>
      <c r="B2578" t="s">
        <v>6751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81"/>
        <v>902</v>
      </c>
      <c r="AB2578">
        <f t="shared" si="80"/>
        <v>1.5030775596352688E-4</v>
      </c>
    </row>
    <row r="2579" spans="1:28">
      <c r="A2579" t="s">
        <v>6752</v>
      </c>
      <c r="B2579" t="s">
        <v>6753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81"/>
        <v>886</v>
      </c>
      <c r="AB2579">
        <f t="shared" si="80"/>
        <v>1.4764154299743326E-4</v>
      </c>
    </row>
    <row r="2580" spans="1:28">
      <c r="A2580" t="s">
        <v>6754</v>
      </c>
      <c r="B2580" t="s">
        <v>6755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81"/>
        <v>757</v>
      </c>
      <c r="AB2580">
        <f t="shared" si="80"/>
        <v>1.2614520095830361E-4</v>
      </c>
    </row>
    <row r="2581" spans="1:28">
      <c r="A2581" t="s">
        <v>6756</v>
      </c>
      <c r="B2581" t="s">
        <v>6757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81"/>
        <v>715</v>
      </c>
      <c r="AB2581">
        <f t="shared" si="80"/>
        <v>1.1914639192230788E-4</v>
      </c>
    </row>
    <row r="2582" spans="1:28">
      <c r="A2582" t="s">
        <v>6758</v>
      </c>
      <c r="B2582" t="s">
        <v>6759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81"/>
        <v>665</v>
      </c>
      <c r="AB2582">
        <f t="shared" ref="AB2582:AB2645" si="82">AA2582/$AD$4</f>
        <v>1.1081447640326537E-4</v>
      </c>
    </row>
    <row r="2583" spans="1:28">
      <c r="A2583" t="s">
        <v>6760</v>
      </c>
      <c r="B2583" t="s">
        <v>6761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81"/>
        <v>631</v>
      </c>
      <c r="AB2583">
        <f t="shared" si="82"/>
        <v>1.0514877385031647E-4</v>
      </c>
    </row>
    <row r="2584" spans="1:28">
      <c r="A2584" t="s">
        <v>6762</v>
      </c>
      <c r="B2584" t="s">
        <v>6763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81"/>
        <v>608</v>
      </c>
      <c r="AB2584">
        <f t="shared" si="82"/>
        <v>1.0131609271155691E-4</v>
      </c>
    </row>
    <row r="2585" spans="1:28">
      <c r="A2585" t="s">
        <v>6764</v>
      </c>
      <c r="B2585" t="s">
        <v>6765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81"/>
        <v>549</v>
      </c>
      <c r="AB2585">
        <f t="shared" si="82"/>
        <v>9.1484432399086758E-5</v>
      </c>
    </row>
    <row r="2586" spans="1:28">
      <c r="A2586" t="s">
        <v>6766</v>
      </c>
      <c r="B2586" t="s">
        <v>6767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81"/>
        <v>530</v>
      </c>
      <c r="AB2586">
        <f t="shared" si="82"/>
        <v>8.8318304501850604E-5</v>
      </c>
    </row>
    <row r="2587" spans="1:28">
      <c r="A2587" t="s">
        <v>6768</v>
      </c>
      <c r="B2587" t="s">
        <v>6769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81"/>
        <v>512</v>
      </c>
      <c r="AB2587">
        <f t="shared" si="82"/>
        <v>8.5318814914995292E-5</v>
      </c>
    </row>
    <row r="2588" spans="1:28">
      <c r="A2588" t="s">
        <v>6770</v>
      </c>
      <c r="B2588" t="s">
        <v>6771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81"/>
        <v>525</v>
      </c>
      <c r="AB2588">
        <f t="shared" si="82"/>
        <v>8.7485112949946346E-5</v>
      </c>
    </row>
    <row r="2589" spans="1:28">
      <c r="A2589" t="s">
        <v>6772</v>
      </c>
      <c r="B2589" t="s">
        <v>6773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81"/>
        <v>564</v>
      </c>
      <c r="AB2589">
        <f t="shared" si="82"/>
        <v>9.3984007054799507E-5</v>
      </c>
    </row>
    <row r="2590" spans="1:28">
      <c r="A2590" t="s">
        <v>6774</v>
      </c>
      <c r="B2590" t="s">
        <v>6775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81"/>
        <v>587</v>
      </c>
      <c r="AB2590">
        <f t="shared" si="82"/>
        <v>9.7816688193559065E-5</v>
      </c>
    </row>
    <row r="2591" spans="1:28">
      <c r="A2591" t="s">
        <v>6776</v>
      </c>
      <c r="B2591" t="s">
        <v>6777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81"/>
        <v>625</v>
      </c>
      <c r="AB2591">
        <f t="shared" si="82"/>
        <v>1.0414894398803137E-4</v>
      </c>
    </row>
    <row r="2592" spans="1:28">
      <c r="A2592" t="s">
        <v>6778</v>
      </c>
      <c r="B2592" t="s">
        <v>6779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81"/>
        <v>637</v>
      </c>
      <c r="AB2592">
        <f t="shared" si="82"/>
        <v>1.0614860371260157E-4</v>
      </c>
    </row>
    <row r="2593" spans="1:28">
      <c r="A2593" t="s">
        <v>6780</v>
      </c>
      <c r="B2593" t="s">
        <v>6781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81"/>
        <v>592</v>
      </c>
      <c r="AB2593">
        <f t="shared" si="82"/>
        <v>9.864987974546331E-5</v>
      </c>
    </row>
    <row r="2594" spans="1:28">
      <c r="A2594" t="s">
        <v>6782</v>
      </c>
      <c r="B2594" t="s">
        <v>6783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81"/>
        <v>469</v>
      </c>
      <c r="AB2594">
        <f t="shared" si="82"/>
        <v>7.8153367568618739E-5</v>
      </c>
    </row>
    <row r="2595" spans="1:28">
      <c r="A2595" t="s">
        <v>6784</v>
      </c>
      <c r="B2595" t="s">
        <v>6785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81"/>
        <v>320</v>
      </c>
      <c r="AB2595">
        <f t="shared" si="82"/>
        <v>5.3324259321872061E-5</v>
      </c>
    </row>
    <row r="2596" spans="1:28">
      <c r="A2596" t="s">
        <v>6786</v>
      </c>
      <c r="B2596" t="s">
        <v>6787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81"/>
        <v>229</v>
      </c>
      <c r="AB2596">
        <f t="shared" si="82"/>
        <v>3.8160173077214697E-5</v>
      </c>
    </row>
    <row r="2597" spans="1:28">
      <c r="A2597" t="s">
        <v>6788</v>
      </c>
      <c r="B2597" t="s">
        <v>6789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81"/>
        <v>247</v>
      </c>
      <c r="AB2597">
        <f t="shared" si="82"/>
        <v>4.1159662664069996E-5</v>
      </c>
    </row>
    <row r="2598" spans="1:28">
      <c r="A2598" t="s">
        <v>6790</v>
      </c>
      <c r="B2598" t="s">
        <v>6791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81"/>
        <v>246</v>
      </c>
      <c r="AB2598">
        <f t="shared" si="82"/>
        <v>4.0993024353689149E-5</v>
      </c>
    </row>
    <row r="2599" spans="1:28">
      <c r="A2599" t="s">
        <v>6792</v>
      </c>
      <c r="B2599" t="s">
        <v>6793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81"/>
        <v>268</v>
      </c>
      <c r="AB2599">
        <f t="shared" si="82"/>
        <v>4.4659067182067852E-5</v>
      </c>
    </row>
    <row r="2600" spans="1:28">
      <c r="A2600" t="s">
        <v>6794</v>
      </c>
      <c r="B2600" t="s">
        <v>6795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81"/>
        <v>390</v>
      </c>
      <c r="AB2600">
        <f t="shared" si="82"/>
        <v>6.4988941048531575E-5</v>
      </c>
    </row>
    <row r="2601" spans="1:28">
      <c r="A2601" t="s">
        <v>6796</v>
      </c>
      <c r="B2601" t="s">
        <v>6797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81"/>
        <v>650</v>
      </c>
      <c r="AB2601">
        <f t="shared" si="82"/>
        <v>1.0831490174755263E-4</v>
      </c>
    </row>
    <row r="2602" spans="1:28">
      <c r="A2602" t="s">
        <v>6798</v>
      </c>
      <c r="B2602" t="s">
        <v>6799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81"/>
        <v>790</v>
      </c>
      <c r="AB2602">
        <f t="shared" si="82"/>
        <v>1.3164426520087164E-4</v>
      </c>
    </row>
    <row r="2603" spans="1:28">
      <c r="A2603" t="s">
        <v>6800</v>
      </c>
      <c r="B2603" t="s">
        <v>6801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81"/>
        <v>787</v>
      </c>
      <c r="AB2603">
        <f t="shared" si="82"/>
        <v>1.311443502697291E-4</v>
      </c>
    </row>
    <row r="2604" spans="1:28">
      <c r="A2604" t="s">
        <v>6802</v>
      </c>
      <c r="B2604" t="s">
        <v>6803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81"/>
        <v>671</v>
      </c>
      <c r="AB2604">
        <f t="shared" si="82"/>
        <v>1.1181430626555047E-4</v>
      </c>
    </row>
    <row r="2605" spans="1:28">
      <c r="A2605" t="s">
        <v>6804</v>
      </c>
      <c r="B2605" t="s">
        <v>6805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81"/>
        <v>636</v>
      </c>
      <c r="AB2605">
        <f t="shared" si="82"/>
        <v>1.0598196540222072E-4</v>
      </c>
    </row>
    <row r="2606" spans="1:28">
      <c r="A2606" t="s">
        <v>6806</v>
      </c>
      <c r="B2606" t="s">
        <v>6807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81"/>
        <v>587</v>
      </c>
      <c r="AB2606">
        <f t="shared" si="82"/>
        <v>9.7816688193559065E-5</v>
      </c>
    </row>
    <row r="2607" spans="1:28">
      <c r="A2607" t="s">
        <v>6808</v>
      </c>
      <c r="B2607" t="s">
        <v>6809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81"/>
        <v>556</v>
      </c>
      <c r="AB2607">
        <f t="shared" si="82"/>
        <v>9.2650900571752712E-5</v>
      </c>
    </row>
    <row r="2608" spans="1:28">
      <c r="A2608" t="s">
        <v>6810</v>
      </c>
      <c r="B2608" t="s">
        <v>6811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81"/>
        <v>541</v>
      </c>
      <c r="AB2608">
        <f t="shared" si="82"/>
        <v>9.0151325916039949E-5</v>
      </c>
    </row>
    <row r="2609" spans="1:28">
      <c r="A2609" t="s">
        <v>6812</v>
      </c>
      <c r="B2609" t="s">
        <v>6813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81"/>
        <v>485</v>
      </c>
      <c r="AB2609">
        <f t="shared" si="82"/>
        <v>8.0819580534712343E-5</v>
      </c>
    </row>
    <row r="2610" spans="1:28">
      <c r="A2610" t="s">
        <v>6814</v>
      </c>
      <c r="B2610" t="s">
        <v>6815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81"/>
        <v>462</v>
      </c>
      <c r="AB2610">
        <f t="shared" si="82"/>
        <v>7.6986899395952785E-5</v>
      </c>
    </row>
    <row r="2611" spans="1:28">
      <c r="A2611" t="s">
        <v>6816</v>
      </c>
      <c r="B2611" t="s">
        <v>6817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81"/>
        <v>441</v>
      </c>
      <c r="AB2611">
        <f t="shared" si="82"/>
        <v>7.3487494877954936E-5</v>
      </c>
    </row>
    <row r="2612" spans="1:28">
      <c r="A2612" t="s">
        <v>6818</v>
      </c>
      <c r="B2612" t="s">
        <v>6819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81"/>
        <v>451</v>
      </c>
      <c r="AB2612">
        <f t="shared" si="82"/>
        <v>7.515387798176344E-5</v>
      </c>
    </row>
    <row r="2613" spans="1:28">
      <c r="A2613" t="s">
        <v>6820</v>
      </c>
      <c r="B2613" t="s">
        <v>6821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81"/>
        <v>492</v>
      </c>
      <c r="AB2613">
        <f t="shared" si="82"/>
        <v>8.1986048707378297E-5</v>
      </c>
    </row>
    <row r="2614" spans="1:28">
      <c r="A2614" t="s">
        <v>6822</v>
      </c>
      <c r="B2614" t="s">
        <v>6823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81"/>
        <v>511</v>
      </c>
      <c r="AB2614">
        <f t="shared" si="82"/>
        <v>8.5152176604614451E-5</v>
      </c>
    </row>
    <row r="2615" spans="1:28">
      <c r="A2615" t="s">
        <v>6824</v>
      </c>
      <c r="B2615" t="s">
        <v>6825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81"/>
        <v>552</v>
      </c>
      <c r="AB2615">
        <f t="shared" si="82"/>
        <v>9.1984347330229308E-5</v>
      </c>
    </row>
    <row r="2616" spans="1:28">
      <c r="A2616" t="s">
        <v>6826</v>
      </c>
      <c r="B2616" t="s">
        <v>6827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81"/>
        <v>563</v>
      </c>
      <c r="AB2616">
        <f t="shared" si="82"/>
        <v>9.3817368744418653E-5</v>
      </c>
    </row>
    <row r="2617" spans="1:28">
      <c r="A2617" t="s">
        <v>6828</v>
      </c>
      <c r="B2617" t="s">
        <v>6829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81"/>
        <v>524</v>
      </c>
      <c r="AB2617">
        <f t="shared" si="82"/>
        <v>8.7318474639565505E-5</v>
      </c>
    </row>
    <row r="2618" spans="1:28">
      <c r="A2618" t="s">
        <v>6830</v>
      </c>
      <c r="B2618" t="s">
        <v>6831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81"/>
        <v>413</v>
      </c>
      <c r="AB2618">
        <f t="shared" si="82"/>
        <v>6.8821622187291133E-5</v>
      </c>
    </row>
    <row r="2619" spans="1:28">
      <c r="A2619" t="s">
        <v>6832</v>
      </c>
      <c r="B2619" t="s">
        <v>6833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81"/>
        <v>280</v>
      </c>
      <c r="AB2619">
        <f t="shared" si="82"/>
        <v>4.6658726906638051E-5</v>
      </c>
    </row>
    <row r="2620" spans="1:28">
      <c r="A2620" t="s">
        <v>6834</v>
      </c>
      <c r="B2620" t="s">
        <v>6835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81"/>
        <v>230</v>
      </c>
      <c r="AB2620">
        <f t="shared" si="82"/>
        <v>3.8326811387595545E-5</v>
      </c>
    </row>
    <row r="2621" spans="1:28">
      <c r="A2621" t="s">
        <v>6836</v>
      </c>
      <c r="B2621" t="s">
        <v>6837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81"/>
        <v>235</v>
      </c>
      <c r="AB2621">
        <f t="shared" si="82"/>
        <v>3.9160002939499797E-5</v>
      </c>
    </row>
    <row r="2622" spans="1:28">
      <c r="A2622" t="s">
        <v>6838</v>
      </c>
      <c r="B2622" t="s">
        <v>6839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81"/>
        <v>218</v>
      </c>
      <c r="AB2622">
        <f t="shared" si="82"/>
        <v>3.6327151663025339E-5</v>
      </c>
    </row>
    <row r="2623" spans="1:28">
      <c r="A2623" t="s">
        <v>6840</v>
      </c>
      <c r="B2623" t="s">
        <v>6841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81"/>
        <v>249</v>
      </c>
      <c r="AB2623">
        <f t="shared" si="82"/>
        <v>4.1492939284831698E-5</v>
      </c>
    </row>
    <row r="2624" spans="1:28">
      <c r="A2624" t="s">
        <v>6842</v>
      </c>
      <c r="B2624" t="s">
        <v>6843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81"/>
        <v>367</v>
      </c>
      <c r="AB2624">
        <f t="shared" si="82"/>
        <v>6.1156259909772017E-5</v>
      </c>
    </row>
    <row r="2625" spans="1:28">
      <c r="A2625" t="s">
        <v>6844</v>
      </c>
      <c r="B2625" t="s">
        <v>6845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81"/>
        <v>587</v>
      </c>
      <c r="AB2625">
        <f t="shared" si="82"/>
        <v>9.7816688193559065E-5</v>
      </c>
    </row>
    <row r="2626" spans="1:28">
      <c r="A2626" t="s">
        <v>6846</v>
      </c>
      <c r="B2626" t="s">
        <v>6847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81"/>
        <v>741</v>
      </c>
      <c r="AB2626">
        <f t="shared" si="82"/>
        <v>1.2347898799220999E-4</v>
      </c>
    </row>
    <row r="2627" spans="1:28">
      <c r="A2627" t="s">
        <v>6848</v>
      </c>
      <c r="B2627" t="s">
        <v>6849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81"/>
        <v>740</v>
      </c>
      <c r="AB2627">
        <f t="shared" si="82"/>
        <v>1.2331234968182913E-4</v>
      </c>
    </row>
    <row r="2628" spans="1:28">
      <c r="A2628" t="s">
        <v>6850</v>
      </c>
      <c r="B2628" t="s">
        <v>6851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81"/>
        <v>620</v>
      </c>
      <c r="AB2628">
        <f t="shared" si="82"/>
        <v>1.0331575243612711E-4</v>
      </c>
    </row>
    <row r="2629" spans="1:28">
      <c r="A2629" t="s">
        <v>6852</v>
      </c>
      <c r="B2629" t="s">
        <v>6853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81"/>
        <v>585</v>
      </c>
      <c r="AB2629">
        <f t="shared" si="82"/>
        <v>9.7483411572797356E-5</v>
      </c>
    </row>
    <row r="2630" spans="1:28">
      <c r="A2630" t="s">
        <v>6854</v>
      </c>
      <c r="B2630" t="s">
        <v>6855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83">SUM(U2630:Z2630)</f>
        <v>560</v>
      </c>
      <c r="AB2630">
        <f t="shared" si="82"/>
        <v>9.3317453813276103E-5</v>
      </c>
    </row>
    <row r="2631" spans="1:28">
      <c r="A2631" t="s">
        <v>6856</v>
      </c>
      <c r="B2631" t="s">
        <v>6857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83"/>
        <v>515</v>
      </c>
      <c r="AB2631">
        <f t="shared" si="82"/>
        <v>8.5818729846137855E-5</v>
      </c>
    </row>
    <row r="2632" spans="1:28">
      <c r="A2632" t="s">
        <v>6858</v>
      </c>
      <c r="B2632" t="s">
        <v>6859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83"/>
        <v>502</v>
      </c>
      <c r="AB2632">
        <f t="shared" si="82"/>
        <v>8.3652431811186801E-5</v>
      </c>
    </row>
    <row r="2633" spans="1:28">
      <c r="A2633" t="s">
        <v>6860</v>
      </c>
      <c r="B2633" t="s">
        <v>6861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83"/>
        <v>440</v>
      </c>
      <c r="AB2633">
        <f t="shared" si="82"/>
        <v>7.3320856567574082E-5</v>
      </c>
    </row>
    <row r="2634" spans="1:28">
      <c r="A2634" t="s">
        <v>6862</v>
      </c>
      <c r="B2634" t="s">
        <v>6863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83"/>
        <v>459</v>
      </c>
      <c r="AB2634">
        <f t="shared" si="82"/>
        <v>7.6486984464810235E-5</v>
      </c>
    </row>
    <row r="2635" spans="1:28">
      <c r="A2635" t="s">
        <v>6864</v>
      </c>
      <c r="B2635" t="s">
        <v>6865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83"/>
        <v>431</v>
      </c>
      <c r="AB2635">
        <f t="shared" si="82"/>
        <v>7.1821111774146432E-5</v>
      </c>
    </row>
    <row r="2636" spans="1:28">
      <c r="A2636" t="s">
        <v>6866</v>
      </c>
      <c r="B2636" t="s">
        <v>6867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83"/>
        <v>438</v>
      </c>
      <c r="AB2636">
        <f t="shared" si="82"/>
        <v>7.2987579946812386E-5</v>
      </c>
    </row>
    <row r="2637" spans="1:28">
      <c r="A2637" t="s">
        <v>6868</v>
      </c>
      <c r="B2637" t="s">
        <v>6869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83"/>
        <v>457</v>
      </c>
      <c r="AB2637">
        <f t="shared" si="82"/>
        <v>7.615370784404854E-5</v>
      </c>
    </row>
    <row r="2638" spans="1:28">
      <c r="A2638" t="s">
        <v>6870</v>
      </c>
      <c r="B2638" t="s">
        <v>6871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83"/>
        <v>476</v>
      </c>
      <c r="AB2638">
        <f t="shared" si="82"/>
        <v>7.9319835741284694E-5</v>
      </c>
    </row>
    <row r="2639" spans="1:28">
      <c r="A2639" t="s">
        <v>6872</v>
      </c>
      <c r="B2639" t="s">
        <v>6873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83"/>
        <v>503</v>
      </c>
      <c r="AB2639">
        <f t="shared" si="82"/>
        <v>8.3819070121567642E-5</v>
      </c>
    </row>
    <row r="2640" spans="1:28">
      <c r="A2640" t="s">
        <v>6874</v>
      </c>
      <c r="B2640" t="s">
        <v>6875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83"/>
        <v>513</v>
      </c>
      <c r="AB2640">
        <f t="shared" si="82"/>
        <v>8.5485453225376146E-5</v>
      </c>
    </row>
    <row r="2641" spans="1:28">
      <c r="A2641" t="s">
        <v>6876</v>
      </c>
      <c r="B2641" t="s">
        <v>6877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83"/>
        <v>488</v>
      </c>
      <c r="AB2641">
        <f t="shared" si="82"/>
        <v>8.1319495465854893E-5</v>
      </c>
    </row>
    <row r="2642" spans="1:28">
      <c r="A2642" t="s">
        <v>6878</v>
      </c>
      <c r="B2642" t="s">
        <v>6879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83"/>
        <v>385</v>
      </c>
      <c r="AB2642">
        <f t="shared" si="82"/>
        <v>6.415574949662733E-5</v>
      </c>
    </row>
    <row r="2643" spans="1:28">
      <c r="A2643" t="s">
        <v>6880</v>
      </c>
      <c r="B2643" t="s">
        <v>6881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83"/>
        <v>261</v>
      </c>
      <c r="AB2643">
        <f t="shared" si="82"/>
        <v>4.3492599009401898E-5</v>
      </c>
    </row>
    <row r="2644" spans="1:28">
      <c r="A2644" t="s">
        <v>6882</v>
      </c>
      <c r="B2644" t="s">
        <v>6883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83"/>
        <v>216</v>
      </c>
      <c r="AB2644">
        <f t="shared" si="82"/>
        <v>3.5993875042263643E-5</v>
      </c>
    </row>
    <row r="2645" spans="1:28">
      <c r="A2645" t="s">
        <v>6884</v>
      </c>
      <c r="B2645" t="s">
        <v>6885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83"/>
        <v>243</v>
      </c>
      <c r="AB2645">
        <f t="shared" si="82"/>
        <v>4.0493109422546599E-5</v>
      </c>
    </row>
    <row r="2646" spans="1:28">
      <c r="A2646" t="s">
        <v>6886</v>
      </c>
      <c r="B2646" t="s">
        <v>6887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83"/>
        <v>251</v>
      </c>
      <c r="AB2646">
        <f t="shared" ref="AB2646:AB2709" si="84">AA2646/$AD$4</f>
        <v>4.1826215905593401E-5</v>
      </c>
    </row>
    <row r="2647" spans="1:28">
      <c r="A2647" t="s">
        <v>6888</v>
      </c>
      <c r="B2647" t="s">
        <v>6889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83"/>
        <v>306</v>
      </c>
      <c r="AB2647">
        <f t="shared" si="84"/>
        <v>5.0991322976540159E-5</v>
      </c>
    </row>
    <row r="2648" spans="1:28">
      <c r="A2648" t="s">
        <v>6890</v>
      </c>
      <c r="B2648" t="s">
        <v>6891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83"/>
        <v>443</v>
      </c>
      <c r="AB2648">
        <f t="shared" si="84"/>
        <v>7.3820771498716632E-5</v>
      </c>
    </row>
    <row r="2649" spans="1:28">
      <c r="A2649" t="s">
        <v>6892</v>
      </c>
      <c r="B2649" t="s">
        <v>6893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83"/>
        <v>665</v>
      </c>
      <c r="AB2649">
        <f t="shared" si="84"/>
        <v>1.1081447640326537E-4</v>
      </c>
    </row>
    <row r="2650" spans="1:28">
      <c r="A2650" t="s">
        <v>6894</v>
      </c>
      <c r="B2650" t="s">
        <v>6895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83"/>
        <v>694</v>
      </c>
      <c r="AB2650">
        <f t="shared" si="84"/>
        <v>1.1564698740431003E-4</v>
      </c>
    </row>
    <row r="2651" spans="1:28">
      <c r="A2651" t="s">
        <v>6896</v>
      </c>
      <c r="B2651" t="s">
        <v>6897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83"/>
        <v>706</v>
      </c>
      <c r="AB2651">
        <f t="shared" si="84"/>
        <v>1.1764664712888023E-4</v>
      </c>
    </row>
    <row r="2652" spans="1:28">
      <c r="A2652" t="s">
        <v>6898</v>
      </c>
      <c r="B2652" t="s">
        <v>6899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83"/>
        <v>577</v>
      </c>
      <c r="AB2652">
        <f t="shared" si="84"/>
        <v>9.6150305089750561E-5</v>
      </c>
    </row>
    <row r="2653" spans="1:28">
      <c r="A2653" t="s">
        <v>6900</v>
      </c>
      <c r="B2653" t="s">
        <v>6901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83"/>
        <v>545</v>
      </c>
      <c r="AB2653">
        <f t="shared" si="84"/>
        <v>9.0817879157563354E-5</v>
      </c>
    </row>
    <row r="2654" spans="1:28">
      <c r="A2654" t="s">
        <v>6902</v>
      </c>
      <c r="B2654" t="s">
        <v>6903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83"/>
        <v>513</v>
      </c>
      <c r="AB2654">
        <f t="shared" si="84"/>
        <v>8.5485453225376146E-5</v>
      </c>
    </row>
    <row r="2655" spans="1:28">
      <c r="A2655" t="s">
        <v>6904</v>
      </c>
      <c r="B2655" t="s">
        <v>6905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83"/>
        <v>488</v>
      </c>
      <c r="AB2655">
        <f t="shared" si="84"/>
        <v>8.1319495465854893E-5</v>
      </c>
    </row>
    <row r="2656" spans="1:28">
      <c r="A2656" t="s">
        <v>6906</v>
      </c>
      <c r="B2656" t="s">
        <v>6907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83"/>
        <v>478</v>
      </c>
      <c r="AB2656">
        <f t="shared" si="84"/>
        <v>7.9653112362046389E-5</v>
      </c>
    </row>
    <row r="2657" spans="1:28">
      <c r="A2657" t="s">
        <v>6908</v>
      </c>
      <c r="B2657" t="s">
        <v>6909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83"/>
        <v>427</v>
      </c>
      <c r="AB2657">
        <f t="shared" si="84"/>
        <v>7.1154558532623028E-5</v>
      </c>
    </row>
    <row r="2658" spans="1:28">
      <c r="A2658" t="s">
        <v>6910</v>
      </c>
      <c r="B2658" t="s">
        <v>6911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83"/>
        <v>422</v>
      </c>
      <c r="AB2658">
        <f t="shared" si="84"/>
        <v>7.0321366980718783E-5</v>
      </c>
    </row>
    <row r="2659" spans="1:28">
      <c r="A2659" t="s">
        <v>6912</v>
      </c>
      <c r="B2659" t="s">
        <v>6913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83"/>
        <v>400</v>
      </c>
      <c r="AB2659">
        <f t="shared" si="84"/>
        <v>6.6655324152340079E-5</v>
      </c>
    </row>
    <row r="2660" spans="1:28">
      <c r="A2660" t="s">
        <v>6914</v>
      </c>
      <c r="B2660" t="s">
        <v>6915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83"/>
        <v>418</v>
      </c>
      <c r="AB2660">
        <f t="shared" si="84"/>
        <v>6.9654813739195378E-5</v>
      </c>
    </row>
    <row r="2661" spans="1:28">
      <c r="A2661" t="s">
        <v>6916</v>
      </c>
      <c r="B2661" t="s">
        <v>6917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83"/>
        <v>451</v>
      </c>
      <c r="AB2661">
        <f t="shared" si="84"/>
        <v>7.515387798176344E-5</v>
      </c>
    </row>
    <row r="2662" spans="1:28">
      <c r="A2662" t="s">
        <v>6918</v>
      </c>
      <c r="B2662" t="s">
        <v>6919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83"/>
        <v>474</v>
      </c>
      <c r="AB2662">
        <f t="shared" si="84"/>
        <v>7.8986559120522985E-5</v>
      </c>
    </row>
    <row r="2663" spans="1:28">
      <c r="A2663" t="s">
        <v>6920</v>
      </c>
      <c r="B2663" t="s">
        <v>6921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83"/>
        <v>504</v>
      </c>
      <c r="AB2663">
        <f t="shared" si="84"/>
        <v>8.3985708431948497E-5</v>
      </c>
    </row>
    <row r="2664" spans="1:28">
      <c r="A2664" t="s">
        <v>6922</v>
      </c>
      <c r="B2664" t="s">
        <v>6923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83"/>
        <v>520</v>
      </c>
      <c r="AB2664">
        <f t="shared" si="84"/>
        <v>8.66519213980421E-5</v>
      </c>
    </row>
    <row r="2665" spans="1:28">
      <c r="A2665" t="s">
        <v>6924</v>
      </c>
      <c r="B2665" t="s">
        <v>6925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83"/>
        <v>497</v>
      </c>
      <c r="AB2665">
        <f t="shared" si="84"/>
        <v>8.2819240259282543E-5</v>
      </c>
    </row>
    <row r="2666" spans="1:28">
      <c r="A2666" t="s">
        <v>6926</v>
      </c>
      <c r="B2666" t="s">
        <v>6927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83"/>
        <v>391</v>
      </c>
      <c r="AB2666">
        <f t="shared" si="84"/>
        <v>6.515557935891243E-5</v>
      </c>
    </row>
    <row r="2667" spans="1:28">
      <c r="A2667" t="s">
        <v>6928</v>
      </c>
      <c r="B2667" t="s">
        <v>6929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83"/>
        <v>272</v>
      </c>
      <c r="AB2667">
        <f t="shared" si="84"/>
        <v>4.532562042359125E-5</v>
      </c>
    </row>
    <row r="2668" spans="1:28">
      <c r="A2668" t="s">
        <v>6930</v>
      </c>
      <c r="B2668" t="s">
        <v>6931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83"/>
        <v>208</v>
      </c>
      <c r="AB2668">
        <f t="shared" si="84"/>
        <v>3.4660768559216842E-5</v>
      </c>
    </row>
    <row r="2669" spans="1:28">
      <c r="A2669" t="s">
        <v>6932</v>
      </c>
      <c r="B2669" t="s">
        <v>6933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83"/>
        <v>230</v>
      </c>
      <c r="AB2669">
        <f t="shared" si="84"/>
        <v>3.8326811387595545E-5</v>
      </c>
    </row>
    <row r="2670" spans="1:28">
      <c r="A2670" t="s">
        <v>6934</v>
      </c>
      <c r="B2670" t="s">
        <v>6935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83"/>
        <v>230</v>
      </c>
      <c r="AB2670">
        <f t="shared" si="84"/>
        <v>3.8326811387595545E-5</v>
      </c>
    </row>
    <row r="2671" spans="1:28">
      <c r="A2671" t="s">
        <v>6936</v>
      </c>
      <c r="B2671" t="s">
        <v>6937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83"/>
        <v>252</v>
      </c>
      <c r="AB2671">
        <f t="shared" si="84"/>
        <v>4.1992854215974248E-5</v>
      </c>
    </row>
    <row r="2672" spans="1:28">
      <c r="A2672" t="s">
        <v>6938</v>
      </c>
      <c r="B2672" t="s">
        <v>6939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83"/>
        <v>375</v>
      </c>
      <c r="AB2672">
        <f t="shared" si="84"/>
        <v>6.2489366392818826E-5</v>
      </c>
    </row>
    <row r="2673" spans="1:28">
      <c r="A2673" t="s">
        <v>6940</v>
      </c>
      <c r="B2673" t="s">
        <v>6941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83"/>
        <v>631</v>
      </c>
      <c r="AB2673">
        <f t="shared" si="84"/>
        <v>1.0514877385031647E-4</v>
      </c>
    </row>
    <row r="2674" spans="1:28">
      <c r="A2674" t="s">
        <v>6942</v>
      </c>
      <c r="B2674" t="s">
        <v>6943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83"/>
        <v>759</v>
      </c>
      <c r="AB2674">
        <f t="shared" si="84"/>
        <v>1.2647847757906529E-4</v>
      </c>
    </row>
    <row r="2675" spans="1:28">
      <c r="A2675" t="s">
        <v>6944</v>
      </c>
      <c r="B2675" t="s">
        <v>6945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83"/>
        <v>746</v>
      </c>
      <c r="AB2675">
        <f t="shared" si="84"/>
        <v>1.2431217954411423E-4</v>
      </c>
    </row>
    <row r="2676" spans="1:28">
      <c r="A2676" t="s">
        <v>6946</v>
      </c>
      <c r="B2676" t="s">
        <v>6947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83"/>
        <v>612</v>
      </c>
      <c r="AB2676">
        <f t="shared" si="84"/>
        <v>1.0198264595308032E-4</v>
      </c>
    </row>
    <row r="2677" spans="1:28">
      <c r="A2677" t="s">
        <v>6948</v>
      </c>
      <c r="B2677" t="s">
        <v>6949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83"/>
        <v>583</v>
      </c>
      <c r="AB2677">
        <f t="shared" si="84"/>
        <v>9.7150134952035661E-5</v>
      </c>
    </row>
    <row r="2678" spans="1:28">
      <c r="A2678" t="s">
        <v>6950</v>
      </c>
      <c r="B2678" t="s">
        <v>6951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83"/>
        <v>542</v>
      </c>
      <c r="AB2678">
        <f t="shared" si="84"/>
        <v>9.0317964226420804E-5</v>
      </c>
    </row>
    <row r="2679" spans="1:28">
      <c r="A2679" t="s">
        <v>6952</v>
      </c>
      <c r="B2679" t="s">
        <v>6953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83"/>
        <v>518</v>
      </c>
      <c r="AB2679">
        <f t="shared" si="84"/>
        <v>8.6318644777280405E-5</v>
      </c>
    </row>
    <row r="2680" spans="1:28">
      <c r="A2680" t="s">
        <v>6954</v>
      </c>
      <c r="B2680" t="s">
        <v>6955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83"/>
        <v>500</v>
      </c>
      <c r="AB2680">
        <f t="shared" si="84"/>
        <v>8.3319155190425092E-5</v>
      </c>
    </row>
    <row r="2681" spans="1:28">
      <c r="A2681" t="s">
        <v>6956</v>
      </c>
      <c r="B2681" t="s">
        <v>6957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83"/>
        <v>442</v>
      </c>
      <c r="AB2681">
        <f t="shared" si="84"/>
        <v>7.3654133188335791E-5</v>
      </c>
    </row>
    <row r="2682" spans="1:28">
      <c r="A2682" t="s">
        <v>6958</v>
      </c>
      <c r="B2682" t="s">
        <v>6959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83"/>
        <v>429</v>
      </c>
      <c r="AB2682">
        <f t="shared" si="84"/>
        <v>7.1487835153384737E-5</v>
      </c>
    </row>
    <row r="2683" spans="1:28">
      <c r="A2683" t="s">
        <v>6960</v>
      </c>
      <c r="B2683" t="s">
        <v>6961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83"/>
        <v>409</v>
      </c>
      <c r="AB2683">
        <f t="shared" si="84"/>
        <v>6.8155068945767729E-5</v>
      </c>
    </row>
    <row r="2684" spans="1:28">
      <c r="A2684" t="s">
        <v>6962</v>
      </c>
      <c r="B2684" t="s">
        <v>6963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83"/>
        <v>419</v>
      </c>
      <c r="AB2684">
        <f t="shared" si="84"/>
        <v>6.9821452049576233E-5</v>
      </c>
    </row>
    <row r="2685" spans="1:28">
      <c r="A2685" t="s">
        <v>6964</v>
      </c>
      <c r="B2685" t="s">
        <v>6965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83"/>
        <v>455</v>
      </c>
      <c r="AB2685">
        <f t="shared" si="84"/>
        <v>7.5820431223286831E-5</v>
      </c>
    </row>
    <row r="2686" spans="1:28">
      <c r="A2686" t="s">
        <v>6966</v>
      </c>
      <c r="B2686" t="s">
        <v>6967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83"/>
        <v>470</v>
      </c>
      <c r="AB2686">
        <f t="shared" si="84"/>
        <v>7.8320005878999594E-5</v>
      </c>
    </row>
    <row r="2687" spans="1:28">
      <c r="A2687" t="s">
        <v>6968</v>
      </c>
      <c r="B2687" t="s">
        <v>6969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83"/>
        <v>506</v>
      </c>
      <c r="AB2687">
        <f t="shared" si="84"/>
        <v>8.4318985052710192E-5</v>
      </c>
    </row>
    <row r="2688" spans="1:28">
      <c r="A2688" t="s">
        <v>6970</v>
      </c>
      <c r="B2688" t="s">
        <v>6971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83"/>
        <v>528</v>
      </c>
      <c r="AB2688">
        <f t="shared" si="84"/>
        <v>8.7985027881088895E-5</v>
      </c>
    </row>
    <row r="2689" spans="1:28">
      <c r="A2689" t="s">
        <v>6972</v>
      </c>
      <c r="B2689" t="s">
        <v>6973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83"/>
        <v>487</v>
      </c>
      <c r="AB2689">
        <f t="shared" si="84"/>
        <v>8.1152857155474038E-5</v>
      </c>
    </row>
    <row r="2690" spans="1:28">
      <c r="A2690" t="s">
        <v>6974</v>
      </c>
      <c r="B2690" t="s">
        <v>6975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83"/>
        <v>390</v>
      </c>
      <c r="AB2690">
        <f t="shared" si="84"/>
        <v>6.4988941048531575E-5</v>
      </c>
    </row>
    <row r="2691" spans="1:28">
      <c r="A2691" t="s">
        <v>6976</v>
      </c>
      <c r="B2691" t="s">
        <v>6977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83"/>
        <v>265</v>
      </c>
      <c r="AB2691">
        <f t="shared" si="84"/>
        <v>4.4159152250925302E-5</v>
      </c>
    </row>
    <row r="2692" spans="1:28">
      <c r="A2692" t="s">
        <v>6978</v>
      </c>
      <c r="B2692" t="s">
        <v>6979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83"/>
        <v>203</v>
      </c>
      <c r="AB2692">
        <f t="shared" si="84"/>
        <v>3.382757700731259E-5</v>
      </c>
    </row>
    <row r="2693" spans="1:28">
      <c r="A2693" t="s">
        <v>6980</v>
      </c>
      <c r="B2693" t="s">
        <v>6981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83"/>
        <v>225</v>
      </c>
      <c r="AB2693">
        <f t="shared" si="84"/>
        <v>3.7493619835691293E-5</v>
      </c>
    </row>
    <row r="2694" spans="1:28">
      <c r="A2694" t="s">
        <v>6982</v>
      </c>
      <c r="B2694" t="s">
        <v>6983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85">SUM(U2694:Z2694)</f>
        <v>224</v>
      </c>
      <c r="AB2694">
        <f t="shared" si="84"/>
        <v>3.7326981525310445E-5</v>
      </c>
    </row>
    <row r="2695" spans="1:28">
      <c r="A2695" t="s">
        <v>6984</v>
      </c>
      <c r="B2695" t="s">
        <v>6985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85"/>
        <v>246</v>
      </c>
      <c r="AB2695">
        <f t="shared" si="84"/>
        <v>4.0993024353689149E-5</v>
      </c>
    </row>
    <row r="2696" spans="1:28">
      <c r="A2696" t="s">
        <v>6986</v>
      </c>
      <c r="B2696" t="s">
        <v>6987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85"/>
        <v>369</v>
      </c>
      <c r="AB2696">
        <f t="shared" si="84"/>
        <v>6.1489536530533726E-5</v>
      </c>
    </row>
    <row r="2697" spans="1:28">
      <c r="A2697" t="s">
        <v>6988</v>
      </c>
      <c r="B2697" t="s">
        <v>6989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85"/>
        <v>625</v>
      </c>
      <c r="AB2697">
        <f t="shared" si="84"/>
        <v>1.0414894398803137E-4</v>
      </c>
    </row>
    <row r="2698" spans="1:28">
      <c r="A2698" t="s">
        <v>6990</v>
      </c>
      <c r="B2698" t="s">
        <v>6991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85"/>
        <v>757</v>
      </c>
      <c r="AB2698">
        <f t="shared" si="84"/>
        <v>1.2614520095830361E-4</v>
      </c>
    </row>
    <row r="2699" spans="1:28">
      <c r="A2699" t="s">
        <v>6992</v>
      </c>
      <c r="B2699" t="s">
        <v>6993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85"/>
        <v>745</v>
      </c>
      <c r="AB2699">
        <f t="shared" si="84"/>
        <v>1.2414554123373338E-4</v>
      </c>
    </row>
    <row r="2700" spans="1:28">
      <c r="A2700" t="s">
        <v>6994</v>
      </c>
      <c r="B2700" t="s">
        <v>6995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85"/>
        <v>618</v>
      </c>
      <c r="AB2700">
        <f t="shared" si="84"/>
        <v>1.0298247581536542E-4</v>
      </c>
    </row>
    <row r="2701" spans="1:28">
      <c r="A2701" t="s">
        <v>6996</v>
      </c>
      <c r="B2701" t="s">
        <v>6997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85"/>
        <v>590</v>
      </c>
      <c r="AB2701">
        <f t="shared" si="84"/>
        <v>9.8316603124701615E-5</v>
      </c>
    </row>
    <row r="2702" spans="1:28">
      <c r="A2702" t="s">
        <v>6998</v>
      </c>
      <c r="B2702" t="s">
        <v>6999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85"/>
        <v>548</v>
      </c>
      <c r="AB2702">
        <f t="shared" si="84"/>
        <v>9.1317794088705904E-5</v>
      </c>
    </row>
    <row r="2703" spans="1:28">
      <c r="A2703" t="s">
        <v>7000</v>
      </c>
      <c r="B2703" t="s">
        <v>7001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85"/>
        <v>522</v>
      </c>
      <c r="AB2703">
        <f t="shared" si="84"/>
        <v>8.6985198018803796E-5</v>
      </c>
    </row>
    <row r="2704" spans="1:28">
      <c r="A2704" t="s">
        <v>7002</v>
      </c>
      <c r="B2704" t="s">
        <v>7003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85"/>
        <v>506</v>
      </c>
      <c r="AB2704">
        <f t="shared" si="84"/>
        <v>8.4318985052710192E-5</v>
      </c>
    </row>
    <row r="2705" spans="1:28">
      <c r="A2705" t="s">
        <v>7004</v>
      </c>
      <c r="B2705" t="s">
        <v>7005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85"/>
        <v>446</v>
      </c>
      <c r="AB2705">
        <f t="shared" si="84"/>
        <v>7.4320686429859182E-5</v>
      </c>
    </row>
    <row r="2706" spans="1:28">
      <c r="A2706" t="s">
        <v>7006</v>
      </c>
      <c r="B2706" t="s">
        <v>7007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85"/>
        <v>429</v>
      </c>
      <c r="AB2706">
        <f t="shared" si="84"/>
        <v>7.1487835153384737E-5</v>
      </c>
    </row>
    <row r="2707" spans="1:28">
      <c r="A2707" t="s">
        <v>7008</v>
      </c>
      <c r="B2707" t="s">
        <v>7009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85"/>
        <v>405</v>
      </c>
      <c r="AB2707">
        <f t="shared" si="84"/>
        <v>6.7488515704244325E-5</v>
      </c>
    </row>
    <row r="2708" spans="1:28">
      <c r="A2708" t="s">
        <v>7010</v>
      </c>
      <c r="B2708" t="s">
        <v>7011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85"/>
        <v>415</v>
      </c>
      <c r="AB2708">
        <f t="shared" si="84"/>
        <v>6.9154898808052829E-5</v>
      </c>
    </row>
    <row r="2709" spans="1:28">
      <c r="A2709" t="s">
        <v>7012</v>
      </c>
      <c r="B2709" t="s">
        <v>7013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85"/>
        <v>447</v>
      </c>
      <c r="AB2709">
        <f t="shared" si="84"/>
        <v>7.4487324740240036E-5</v>
      </c>
    </row>
    <row r="2710" spans="1:28">
      <c r="A2710" t="s">
        <v>7014</v>
      </c>
      <c r="B2710" t="s">
        <v>7015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85"/>
        <v>465</v>
      </c>
      <c r="AB2710">
        <f t="shared" ref="AB2710:AB2773" si="86">AA2710/$AD$4</f>
        <v>7.7486814327095335E-5</v>
      </c>
    </row>
    <row r="2711" spans="1:28">
      <c r="A2711" t="s">
        <v>7016</v>
      </c>
      <c r="B2711" t="s">
        <v>7017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85"/>
        <v>499</v>
      </c>
      <c r="AB2711">
        <f t="shared" si="86"/>
        <v>8.3152516880044251E-5</v>
      </c>
    </row>
    <row r="2712" spans="1:28">
      <c r="A2712" t="s">
        <v>7018</v>
      </c>
      <c r="B2712" t="s">
        <v>7019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85"/>
        <v>515</v>
      </c>
      <c r="AB2712">
        <f t="shared" si="86"/>
        <v>8.5818729846137855E-5</v>
      </c>
    </row>
    <row r="2713" spans="1:28">
      <c r="A2713" t="s">
        <v>7020</v>
      </c>
      <c r="B2713" t="s">
        <v>7021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85"/>
        <v>476</v>
      </c>
      <c r="AB2713">
        <f t="shared" si="86"/>
        <v>7.9319835741284694E-5</v>
      </c>
    </row>
    <row r="2714" spans="1:28">
      <c r="A2714" t="s">
        <v>7022</v>
      </c>
      <c r="B2714" t="s">
        <v>7023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85"/>
        <v>382</v>
      </c>
      <c r="AB2714">
        <f t="shared" si="86"/>
        <v>6.3655834565484767E-5</v>
      </c>
    </row>
    <row r="2715" spans="1:28">
      <c r="A2715" t="s">
        <v>7024</v>
      </c>
      <c r="B2715" t="s">
        <v>7025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85"/>
        <v>257</v>
      </c>
      <c r="AB2715">
        <f t="shared" si="86"/>
        <v>4.28260457678785E-5</v>
      </c>
    </row>
    <row r="2716" spans="1:28">
      <c r="A2716" t="s">
        <v>7026</v>
      </c>
      <c r="B2716" t="s">
        <v>7027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85"/>
        <v>187</v>
      </c>
      <c r="AB2716">
        <f t="shared" si="86"/>
        <v>3.1161364041218986E-5</v>
      </c>
    </row>
    <row r="2717" spans="1:28">
      <c r="A2717" t="s">
        <v>7028</v>
      </c>
      <c r="B2717" t="s">
        <v>7029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85"/>
        <v>209</v>
      </c>
      <c r="AB2717">
        <f t="shared" si="86"/>
        <v>3.4827406869597689E-5</v>
      </c>
    </row>
    <row r="2718" spans="1:28">
      <c r="A2718" t="s">
        <v>7030</v>
      </c>
      <c r="B2718" t="s">
        <v>7031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85"/>
        <v>207</v>
      </c>
      <c r="AB2718">
        <f t="shared" si="86"/>
        <v>3.4494130248835987E-5</v>
      </c>
    </row>
    <row r="2719" spans="1:28">
      <c r="A2719" t="s">
        <v>7032</v>
      </c>
      <c r="B2719" t="s">
        <v>7033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85"/>
        <v>226</v>
      </c>
      <c r="AB2719">
        <f t="shared" si="86"/>
        <v>3.7660258146072141E-5</v>
      </c>
    </row>
    <row r="2720" spans="1:28">
      <c r="A2720" t="s">
        <v>7034</v>
      </c>
      <c r="B2720" t="s">
        <v>7035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85"/>
        <v>349</v>
      </c>
      <c r="AB2720">
        <f t="shared" si="86"/>
        <v>5.8156770322916718E-5</v>
      </c>
    </row>
    <row r="2721" spans="1:28">
      <c r="A2721" t="s">
        <v>7036</v>
      </c>
      <c r="B2721" t="s">
        <v>7037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85"/>
        <v>595</v>
      </c>
      <c r="AB2721">
        <f t="shared" si="86"/>
        <v>9.914979467660586E-5</v>
      </c>
    </row>
    <row r="2722" spans="1:28">
      <c r="A2722" t="s">
        <v>7038</v>
      </c>
      <c r="B2722" t="s">
        <v>7039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85"/>
        <v>718</v>
      </c>
      <c r="AB2722">
        <f t="shared" si="86"/>
        <v>1.1964630685345043E-4</v>
      </c>
    </row>
    <row r="2723" spans="1:28">
      <c r="A2723" t="s">
        <v>7040</v>
      </c>
      <c r="B2723" t="s">
        <v>7041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85"/>
        <v>706</v>
      </c>
      <c r="AB2723">
        <f t="shared" si="86"/>
        <v>1.1764664712888023E-4</v>
      </c>
    </row>
    <row r="2724" spans="1:28">
      <c r="A2724" t="s">
        <v>7042</v>
      </c>
      <c r="B2724" t="s">
        <v>7043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85"/>
        <v>583</v>
      </c>
      <c r="AB2724">
        <f t="shared" si="86"/>
        <v>9.7150134952035661E-5</v>
      </c>
    </row>
    <row r="2725" spans="1:28">
      <c r="A2725" t="s">
        <v>7044</v>
      </c>
      <c r="B2725" t="s">
        <v>7045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85"/>
        <v>556</v>
      </c>
      <c r="AB2725">
        <f t="shared" si="86"/>
        <v>9.2650900571752712E-5</v>
      </c>
    </row>
    <row r="2726" spans="1:28">
      <c r="A2726" t="s">
        <v>7046</v>
      </c>
      <c r="B2726" t="s">
        <v>7047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85"/>
        <v>518</v>
      </c>
      <c r="AB2726">
        <f t="shared" si="86"/>
        <v>8.6318644777280405E-5</v>
      </c>
    </row>
    <row r="2727" spans="1:28">
      <c r="A2727" t="s">
        <v>7048</v>
      </c>
      <c r="B2727" t="s">
        <v>7049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85"/>
        <v>495</v>
      </c>
      <c r="AB2727">
        <f t="shared" si="86"/>
        <v>8.2485963638520847E-5</v>
      </c>
    </row>
    <row r="2728" spans="1:28">
      <c r="A2728" t="s">
        <v>7050</v>
      </c>
      <c r="B2728" t="s">
        <v>7051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85"/>
        <v>480</v>
      </c>
      <c r="AB2728">
        <f t="shared" si="86"/>
        <v>7.9986388982808098E-5</v>
      </c>
    </row>
    <row r="2729" spans="1:28">
      <c r="A2729" t="s">
        <v>7052</v>
      </c>
      <c r="B2729" t="s">
        <v>7053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85"/>
        <v>417</v>
      </c>
      <c r="AB2729">
        <f t="shared" si="86"/>
        <v>6.9488175428814524E-5</v>
      </c>
    </row>
    <row r="2730" spans="1:28">
      <c r="A2730" t="s">
        <v>7054</v>
      </c>
      <c r="B2730" t="s">
        <v>7055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85"/>
        <v>401</v>
      </c>
      <c r="AB2730">
        <f t="shared" si="86"/>
        <v>6.682196246272092E-5</v>
      </c>
    </row>
    <row r="2731" spans="1:28">
      <c r="A2731" t="s">
        <v>7056</v>
      </c>
      <c r="B2731" t="s">
        <v>7057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85"/>
        <v>375</v>
      </c>
      <c r="AB2731">
        <f t="shared" si="86"/>
        <v>6.2489366392818826E-5</v>
      </c>
    </row>
    <row r="2732" spans="1:28">
      <c r="A2732" t="s">
        <v>7058</v>
      </c>
      <c r="B2732" t="s">
        <v>7059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85"/>
        <v>384</v>
      </c>
      <c r="AB2732">
        <f t="shared" si="86"/>
        <v>6.3989111186246476E-5</v>
      </c>
    </row>
    <row r="2733" spans="1:28">
      <c r="A2733" t="s">
        <v>7060</v>
      </c>
      <c r="B2733" t="s">
        <v>7061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85"/>
        <v>417</v>
      </c>
      <c r="AB2733">
        <f t="shared" si="86"/>
        <v>6.9488175428814524E-5</v>
      </c>
    </row>
    <row r="2734" spans="1:28">
      <c r="A2734" t="s">
        <v>7062</v>
      </c>
      <c r="B2734" t="s">
        <v>7063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85"/>
        <v>432</v>
      </c>
      <c r="AB2734">
        <f t="shared" si="86"/>
        <v>7.1987750084527287E-5</v>
      </c>
    </row>
    <row r="2735" spans="1:28">
      <c r="A2735" t="s">
        <v>7064</v>
      </c>
      <c r="B2735" t="s">
        <v>7065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85"/>
        <v>464</v>
      </c>
      <c r="AB2735">
        <f t="shared" si="86"/>
        <v>7.7320176016714494E-5</v>
      </c>
    </row>
    <row r="2736" spans="1:28">
      <c r="A2736" t="s">
        <v>7066</v>
      </c>
      <c r="B2736" t="s">
        <v>7067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85"/>
        <v>483</v>
      </c>
      <c r="AB2736">
        <f t="shared" si="86"/>
        <v>8.0486303913950648E-5</v>
      </c>
    </row>
    <row r="2737" spans="1:28">
      <c r="A2737" t="s">
        <v>7068</v>
      </c>
      <c r="B2737" t="s">
        <v>7069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85"/>
        <v>446</v>
      </c>
      <c r="AB2737">
        <f t="shared" si="86"/>
        <v>7.4320686429859182E-5</v>
      </c>
    </row>
    <row r="2738" spans="1:28">
      <c r="A2738" t="s">
        <v>7070</v>
      </c>
      <c r="B2738" t="s">
        <v>7071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85"/>
        <v>358</v>
      </c>
      <c r="AB2738">
        <f t="shared" si="86"/>
        <v>5.9656515116344368E-5</v>
      </c>
    </row>
    <row r="2739" spans="1:28">
      <c r="A2739" t="s">
        <v>7072</v>
      </c>
      <c r="B2739" t="s">
        <v>7073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85"/>
        <v>241</v>
      </c>
      <c r="AB2739">
        <f t="shared" si="86"/>
        <v>4.0159832801784897E-5</v>
      </c>
    </row>
    <row r="2740" spans="1:28">
      <c r="A2740" t="s">
        <v>7074</v>
      </c>
      <c r="B2740" t="s">
        <v>7075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85"/>
        <v>191</v>
      </c>
      <c r="AB2740">
        <f t="shared" si="86"/>
        <v>3.1827917282742383E-5</v>
      </c>
    </row>
    <row r="2741" spans="1:28">
      <c r="A2741" t="s">
        <v>7076</v>
      </c>
      <c r="B2741" t="s">
        <v>7077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85"/>
        <v>213</v>
      </c>
      <c r="AB2741">
        <f t="shared" si="86"/>
        <v>3.5493960111121094E-5</v>
      </c>
    </row>
    <row r="2742" spans="1:28">
      <c r="A2742" t="s">
        <v>7078</v>
      </c>
      <c r="B2742" t="s">
        <v>7079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85"/>
        <v>213</v>
      </c>
      <c r="AB2742">
        <f t="shared" si="86"/>
        <v>3.5493960111121094E-5</v>
      </c>
    </row>
    <row r="2743" spans="1:28">
      <c r="A2743" t="s">
        <v>7080</v>
      </c>
      <c r="B2743" t="s">
        <v>7081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85"/>
        <v>233</v>
      </c>
      <c r="AB2743">
        <f t="shared" si="86"/>
        <v>3.8826726318738095E-5</v>
      </c>
    </row>
    <row r="2744" spans="1:28">
      <c r="A2744" t="s">
        <v>7082</v>
      </c>
      <c r="B2744" t="s">
        <v>7083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85"/>
        <v>354</v>
      </c>
      <c r="AB2744">
        <f t="shared" si="86"/>
        <v>5.898996187482097E-5</v>
      </c>
    </row>
    <row r="2745" spans="1:28">
      <c r="A2745" t="s">
        <v>7084</v>
      </c>
      <c r="B2745" t="s">
        <v>7085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85"/>
        <v>602</v>
      </c>
      <c r="AB2745">
        <f t="shared" si="86"/>
        <v>1.0031626284927181E-4</v>
      </c>
    </row>
    <row r="2746" spans="1:28">
      <c r="A2746" t="s">
        <v>7086</v>
      </c>
      <c r="B2746" t="s">
        <v>7087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85"/>
        <v>728</v>
      </c>
      <c r="AB2746">
        <f t="shared" si="86"/>
        <v>1.2131268995725894E-4</v>
      </c>
    </row>
    <row r="2747" spans="1:28">
      <c r="A2747" t="s">
        <v>7088</v>
      </c>
      <c r="B2747" t="s">
        <v>7089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85"/>
        <v>717</v>
      </c>
      <c r="AB2747">
        <f t="shared" si="86"/>
        <v>1.1947966854306959E-4</v>
      </c>
    </row>
    <row r="2748" spans="1:28">
      <c r="A2748" t="s">
        <v>7090</v>
      </c>
      <c r="B2748" t="s">
        <v>7091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85"/>
        <v>591</v>
      </c>
      <c r="AB2748">
        <f t="shared" si="86"/>
        <v>9.8483241435082469E-5</v>
      </c>
    </row>
    <row r="2749" spans="1:28">
      <c r="A2749" t="s">
        <v>7092</v>
      </c>
      <c r="B2749" t="s">
        <v>7093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85"/>
        <v>565</v>
      </c>
      <c r="AB2749">
        <f t="shared" si="86"/>
        <v>9.4150645365180362E-5</v>
      </c>
    </row>
    <row r="2750" spans="1:28">
      <c r="A2750" t="s">
        <v>7094</v>
      </c>
      <c r="B2750" t="s">
        <v>7095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85"/>
        <v>527</v>
      </c>
      <c r="AB2750">
        <f t="shared" si="86"/>
        <v>8.7818389570708055E-5</v>
      </c>
    </row>
    <row r="2751" spans="1:28">
      <c r="A2751" t="s">
        <v>7096</v>
      </c>
      <c r="B2751" t="s">
        <v>7097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85"/>
        <v>503</v>
      </c>
      <c r="AB2751">
        <f t="shared" si="86"/>
        <v>8.3819070121567642E-5</v>
      </c>
    </row>
    <row r="2752" spans="1:28">
      <c r="A2752" t="s">
        <v>7098</v>
      </c>
      <c r="B2752" t="s">
        <v>7099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85"/>
        <v>487</v>
      </c>
      <c r="AB2752">
        <f t="shared" si="86"/>
        <v>8.1152857155474038E-5</v>
      </c>
    </row>
    <row r="2753" spans="1:28">
      <c r="A2753" t="s">
        <v>7100</v>
      </c>
      <c r="B2753" t="s">
        <v>7101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85"/>
        <v>424</v>
      </c>
      <c r="AB2753">
        <f t="shared" si="86"/>
        <v>7.0654643601480478E-5</v>
      </c>
    </row>
    <row r="2754" spans="1:28">
      <c r="A2754" t="s">
        <v>7102</v>
      </c>
      <c r="B2754" t="s">
        <v>7103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85"/>
        <v>408</v>
      </c>
      <c r="AB2754">
        <f t="shared" si="86"/>
        <v>6.7988430635386874E-5</v>
      </c>
    </row>
    <row r="2755" spans="1:28">
      <c r="A2755" t="s">
        <v>7104</v>
      </c>
      <c r="B2755" t="s">
        <v>7105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85"/>
        <v>383</v>
      </c>
      <c r="AB2755">
        <f t="shared" si="86"/>
        <v>6.3822472875865621E-5</v>
      </c>
    </row>
    <row r="2756" spans="1:28">
      <c r="A2756" t="s">
        <v>7106</v>
      </c>
      <c r="B2756" t="s">
        <v>7107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85"/>
        <v>392</v>
      </c>
      <c r="AB2756">
        <f t="shared" si="86"/>
        <v>6.5322217669293271E-5</v>
      </c>
    </row>
    <row r="2757" spans="1:28">
      <c r="A2757" t="s">
        <v>7108</v>
      </c>
      <c r="B2757" t="s">
        <v>7109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85"/>
        <v>426</v>
      </c>
      <c r="AB2757">
        <f t="shared" si="86"/>
        <v>7.0987920222242187E-5</v>
      </c>
    </row>
    <row r="2758" spans="1:28">
      <c r="A2758" t="s">
        <v>7110</v>
      </c>
      <c r="B2758" t="s">
        <v>7111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87">SUM(U2758:Z2758)</f>
        <v>440</v>
      </c>
      <c r="AB2758">
        <f t="shared" si="86"/>
        <v>7.3320856567574082E-5</v>
      </c>
    </row>
    <row r="2759" spans="1:28">
      <c r="A2759" t="s">
        <v>7112</v>
      </c>
      <c r="B2759" t="s">
        <v>7113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87"/>
        <v>473</v>
      </c>
      <c r="AB2759">
        <f t="shared" si="86"/>
        <v>7.8819920810142144E-5</v>
      </c>
    </row>
    <row r="2760" spans="1:28">
      <c r="A2760" t="s">
        <v>7114</v>
      </c>
      <c r="B2760" t="s">
        <v>7115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87"/>
        <v>491</v>
      </c>
      <c r="AB2760">
        <f t="shared" si="86"/>
        <v>8.1819410396997443E-5</v>
      </c>
    </row>
    <row r="2761" spans="1:28">
      <c r="A2761" t="s">
        <v>7116</v>
      </c>
      <c r="B2761" t="s">
        <v>7117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87"/>
        <v>453</v>
      </c>
      <c r="AB2761">
        <f t="shared" si="86"/>
        <v>7.5487154602525136E-5</v>
      </c>
    </row>
    <row r="2762" spans="1:28">
      <c r="A2762" t="s">
        <v>7118</v>
      </c>
      <c r="B2762" t="s">
        <v>7119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87"/>
        <v>365</v>
      </c>
      <c r="AB2762">
        <f t="shared" si="86"/>
        <v>6.0822983289010322E-5</v>
      </c>
    </row>
    <row r="2763" spans="1:28">
      <c r="A2763" t="s">
        <v>7120</v>
      </c>
      <c r="B2763" t="s">
        <v>7121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87"/>
        <v>246</v>
      </c>
      <c r="AB2763">
        <f t="shared" si="86"/>
        <v>4.0993024353689149E-5</v>
      </c>
    </row>
    <row r="2764" spans="1:28">
      <c r="A2764" t="s">
        <v>7122</v>
      </c>
      <c r="B2764" t="s">
        <v>7123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87"/>
        <v>245</v>
      </c>
      <c r="AB2764">
        <f t="shared" si="86"/>
        <v>4.0826386043308294E-5</v>
      </c>
    </row>
    <row r="2765" spans="1:28">
      <c r="A2765" t="s">
        <v>7124</v>
      </c>
      <c r="B2765" t="s">
        <v>7125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87"/>
        <v>264</v>
      </c>
      <c r="AB2765">
        <f t="shared" si="86"/>
        <v>4.3992513940544448E-5</v>
      </c>
    </row>
    <row r="2766" spans="1:28">
      <c r="A2766" t="s">
        <v>7126</v>
      </c>
      <c r="B2766" t="s">
        <v>7127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87"/>
        <v>263</v>
      </c>
      <c r="AB2766">
        <f t="shared" si="86"/>
        <v>4.38258756301636E-5</v>
      </c>
    </row>
    <row r="2767" spans="1:28">
      <c r="A2767" t="s">
        <v>7128</v>
      </c>
      <c r="B2767" t="s">
        <v>7129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87"/>
        <v>287</v>
      </c>
      <c r="AB2767">
        <f t="shared" si="86"/>
        <v>4.7825195079304006E-5</v>
      </c>
    </row>
    <row r="2768" spans="1:28">
      <c r="A2768" t="s">
        <v>7130</v>
      </c>
      <c r="B2768" t="s">
        <v>7131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87"/>
        <v>413</v>
      </c>
      <c r="AB2768">
        <f t="shared" si="86"/>
        <v>6.8821622187291133E-5</v>
      </c>
    </row>
    <row r="2769" spans="1:28">
      <c r="A2769" t="s">
        <v>7132</v>
      </c>
      <c r="B2769" t="s">
        <v>7133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87"/>
        <v>685</v>
      </c>
      <c r="AB2769">
        <f t="shared" si="86"/>
        <v>1.1414724261088238E-4</v>
      </c>
    </row>
    <row r="2770" spans="1:28">
      <c r="A2770" t="s">
        <v>7134</v>
      </c>
      <c r="B2770" t="s">
        <v>7135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87"/>
        <v>833</v>
      </c>
      <c r="AB2770">
        <f t="shared" si="86"/>
        <v>1.3880971254724822E-4</v>
      </c>
    </row>
    <row r="2771" spans="1:28">
      <c r="A2771" t="s">
        <v>7136</v>
      </c>
      <c r="B2771" t="s">
        <v>7137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87"/>
        <v>830</v>
      </c>
      <c r="AB2771">
        <f t="shared" si="86"/>
        <v>1.3830979761610566E-4</v>
      </c>
    </row>
    <row r="2772" spans="1:28">
      <c r="A2772" t="s">
        <v>7138</v>
      </c>
      <c r="B2772" t="s">
        <v>7139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87"/>
        <v>712</v>
      </c>
      <c r="AB2772">
        <f t="shared" si="86"/>
        <v>1.1864647699116533E-4</v>
      </c>
    </row>
    <row r="2773" spans="1:28">
      <c r="A2773" t="s">
        <v>7140</v>
      </c>
      <c r="B2773" t="s">
        <v>7141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87"/>
        <v>672</v>
      </c>
      <c r="AB2773">
        <f t="shared" si="86"/>
        <v>1.1198094457593133E-4</v>
      </c>
    </row>
    <row r="2774" spans="1:28">
      <c r="A2774" t="s">
        <v>7142</v>
      </c>
      <c r="B2774" t="s">
        <v>7143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87"/>
        <v>620</v>
      </c>
      <c r="AB2774">
        <f t="shared" ref="AB2774:AB2837" si="88">AA2774/$AD$4</f>
        <v>1.0331575243612711E-4</v>
      </c>
    </row>
    <row r="2775" spans="1:28">
      <c r="A2775" t="s">
        <v>7144</v>
      </c>
      <c r="B2775" t="s">
        <v>7145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87"/>
        <v>586</v>
      </c>
      <c r="AB2775">
        <f t="shared" si="88"/>
        <v>9.7650049883178211E-5</v>
      </c>
    </row>
    <row r="2776" spans="1:28">
      <c r="A2776" t="s">
        <v>7146</v>
      </c>
      <c r="B2776" t="s">
        <v>7147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87"/>
        <v>571</v>
      </c>
      <c r="AB2776">
        <f t="shared" si="88"/>
        <v>9.5150475227465461E-5</v>
      </c>
    </row>
    <row r="2777" spans="1:28">
      <c r="A2777" t="s">
        <v>7148</v>
      </c>
      <c r="B2777" t="s">
        <v>7149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87"/>
        <v>514</v>
      </c>
      <c r="AB2777">
        <f t="shared" si="88"/>
        <v>8.5652091535757001E-5</v>
      </c>
    </row>
    <row r="2778" spans="1:28">
      <c r="A2778" t="s">
        <v>7150</v>
      </c>
      <c r="B2778" t="s">
        <v>7151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87"/>
        <v>489</v>
      </c>
      <c r="AB2778">
        <f t="shared" si="88"/>
        <v>8.1486133776235747E-5</v>
      </c>
    </row>
    <row r="2779" spans="1:28">
      <c r="A2779" t="s">
        <v>7152</v>
      </c>
      <c r="B2779" t="s">
        <v>7153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87"/>
        <v>469</v>
      </c>
      <c r="AB2779">
        <f t="shared" si="88"/>
        <v>7.8153367568618739E-5</v>
      </c>
    </row>
    <row r="2780" spans="1:28">
      <c r="A2780" t="s">
        <v>7154</v>
      </c>
      <c r="B2780" t="s">
        <v>7155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87"/>
        <v>481</v>
      </c>
      <c r="AB2780">
        <f t="shared" si="88"/>
        <v>8.0153027293188939E-5</v>
      </c>
    </row>
    <row r="2781" spans="1:28">
      <c r="A2781" t="s">
        <v>7156</v>
      </c>
      <c r="B2781" t="s">
        <v>7157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87"/>
        <v>522</v>
      </c>
      <c r="AB2781">
        <f t="shared" si="88"/>
        <v>8.6985198018803796E-5</v>
      </c>
    </row>
    <row r="2782" spans="1:28">
      <c r="A2782" t="s">
        <v>7158</v>
      </c>
      <c r="B2782" t="s">
        <v>7159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87"/>
        <v>544</v>
      </c>
      <c r="AB2782">
        <f t="shared" si="88"/>
        <v>9.0651240847182499E-5</v>
      </c>
    </row>
    <row r="2783" spans="1:28">
      <c r="A2783" t="s">
        <v>7160</v>
      </c>
      <c r="B2783" t="s">
        <v>7161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87"/>
        <v>586</v>
      </c>
      <c r="AB2783">
        <f t="shared" si="88"/>
        <v>9.7650049883178211E-5</v>
      </c>
    </row>
    <row r="2784" spans="1:28">
      <c r="A2784" t="s">
        <v>7162</v>
      </c>
      <c r="B2784" t="s">
        <v>7163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87"/>
        <v>597</v>
      </c>
      <c r="AB2784">
        <f t="shared" si="88"/>
        <v>9.9483071297367569E-5</v>
      </c>
    </row>
    <row r="2785" spans="1:28">
      <c r="A2785" t="s">
        <v>7164</v>
      </c>
      <c r="B2785" t="s">
        <v>7165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87"/>
        <v>555</v>
      </c>
      <c r="AB2785">
        <f t="shared" si="88"/>
        <v>9.2484262261371858E-5</v>
      </c>
    </row>
    <row r="2786" spans="1:28">
      <c r="A2786" t="s">
        <v>7166</v>
      </c>
      <c r="B2786" t="s">
        <v>7167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87"/>
        <v>438</v>
      </c>
      <c r="AB2786">
        <f t="shared" si="88"/>
        <v>7.2987579946812386E-5</v>
      </c>
    </row>
    <row r="2787" spans="1:28">
      <c r="A2787" t="s">
        <v>7168</v>
      </c>
      <c r="B2787" t="s">
        <v>7169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87"/>
        <v>296</v>
      </c>
      <c r="AB2787">
        <f t="shared" si="88"/>
        <v>4.9324939872731655E-5</v>
      </c>
    </row>
    <row r="2788" spans="1:28">
      <c r="A2788" t="s">
        <v>7170</v>
      </c>
      <c r="B2788" t="s">
        <v>7171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87"/>
        <v>313</v>
      </c>
      <c r="AB2788">
        <f t="shared" si="88"/>
        <v>5.2157791149206113E-5</v>
      </c>
    </row>
    <row r="2789" spans="1:28">
      <c r="A2789" t="s">
        <v>7172</v>
      </c>
      <c r="B2789" t="s">
        <v>7173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87"/>
        <v>318</v>
      </c>
      <c r="AB2789">
        <f t="shared" si="88"/>
        <v>5.2990982701110359E-5</v>
      </c>
    </row>
    <row r="2790" spans="1:28">
      <c r="A2790" t="s">
        <v>7174</v>
      </c>
      <c r="B2790" t="s">
        <v>7175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87"/>
        <v>304</v>
      </c>
      <c r="AB2790">
        <f t="shared" si="88"/>
        <v>5.0658046355778457E-5</v>
      </c>
    </row>
    <row r="2791" spans="1:28">
      <c r="A2791" t="s">
        <v>7176</v>
      </c>
      <c r="B2791" t="s">
        <v>7177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87"/>
        <v>346</v>
      </c>
      <c r="AB2791">
        <f t="shared" si="88"/>
        <v>5.7656855391774168E-5</v>
      </c>
    </row>
    <row r="2792" spans="1:28">
      <c r="A2792" t="s">
        <v>7178</v>
      </c>
      <c r="B2792" t="s">
        <v>7179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87"/>
        <v>484</v>
      </c>
      <c r="AB2792">
        <f t="shared" si="88"/>
        <v>8.0652942224331489E-5</v>
      </c>
    </row>
    <row r="2793" spans="1:28">
      <c r="A2793" t="s">
        <v>7180</v>
      </c>
      <c r="B2793" t="s">
        <v>7181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87"/>
        <v>745</v>
      </c>
      <c r="AB2793">
        <f t="shared" si="88"/>
        <v>1.2414554123373338E-4</v>
      </c>
    </row>
    <row r="2794" spans="1:28">
      <c r="A2794" t="s">
        <v>7182</v>
      </c>
      <c r="B2794" t="s">
        <v>7183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87"/>
        <v>926</v>
      </c>
      <c r="AB2794">
        <f t="shared" si="88"/>
        <v>1.5430707541266728E-4</v>
      </c>
    </row>
    <row r="2795" spans="1:28">
      <c r="A2795" t="s">
        <v>7184</v>
      </c>
      <c r="B2795" t="s">
        <v>7185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87"/>
        <v>921</v>
      </c>
      <c r="AB2795">
        <f t="shared" si="88"/>
        <v>1.5347388386076303E-4</v>
      </c>
    </row>
    <row r="2796" spans="1:28">
      <c r="A2796" t="s">
        <v>7186</v>
      </c>
      <c r="B2796" t="s">
        <v>7187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87"/>
        <v>798</v>
      </c>
      <c r="AB2796">
        <f t="shared" si="88"/>
        <v>1.3297737168391845E-4</v>
      </c>
    </row>
    <row r="2797" spans="1:28">
      <c r="A2797" t="s">
        <v>7188</v>
      </c>
      <c r="B2797" t="s">
        <v>7189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87"/>
        <v>745</v>
      </c>
      <c r="AB2797">
        <f t="shared" si="88"/>
        <v>1.2414554123373338E-4</v>
      </c>
    </row>
    <row r="2798" spans="1:28">
      <c r="A2798" t="s">
        <v>7190</v>
      </c>
      <c r="B2798" t="s">
        <v>7191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87"/>
        <v>713</v>
      </c>
      <c r="AB2798">
        <f t="shared" si="88"/>
        <v>1.1881311530154619E-4</v>
      </c>
    </row>
    <row r="2799" spans="1:28">
      <c r="A2799" t="s">
        <v>7192</v>
      </c>
      <c r="B2799" t="s">
        <v>7193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87"/>
        <v>661</v>
      </c>
      <c r="AB2799">
        <f t="shared" si="88"/>
        <v>1.1014792316174197E-4</v>
      </c>
    </row>
    <row r="2800" spans="1:28">
      <c r="A2800" t="s">
        <v>7194</v>
      </c>
      <c r="B2800" t="s">
        <v>7195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87"/>
        <v>641</v>
      </c>
      <c r="AB2800">
        <f t="shared" si="88"/>
        <v>1.0681515695412498E-4</v>
      </c>
    </row>
    <row r="2801" spans="1:28">
      <c r="A2801" t="s">
        <v>7196</v>
      </c>
      <c r="B2801" t="s">
        <v>7197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87"/>
        <v>574</v>
      </c>
      <c r="AB2801">
        <f t="shared" si="88"/>
        <v>9.5650390158608011E-5</v>
      </c>
    </row>
    <row r="2802" spans="1:28">
      <c r="A2802" t="s">
        <v>7198</v>
      </c>
      <c r="B2802" t="s">
        <v>7199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87"/>
        <v>592</v>
      </c>
      <c r="AB2802">
        <f t="shared" si="88"/>
        <v>9.864987974546331E-5</v>
      </c>
    </row>
    <row r="2803" spans="1:28">
      <c r="A2803" t="s">
        <v>7200</v>
      </c>
      <c r="B2803" t="s">
        <v>7201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87"/>
        <v>572</v>
      </c>
      <c r="AB2803">
        <f t="shared" si="88"/>
        <v>9.5317113537846316E-5</v>
      </c>
    </row>
    <row r="2804" spans="1:28">
      <c r="A2804" t="s">
        <v>7202</v>
      </c>
      <c r="B2804" t="s">
        <v>7203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87"/>
        <v>585</v>
      </c>
      <c r="AB2804">
        <f t="shared" si="88"/>
        <v>9.7483411572797356E-5</v>
      </c>
    </row>
    <row r="2805" spans="1:28">
      <c r="A2805" t="s">
        <v>7204</v>
      </c>
      <c r="B2805" t="s">
        <v>7205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87"/>
        <v>613</v>
      </c>
      <c r="AB2805">
        <f t="shared" si="88"/>
        <v>1.0214928426346117E-4</v>
      </c>
    </row>
    <row r="2806" spans="1:28">
      <c r="A2806" t="s">
        <v>7206</v>
      </c>
      <c r="B2806" t="s">
        <v>7207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87"/>
        <v>639</v>
      </c>
      <c r="AB2806">
        <f t="shared" si="88"/>
        <v>1.0648188033336327E-4</v>
      </c>
    </row>
    <row r="2807" spans="1:28">
      <c r="A2807" t="s">
        <v>7208</v>
      </c>
      <c r="B2807" t="s">
        <v>7209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87"/>
        <v>667</v>
      </c>
      <c r="AB2807">
        <f t="shared" si="88"/>
        <v>1.1114775302402708E-4</v>
      </c>
    </row>
    <row r="2808" spans="1:28">
      <c r="A2808" t="s">
        <v>7210</v>
      </c>
      <c r="B2808" t="s">
        <v>7211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87"/>
        <v>673</v>
      </c>
      <c r="AB2808">
        <f t="shared" si="88"/>
        <v>1.1214758288631218E-4</v>
      </c>
    </row>
    <row r="2809" spans="1:28">
      <c r="A2809" t="s">
        <v>7212</v>
      </c>
      <c r="B2809" t="s">
        <v>7213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87"/>
        <v>636</v>
      </c>
      <c r="AB2809">
        <f t="shared" si="88"/>
        <v>1.0598196540222072E-4</v>
      </c>
    </row>
    <row r="2810" spans="1:28">
      <c r="A2810" t="s">
        <v>7214</v>
      </c>
      <c r="B2810" t="s">
        <v>7215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87"/>
        <v>504</v>
      </c>
      <c r="AB2810">
        <f t="shared" si="88"/>
        <v>8.3985708431948497E-5</v>
      </c>
    </row>
    <row r="2811" spans="1:28">
      <c r="A2811" t="s">
        <v>7216</v>
      </c>
      <c r="B2811" t="s">
        <v>7217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87"/>
        <v>352</v>
      </c>
      <c r="AB2811">
        <f t="shared" si="88"/>
        <v>5.8656685254059268E-5</v>
      </c>
    </row>
    <row r="2812" spans="1:28">
      <c r="A2812" t="s">
        <v>7218</v>
      </c>
      <c r="B2812" t="s">
        <v>7219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87"/>
        <v>369</v>
      </c>
      <c r="AB2812">
        <f t="shared" si="88"/>
        <v>6.1489536530533726E-5</v>
      </c>
    </row>
    <row r="2813" spans="1:28">
      <c r="A2813" t="s">
        <v>7220</v>
      </c>
      <c r="B2813" t="s">
        <v>7221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87"/>
        <v>416</v>
      </c>
      <c r="AB2813">
        <f t="shared" si="88"/>
        <v>6.9321537118433683E-5</v>
      </c>
    </row>
    <row r="2814" spans="1:28">
      <c r="A2814" t="s">
        <v>7222</v>
      </c>
      <c r="B2814" t="s">
        <v>7223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87"/>
        <v>410</v>
      </c>
      <c r="AB2814">
        <f t="shared" si="88"/>
        <v>6.8321707256148583E-5</v>
      </c>
    </row>
    <row r="2815" spans="1:28">
      <c r="A2815" t="s">
        <v>7224</v>
      </c>
      <c r="B2815" t="s">
        <v>7225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87"/>
        <v>484</v>
      </c>
      <c r="AB2815">
        <f t="shared" si="88"/>
        <v>8.0652942224331489E-5</v>
      </c>
    </row>
    <row r="2816" spans="1:28">
      <c r="A2816" t="s">
        <v>7226</v>
      </c>
      <c r="B2816" t="s">
        <v>7227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87"/>
        <v>655</v>
      </c>
      <c r="AB2816">
        <f t="shared" si="88"/>
        <v>1.0914809329945687E-4</v>
      </c>
    </row>
    <row r="2817" spans="1:28">
      <c r="A2817" t="s">
        <v>7228</v>
      </c>
      <c r="B2817" t="s">
        <v>7229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87"/>
        <v>946</v>
      </c>
      <c r="AB2817">
        <f t="shared" si="88"/>
        <v>1.5763984162028429E-4</v>
      </c>
    </row>
    <row r="2818" spans="1:28">
      <c r="A2818" t="s">
        <v>7230</v>
      </c>
      <c r="B2818" t="s">
        <v>7231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87"/>
        <v>988</v>
      </c>
      <c r="AB2818">
        <f t="shared" si="88"/>
        <v>1.6463865065627999E-4</v>
      </c>
    </row>
    <row r="2819" spans="1:28">
      <c r="A2819" t="s">
        <v>7232</v>
      </c>
      <c r="B2819" t="s">
        <v>7233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87"/>
        <v>982</v>
      </c>
      <c r="AB2819">
        <f t="shared" si="88"/>
        <v>1.6363882079399489E-4</v>
      </c>
    </row>
    <row r="2820" spans="1:28">
      <c r="A2820" t="s">
        <v>7234</v>
      </c>
      <c r="B2820" t="s">
        <v>7235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87"/>
        <v>853</v>
      </c>
      <c r="AB2820">
        <f t="shared" si="88"/>
        <v>1.421424787548652E-4</v>
      </c>
    </row>
    <row r="2821" spans="1:28">
      <c r="A2821" t="s">
        <v>7236</v>
      </c>
      <c r="B2821" t="s">
        <v>7237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87"/>
        <v>806</v>
      </c>
      <c r="AB2821">
        <f t="shared" si="88"/>
        <v>1.3431047816696526E-4</v>
      </c>
    </row>
    <row r="2822" spans="1:28">
      <c r="A2822" t="s">
        <v>7238</v>
      </c>
      <c r="B2822" t="s">
        <v>7239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89">SUM(U2822:Z2822)</f>
        <v>762</v>
      </c>
      <c r="AB2822">
        <f t="shared" si="88"/>
        <v>1.2697839251020785E-4</v>
      </c>
    </row>
    <row r="2823" spans="1:28">
      <c r="A2823" t="s">
        <v>7240</v>
      </c>
      <c r="B2823" t="s">
        <v>7241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89"/>
        <v>732</v>
      </c>
      <c r="AB2823">
        <f t="shared" si="88"/>
        <v>1.2197924319878234E-4</v>
      </c>
    </row>
    <row r="2824" spans="1:28">
      <c r="A2824" t="s">
        <v>7242</v>
      </c>
      <c r="B2824" t="s">
        <v>7243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89"/>
        <v>714</v>
      </c>
      <c r="AB2824">
        <f t="shared" si="88"/>
        <v>1.1897975361192704E-4</v>
      </c>
    </row>
    <row r="2825" spans="1:28">
      <c r="A2825" t="s">
        <v>7244</v>
      </c>
      <c r="B2825" t="s">
        <v>7245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89"/>
        <v>665</v>
      </c>
      <c r="AB2825">
        <f t="shared" si="88"/>
        <v>1.1081447640326537E-4</v>
      </c>
    </row>
    <row r="2826" spans="1:28">
      <c r="A2826" t="s">
        <v>7246</v>
      </c>
      <c r="B2826" t="s">
        <v>7247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89"/>
        <v>667</v>
      </c>
      <c r="AB2826">
        <f t="shared" si="88"/>
        <v>1.1114775302402708E-4</v>
      </c>
    </row>
    <row r="2827" spans="1:28">
      <c r="A2827" t="s">
        <v>7248</v>
      </c>
      <c r="B2827" t="s">
        <v>7249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89"/>
        <v>653</v>
      </c>
      <c r="AB2827">
        <f t="shared" si="88"/>
        <v>1.0881481667869518E-4</v>
      </c>
    </row>
    <row r="2828" spans="1:28">
      <c r="A2828" t="s">
        <v>7250</v>
      </c>
      <c r="B2828" t="s">
        <v>7251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89"/>
        <v>687</v>
      </c>
      <c r="AB2828">
        <f t="shared" si="88"/>
        <v>1.1448051923164408E-4</v>
      </c>
    </row>
    <row r="2829" spans="1:28">
      <c r="A2829" t="s">
        <v>7252</v>
      </c>
      <c r="B2829" t="s">
        <v>7253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89"/>
        <v>738</v>
      </c>
      <c r="AB2829">
        <f t="shared" si="88"/>
        <v>1.2297907306106745E-4</v>
      </c>
    </row>
    <row r="2830" spans="1:28">
      <c r="A2830" t="s">
        <v>7254</v>
      </c>
      <c r="B2830" t="s">
        <v>7255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89"/>
        <v>763</v>
      </c>
      <c r="AB2830">
        <f t="shared" si="88"/>
        <v>1.2714503082058871E-4</v>
      </c>
    </row>
    <row r="2831" spans="1:28">
      <c r="A2831" t="s">
        <v>7256</v>
      </c>
      <c r="B2831" t="s">
        <v>7257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89"/>
        <v>791</v>
      </c>
      <c r="AB2831">
        <f t="shared" si="88"/>
        <v>1.318109035112525E-4</v>
      </c>
    </row>
    <row r="2832" spans="1:28">
      <c r="A2832" t="s">
        <v>7258</v>
      </c>
      <c r="B2832" t="s">
        <v>7259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89"/>
        <v>799</v>
      </c>
      <c r="AB2832">
        <f t="shared" si="88"/>
        <v>1.331440099942993E-4</v>
      </c>
    </row>
    <row r="2833" spans="1:28">
      <c r="A2833" t="s">
        <v>7260</v>
      </c>
      <c r="B2833" t="s">
        <v>7261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89"/>
        <v>746</v>
      </c>
      <c r="AB2833">
        <f t="shared" si="88"/>
        <v>1.2431217954411423E-4</v>
      </c>
    </row>
    <row r="2834" spans="1:28">
      <c r="A2834" t="s">
        <v>7262</v>
      </c>
      <c r="B2834" t="s">
        <v>7263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89"/>
        <v>600</v>
      </c>
      <c r="AB2834">
        <f t="shared" si="88"/>
        <v>9.9982986228510119E-5</v>
      </c>
    </row>
    <row r="2835" spans="1:28">
      <c r="A2835" t="s">
        <v>7264</v>
      </c>
      <c r="B2835" t="s">
        <v>7265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89"/>
        <v>440</v>
      </c>
      <c r="AB2835">
        <f t="shared" si="88"/>
        <v>7.3320856567574082E-5</v>
      </c>
    </row>
    <row r="2836" spans="1:28">
      <c r="A2836" t="s">
        <v>7266</v>
      </c>
      <c r="B2836" t="s">
        <v>7267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89"/>
        <v>386</v>
      </c>
      <c r="AB2836">
        <f t="shared" si="88"/>
        <v>6.4322387807008171E-5</v>
      </c>
    </row>
    <row r="2837" spans="1:28">
      <c r="A2837" t="s">
        <v>7268</v>
      </c>
      <c r="B2837" t="s">
        <v>7269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89"/>
        <v>423</v>
      </c>
      <c r="AB2837">
        <f t="shared" si="88"/>
        <v>7.0488005291099637E-5</v>
      </c>
    </row>
    <row r="2838" spans="1:28">
      <c r="A2838" t="s">
        <v>7270</v>
      </c>
      <c r="B2838" t="s">
        <v>7271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89"/>
        <v>426</v>
      </c>
      <c r="AB2838">
        <f t="shared" ref="AB2838:AB2901" si="90">AA2838/$AD$4</f>
        <v>7.0987920222242187E-5</v>
      </c>
    </row>
    <row r="2839" spans="1:28">
      <c r="A2839" t="s">
        <v>7272</v>
      </c>
      <c r="B2839" t="s">
        <v>7273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89"/>
        <v>467</v>
      </c>
      <c r="AB2839">
        <f t="shared" si="90"/>
        <v>7.7820090947857044E-5</v>
      </c>
    </row>
    <row r="2840" spans="1:28">
      <c r="A2840" t="s">
        <v>7274</v>
      </c>
      <c r="B2840" t="s">
        <v>7275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89"/>
        <v>628</v>
      </c>
      <c r="AB2840">
        <f t="shared" si="90"/>
        <v>1.0464885891917392E-4</v>
      </c>
    </row>
    <row r="2841" spans="1:28">
      <c r="A2841" t="s">
        <v>7276</v>
      </c>
      <c r="B2841" t="s">
        <v>7277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89"/>
        <v>949</v>
      </c>
      <c r="AB2841">
        <f t="shared" si="90"/>
        <v>1.5813975655142682E-4</v>
      </c>
    </row>
    <row r="2842" spans="1:28">
      <c r="A2842" t="s">
        <v>7278</v>
      </c>
      <c r="B2842" t="s">
        <v>7279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89"/>
        <v>1111</v>
      </c>
      <c r="AB2842">
        <f t="shared" si="90"/>
        <v>1.8513516283312457E-4</v>
      </c>
    </row>
    <row r="2843" spans="1:28">
      <c r="A2843" t="s">
        <v>7280</v>
      </c>
      <c r="B2843" t="s">
        <v>7281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89"/>
        <v>1098</v>
      </c>
      <c r="AB2843">
        <f t="shared" si="90"/>
        <v>1.8296886479817352E-4</v>
      </c>
    </row>
    <row r="2844" spans="1:28">
      <c r="A2844" t="s">
        <v>7282</v>
      </c>
      <c r="B2844" t="s">
        <v>7283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89"/>
        <v>969</v>
      </c>
      <c r="AB2844">
        <f t="shared" si="90"/>
        <v>1.6147252275904383E-4</v>
      </c>
    </row>
    <row r="2845" spans="1:28">
      <c r="A2845" t="s">
        <v>7284</v>
      </c>
      <c r="B2845" t="s">
        <v>7285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89"/>
        <v>916</v>
      </c>
      <c r="AB2845">
        <f t="shared" si="90"/>
        <v>1.5264069230885879E-4</v>
      </c>
    </row>
    <row r="2846" spans="1:28">
      <c r="A2846" t="s">
        <v>7286</v>
      </c>
      <c r="B2846" t="s">
        <v>7287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89"/>
        <v>862</v>
      </c>
      <c r="AB2846">
        <f t="shared" si="90"/>
        <v>1.4364222354829286E-4</v>
      </c>
    </row>
    <row r="2847" spans="1:28">
      <c r="A2847" t="s">
        <v>7288</v>
      </c>
      <c r="B2847" t="s">
        <v>7289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89"/>
        <v>822</v>
      </c>
      <c r="AB2847">
        <f t="shared" si="90"/>
        <v>1.3697669113305885E-4</v>
      </c>
    </row>
    <row r="2848" spans="1:28">
      <c r="A2848" t="s">
        <v>7290</v>
      </c>
      <c r="B2848" t="s">
        <v>7291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89"/>
        <v>801</v>
      </c>
      <c r="AB2848">
        <f t="shared" si="90"/>
        <v>1.3347728661506101E-4</v>
      </c>
    </row>
    <row r="2849" spans="1:28">
      <c r="A2849" t="s">
        <v>7292</v>
      </c>
      <c r="B2849" t="s">
        <v>7293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89"/>
        <v>743</v>
      </c>
      <c r="AB2849">
        <f t="shared" si="90"/>
        <v>1.238122646129717E-4</v>
      </c>
    </row>
    <row r="2850" spans="1:28">
      <c r="A2850" t="s">
        <v>7294</v>
      </c>
      <c r="B2850" t="s">
        <v>7295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89"/>
        <v>735</v>
      </c>
      <c r="AB2850">
        <f t="shared" si="90"/>
        <v>1.2247915812992489E-4</v>
      </c>
    </row>
    <row r="2851" spans="1:28">
      <c r="A2851" t="s">
        <v>7296</v>
      </c>
      <c r="B2851" t="s">
        <v>7297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89"/>
        <v>728</v>
      </c>
      <c r="AB2851">
        <f t="shared" si="90"/>
        <v>1.2131268995725894E-4</v>
      </c>
    </row>
    <row r="2852" spans="1:28">
      <c r="A2852" t="s">
        <v>7298</v>
      </c>
      <c r="B2852" t="s">
        <v>7299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89"/>
        <v>757</v>
      </c>
      <c r="AB2852">
        <f t="shared" si="90"/>
        <v>1.2614520095830361E-4</v>
      </c>
    </row>
    <row r="2853" spans="1:28">
      <c r="A2853" t="s">
        <v>7300</v>
      </c>
      <c r="B2853" t="s">
        <v>7301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89"/>
        <v>803</v>
      </c>
      <c r="AB2853">
        <f t="shared" si="90"/>
        <v>1.3381056323582269E-4</v>
      </c>
    </row>
    <row r="2854" spans="1:28">
      <c r="A2854" t="s">
        <v>7302</v>
      </c>
      <c r="B2854" t="s">
        <v>7303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89"/>
        <v>827</v>
      </c>
      <c r="AB2854">
        <f t="shared" si="90"/>
        <v>1.3780988268496312E-4</v>
      </c>
    </row>
    <row r="2855" spans="1:28">
      <c r="A2855" t="s">
        <v>7304</v>
      </c>
      <c r="B2855" t="s">
        <v>7305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89"/>
        <v>854</v>
      </c>
      <c r="AB2855">
        <f t="shared" si="90"/>
        <v>1.4230911706524606E-4</v>
      </c>
    </row>
    <row r="2856" spans="1:28">
      <c r="A2856" t="s">
        <v>7306</v>
      </c>
      <c r="B2856" t="s">
        <v>7307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89"/>
        <v>860</v>
      </c>
      <c r="AB2856">
        <f t="shared" si="90"/>
        <v>1.4330894692753116E-4</v>
      </c>
    </row>
    <row r="2857" spans="1:28">
      <c r="A2857" t="s">
        <v>7308</v>
      </c>
      <c r="B2857" t="s">
        <v>7309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89"/>
        <v>784</v>
      </c>
      <c r="AB2857">
        <f t="shared" si="90"/>
        <v>1.3064443533858654E-4</v>
      </c>
    </row>
    <row r="2858" spans="1:28">
      <c r="A2858" t="s">
        <v>7310</v>
      </c>
      <c r="B2858" t="s">
        <v>7311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89"/>
        <v>626</v>
      </c>
      <c r="AB2858">
        <f t="shared" si="90"/>
        <v>1.0431558229841223E-4</v>
      </c>
    </row>
    <row r="2859" spans="1:28">
      <c r="A2859" t="s">
        <v>7312</v>
      </c>
      <c r="B2859" t="s">
        <v>7313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89"/>
        <v>460</v>
      </c>
      <c r="AB2859">
        <f t="shared" si="90"/>
        <v>7.665362277519109E-5</v>
      </c>
    </row>
    <row r="2860" spans="1:28">
      <c r="A2860" t="s">
        <v>7314</v>
      </c>
      <c r="B2860" t="s">
        <v>7315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89"/>
        <v>347</v>
      </c>
      <c r="AB2860">
        <f t="shared" si="90"/>
        <v>5.7823493702155016E-5</v>
      </c>
    </row>
    <row r="2861" spans="1:28">
      <c r="A2861" t="s">
        <v>7316</v>
      </c>
      <c r="B2861" t="s">
        <v>7317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89"/>
        <v>378</v>
      </c>
      <c r="AB2861">
        <f t="shared" si="90"/>
        <v>6.2989281323961376E-5</v>
      </c>
    </row>
    <row r="2862" spans="1:28">
      <c r="A2862" t="s">
        <v>7318</v>
      </c>
      <c r="B2862" t="s">
        <v>7319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89"/>
        <v>382</v>
      </c>
      <c r="AB2862">
        <f t="shared" si="90"/>
        <v>6.3655834565484767E-5</v>
      </c>
    </row>
    <row r="2863" spans="1:28">
      <c r="A2863" t="s">
        <v>7320</v>
      </c>
      <c r="B2863" t="s">
        <v>7321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89"/>
        <v>419</v>
      </c>
      <c r="AB2863">
        <f t="shared" si="90"/>
        <v>6.9821452049576233E-5</v>
      </c>
    </row>
    <row r="2864" spans="1:28">
      <c r="A2864" t="s">
        <v>7322</v>
      </c>
      <c r="B2864" t="s">
        <v>7323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89"/>
        <v>577</v>
      </c>
      <c r="AB2864">
        <f t="shared" si="90"/>
        <v>9.6150305089750561E-5</v>
      </c>
    </row>
    <row r="2865" spans="1:28">
      <c r="A2865" t="s">
        <v>7324</v>
      </c>
      <c r="B2865" t="s">
        <v>7325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89"/>
        <v>894</v>
      </c>
      <c r="AB2865">
        <f t="shared" si="90"/>
        <v>1.4897464948048007E-4</v>
      </c>
    </row>
    <row r="2866" spans="1:28">
      <c r="A2866" t="s">
        <v>7326</v>
      </c>
      <c r="B2866" t="s">
        <v>7327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89"/>
        <v>1065</v>
      </c>
      <c r="AB2866">
        <f t="shared" si="90"/>
        <v>1.7746980055560545E-4</v>
      </c>
    </row>
    <row r="2867" spans="1:28">
      <c r="A2867" t="s">
        <v>7328</v>
      </c>
      <c r="B2867" t="s">
        <v>7329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89"/>
        <v>1049</v>
      </c>
      <c r="AB2867">
        <f t="shared" si="90"/>
        <v>1.7480358758951186E-4</v>
      </c>
    </row>
    <row r="2868" spans="1:28">
      <c r="A2868" t="s">
        <v>7330</v>
      </c>
      <c r="B2868" t="s">
        <v>7331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89"/>
        <v>926</v>
      </c>
      <c r="AB2868">
        <f t="shared" si="90"/>
        <v>1.5430707541266728E-4</v>
      </c>
    </row>
    <row r="2869" spans="1:28">
      <c r="A2869" t="s">
        <v>7332</v>
      </c>
      <c r="B2869" t="s">
        <v>7333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89"/>
        <v>872</v>
      </c>
      <c r="AB2869">
        <f t="shared" si="90"/>
        <v>1.4530860665210135E-4</v>
      </c>
    </row>
    <row r="2870" spans="1:28">
      <c r="A2870" t="s">
        <v>7334</v>
      </c>
      <c r="B2870" t="s">
        <v>7335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89"/>
        <v>815</v>
      </c>
      <c r="AB2870">
        <f t="shared" si="90"/>
        <v>1.3581022296039289E-4</v>
      </c>
    </row>
    <row r="2871" spans="1:28">
      <c r="A2871" t="s">
        <v>7336</v>
      </c>
      <c r="B2871" t="s">
        <v>7337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89"/>
        <v>777</v>
      </c>
      <c r="AB2871">
        <f t="shared" si="90"/>
        <v>1.2947796716592059E-4</v>
      </c>
    </row>
    <row r="2872" spans="1:28">
      <c r="A2872" t="s">
        <v>7338</v>
      </c>
      <c r="B2872" t="s">
        <v>7339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89"/>
        <v>752</v>
      </c>
      <c r="AB2872">
        <f t="shared" si="90"/>
        <v>1.2531200940639933E-4</v>
      </c>
    </row>
    <row r="2873" spans="1:28">
      <c r="A2873" t="s">
        <v>7340</v>
      </c>
      <c r="B2873" t="s">
        <v>7341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89"/>
        <v>692</v>
      </c>
      <c r="AB2873">
        <f t="shared" si="90"/>
        <v>1.1531371078354834E-4</v>
      </c>
    </row>
    <row r="2874" spans="1:28">
      <c r="A2874" t="s">
        <v>7342</v>
      </c>
      <c r="B2874" t="s">
        <v>7343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89"/>
        <v>678</v>
      </c>
      <c r="AB2874">
        <f t="shared" si="90"/>
        <v>1.1298077443821643E-4</v>
      </c>
    </row>
    <row r="2875" spans="1:28">
      <c r="A2875" t="s">
        <v>7344</v>
      </c>
      <c r="B2875" t="s">
        <v>7345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89"/>
        <v>664</v>
      </c>
      <c r="AB2875">
        <f t="shared" si="90"/>
        <v>1.1064783809288453E-4</v>
      </c>
    </row>
    <row r="2876" spans="1:28">
      <c r="A2876" t="s">
        <v>7346</v>
      </c>
      <c r="B2876" t="s">
        <v>7347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89"/>
        <v>685</v>
      </c>
      <c r="AB2876">
        <f t="shared" si="90"/>
        <v>1.1414724261088238E-4</v>
      </c>
    </row>
    <row r="2877" spans="1:28">
      <c r="A2877" t="s">
        <v>7348</v>
      </c>
      <c r="B2877" t="s">
        <v>7349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89"/>
        <v>730</v>
      </c>
      <c r="AB2877">
        <f t="shared" si="90"/>
        <v>1.2164596657802064E-4</v>
      </c>
    </row>
    <row r="2878" spans="1:28">
      <c r="A2878" t="s">
        <v>7350</v>
      </c>
      <c r="B2878" t="s">
        <v>7351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89"/>
        <v>750</v>
      </c>
      <c r="AB2878">
        <f t="shared" si="90"/>
        <v>1.2497873278563765E-4</v>
      </c>
    </row>
    <row r="2879" spans="1:28">
      <c r="A2879" t="s">
        <v>7352</v>
      </c>
      <c r="B2879" t="s">
        <v>7353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89"/>
        <v>784</v>
      </c>
      <c r="AB2879">
        <f t="shared" si="90"/>
        <v>1.3064443533858654E-4</v>
      </c>
    </row>
    <row r="2880" spans="1:28">
      <c r="A2880" t="s">
        <v>7354</v>
      </c>
      <c r="B2880" t="s">
        <v>7355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89"/>
        <v>790</v>
      </c>
      <c r="AB2880">
        <f t="shared" si="90"/>
        <v>1.3164426520087164E-4</v>
      </c>
    </row>
    <row r="2881" spans="1:28">
      <c r="A2881" t="s">
        <v>7356</v>
      </c>
      <c r="B2881" t="s">
        <v>7357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89"/>
        <v>727</v>
      </c>
      <c r="AB2881">
        <f t="shared" si="90"/>
        <v>1.2114605164687809E-4</v>
      </c>
    </row>
    <row r="2882" spans="1:28">
      <c r="A2882" t="s">
        <v>7358</v>
      </c>
      <c r="B2882" t="s">
        <v>7359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89"/>
        <v>576</v>
      </c>
      <c r="AB2882">
        <f t="shared" si="90"/>
        <v>9.5983666779369707E-5</v>
      </c>
    </row>
    <row r="2883" spans="1:28">
      <c r="A2883" t="s">
        <v>7360</v>
      </c>
      <c r="B2883" t="s">
        <v>7361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89"/>
        <v>413</v>
      </c>
      <c r="AB2883">
        <f t="shared" si="90"/>
        <v>6.8821622187291133E-5</v>
      </c>
    </row>
    <row r="2884" spans="1:28">
      <c r="A2884" t="s">
        <v>7362</v>
      </c>
      <c r="B2884" t="s">
        <v>7363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89"/>
        <v>319</v>
      </c>
      <c r="AB2884">
        <f t="shared" si="90"/>
        <v>5.3157621011491213E-5</v>
      </c>
    </row>
    <row r="2885" spans="1:28">
      <c r="A2885" t="s">
        <v>7364</v>
      </c>
      <c r="B2885" t="s">
        <v>7365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89"/>
        <v>346</v>
      </c>
      <c r="AB2885">
        <f t="shared" si="90"/>
        <v>5.7656855391774168E-5</v>
      </c>
    </row>
    <row r="2886" spans="1:28">
      <c r="A2886" t="s">
        <v>7366</v>
      </c>
      <c r="B2886" t="s">
        <v>7367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91">SUM(U2886:Z2886)</f>
        <v>350</v>
      </c>
      <c r="AB2886">
        <f t="shared" si="90"/>
        <v>5.8323408633297566E-5</v>
      </c>
    </row>
    <row r="2887" spans="1:28">
      <c r="A2887" t="s">
        <v>7368</v>
      </c>
      <c r="B2887" t="s">
        <v>7369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91"/>
        <v>387</v>
      </c>
      <c r="AB2887">
        <f t="shared" si="90"/>
        <v>6.4489026117389025E-5</v>
      </c>
    </row>
    <row r="2888" spans="1:28">
      <c r="A2888" t="s">
        <v>7370</v>
      </c>
      <c r="B2888" t="s">
        <v>7371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91"/>
        <v>539</v>
      </c>
      <c r="AB2888">
        <f t="shared" si="90"/>
        <v>8.9818049295278254E-5</v>
      </c>
    </row>
    <row r="2889" spans="1:28">
      <c r="A2889" t="s">
        <v>7372</v>
      </c>
      <c r="B2889" t="s">
        <v>7373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91"/>
        <v>849</v>
      </c>
      <c r="AB2889">
        <f t="shared" si="90"/>
        <v>1.4147592551334181E-4</v>
      </c>
    </row>
    <row r="2890" spans="1:28">
      <c r="A2890" t="s">
        <v>7374</v>
      </c>
      <c r="B2890" t="s">
        <v>7375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91"/>
        <v>1019</v>
      </c>
      <c r="AB2890">
        <f t="shared" si="90"/>
        <v>1.6980443827808634E-4</v>
      </c>
    </row>
    <row r="2891" spans="1:28">
      <c r="A2891" t="s">
        <v>7376</v>
      </c>
      <c r="B2891" t="s">
        <v>7377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91"/>
        <v>1002</v>
      </c>
      <c r="AB2891">
        <f t="shared" si="90"/>
        <v>1.6697158700161189E-4</v>
      </c>
    </row>
    <row r="2892" spans="1:28">
      <c r="A2892" t="s">
        <v>7378</v>
      </c>
      <c r="B2892" t="s">
        <v>7379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91"/>
        <v>875</v>
      </c>
      <c r="AB2892">
        <f t="shared" si="90"/>
        <v>1.4580852158324392E-4</v>
      </c>
    </row>
    <row r="2893" spans="1:28">
      <c r="A2893" t="s">
        <v>7380</v>
      </c>
      <c r="B2893" t="s">
        <v>7381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91"/>
        <v>824</v>
      </c>
      <c r="AB2893">
        <f t="shared" si="90"/>
        <v>1.3730996775382056E-4</v>
      </c>
    </row>
    <row r="2894" spans="1:28">
      <c r="A2894" t="s">
        <v>7382</v>
      </c>
      <c r="B2894" t="s">
        <v>7383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91"/>
        <v>770</v>
      </c>
      <c r="AB2894">
        <f t="shared" si="90"/>
        <v>1.2831149899325466E-4</v>
      </c>
    </row>
    <row r="2895" spans="1:28">
      <c r="A2895" t="s">
        <v>7384</v>
      </c>
      <c r="B2895" t="s">
        <v>7385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91"/>
        <v>731</v>
      </c>
      <c r="AB2895">
        <f t="shared" si="90"/>
        <v>1.2181260488840148E-4</v>
      </c>
    </row>
    <row r="2896" spans="1:28">
      <c r="A2896" t="s">
        <v>7386</v>
      </c>
      <c r="B2896" t="s">
        <v>7387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91"/>
        <v>705</v>
      </c>
      <c r="AB2896">
        <f t="shared" si="90"/>
        <v>1.1748000881849939E-4</v>
      </c>
    </row>
    <row r="2897" spans="1:28">
      <c r="A2897" t="s">
        <v>7388</v>
      </c>
      <c r="B2897" t="s">
        <v>7389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91"/>
        <v>647</v>
      </c>
      <c r="AB2897">
        <f t="shared" si="90"/>
        <v>1.0781498681641008E-4</v>
      </c>
    </row>
    <row r="2898" spans="1:28">
      <c r="A2898" t="s">
        <v>7390</v>
      </c>
      <c r="B2898" t="s">
        <v>7391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91"/>
        <v>631</v>
      </c>
      <c r="AB2898">
        <f t="shared" si="90"/>
        <v>1.0514877385031647E-4</v>
      </c>
    </row>
    <row r="2899" spans="1:28">
      <c r="A2899" t="s">
        <v>7392</v>
      </c>
      <c r="B2899" t="s">
        <v>7393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91"/>
        <v>615</v>
      </c>
      <c r="AB2899">
        <f t="shared" si="90"/>
        <v>1.0248256088422287E-4</v>
      </c>
    </row>
    <row r="2900" spans="1:28">
      <c r="A2900" t="s">
        <v>7394</v>
      </c>
      <c r="B2900" t="s">
        <v>7395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91"/>
        <v>632</v>
      </c>
      <c r="AB2900">
        <f t="shared" si="90"/>
        <v>1.0531541216069733E-4</v>
      </c>
    </row>
    <row r="2901" spans="1:28">
      <c r="A2901" t="s">
        <v>7396</v>
      </c>
      <c r="B2901" t="s">
        <v>7397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91"/>
        <v>676</v>
      </c>
      <c r="AB2901">
        <f t="shared" si="90"/>
        <v>1.1264749781745473E-4</v>
      </c>
    </row>
    <row r="2902" spans="1:28">
      <c r="A2902" t="s">
        <v>7398</v>
      </c>
      <c r="B2902" t="s">
        <v>7399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91"/>
        <v>698</v>
      </c>
      <c r="AB2902">
        <f t="shared" ref="AB2902:AB2965" si="92">AA2902/$AD$4</f>
        <v>1.1631354064583344E-4</v>
      </c>
    </row>
    <row r="2903" spans="1:28">
      <c r="A2903" t="s">
        <v>7400</v>
      </c>
      <c r="B2903" t="s">
        <v>7401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91"/>
        <v>735</v>
      </c>
      <c r="AB2903">
        <f t="shared" si="92"/>
        <v>1.2247915812992489E-4</v>
      </c>
    </row>
    <row r="2904" spans="1:28">
      <c r="A2904" t="s">
        <v>7402</v>
      </c>
      <c r="B2904" t="s">
        <v>7403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91"/>
        <v>744</v>
      </c>
      <c r="AB2904">
        <f t="shared" si="92"/>
        <v>1.2397890292335255E-4</v>
      </c>
    </row>
    <row r="2905" spans="1:28">
      <c r="A2905" t="s">
        <v>7404</v>
      </c>
      <c r="B2905" t="s">
        <v>7405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91"/>
        <v>686</v>
      </c>
      <c r="AB2905">
        <f t="shared" si="92"/>
        <v>1.1431388092126324E-4</v>
      </c>
    </row>
    <row r="2906" spans="1:28">
      <c r="A2906" t="s">
        <v>7406</v>
      </c>
      <c r="B2906" t="s">
        <v>7407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91"/>
        <v>543</v>
      </c>
      <c r="AB2906">
        <f t="shared" si="92"/>
        <v>9.0484602536801658E-5</v>
      </c>
    </row>
    <row r="2907" spans="1:28">
      <c r="A2907" t="s">
        <v>7408</v>
      </c>
      <c r="B2907" t="s">
        <v>7409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91"/>
        <v>383</v>
      </c>
      <c r="AB2907">
        <f t="shared" si="92"/>
        <v>6.3822472875865621E-5</v>
      </c>
    </row>
    <row r="2908" spans="1:28">
      <c r="A2908" t="s">
        <v>7410</v>
      </c>
      <c r="B2908" t="s">
        <v>7411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91"/>
        <v>311</v>
      </c>
      <c r="AB2908">
        <f t="shared" si="92"/>
        <v>5.1824514528444411E-5</v>
      </c>
    </row>
    <row r="2909" spans="1:28">
      <c r="A2909" t="s">
        <v>7412</v>
      </c>
      <c r="B2909" t="s">
        <v>7413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91"/>
        <v>338</v>
      </c>
      <c r="AB2909">
        <f t="shared" si="92"/>
        <v>5.6323748908727367E-5</v>
      </c>
    </row>
    <row r="2910" spans="1:28">
      <c r="A2910" t="s">
        <v>7414</v>
      </c>
      <c r="B2910" t="s">
        <v>7415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91"/>
        <v>344</v>
      </c>
      <c r="AB2910">
        <f t="shared" si="92"/>
        <v>5.7323578771012466E-5</v>
      </c>
    </row>
    <row r="2911" spans="1:28">
      <c r="A2911" t="s">
        <v>7416</v>
      </c>
      <c r="B2911" t="s">
        <v>7417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91"/>
        <v>376</v>
      </c>
      <c r="AB2911">
        <f t="shared" si="92"/>
        <v>6.2656004703199667E-5</v>
      </c>
    </row>
    <row r="2912" spans="1:28">
      <c r="A2912" t="s">
        <v>7418</v>
      </c>
      <c r="B2912" t="s">
        <v>7419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91"/>
        <v>530</v>
      </c>
      <c r="AB2912">
        <f t="shared" si="92"/>
        <v>8.8318304501850604E-5</v>
      </c>
    </row>
    <row r="2913" spans="1:28">
      <c r="A2913" t="s">
        <v>7420</v>
      </c>
      <c r="B2913" t="s">
        <v>7421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91"/>
        <v>840</v>
      </c>
      <c r="AB2913">
        <f t="shared" si="92"/>
        <v>1.3997618071991417E-4</v>
      </c>
    </row>
    <row r="2914" spans="1:28">
      <c r="A2914" t="s">
        <v>7422</v>
      </c>
      <c r="B2914" t="s">
        <v>7423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91"/>
        <v>1008</v>
      </c>
      <c r="AB2914">
        <f t="shared" si="92"/>
        <v>1.6797141686389699E-4</v>
      </c>
    </row>
    <row r="2915" spans="1:28">
      <c r="A2915" t="s">
        <v>7424</v>
      </c>
      <c r="B2915" t="s">
        <v>7425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91"/>
        <v>991</v>
      </c>
      <c r="AB2915">
        <f t="shared" si="92"/>
        <v>1.6513856558742255E-4</v>
      </c>
    </row>
    <row r="2916" spans="1:28">
      <c r="A2916" t="s">
        <v>7426</v>
      </c>
      <c r="B2916" t="s">
        <v>7427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91"/>
        <v>863</v>
      </c>
      <c r="AB2916">
        <f t="shared" si="92"/>
        <v>1.4380886185867372E-4</v>
      </c>
    </row>
    <row r="2917" spans="1:28">
      <c r="A2917" t="s">
        <v>7428</v>
      </c>
      <c r="B2917" t="s">
        <v>7429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91"/>
        <v>813</v>
      </c>
      <c r="AB2917">
        <f t="shared" si="92"/>
        <v>1.3547694633963121E-4</v>
      </c>
    </row>
    <row r="2918" spans="1:28">
      <c r="A2918" t="s">
        <v>7430</v>
      </c>
      <c r="B2918" t="s">
        <v>7431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91"/>
        <v>758</v>
      </c>
      <c r="AB2918">
        <f t="shared" si="92"/>
        <v>1.2631183926868443E-4</v>
      </c>
    </row>
    <row r="2919" spans="1:28">
      <c r="A2919" t="s">
        <v>7432</v>
      </c>
      <c r="B2919" t="s">
        <v>7433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91"/>
        <v>720</v>
      </c>
      <c r="AB2919">
        <f t="shared" si="92"/>
        <v>1.1997958347421214E-4</v>
      </c>
    </row>
    <row r="2920" spans="1:28">
      <c r="A2920" t="s">
        <v>7434</v>
      </c>
      <c r="B2920" t="s">
        <v>7435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91"/>
        <v>694</v>
      </c>
      <c r="AB2920">
        <f t="shared" si="92"/>
        <v>1.1564698740431003E-4</v>
      </c>
    </row>
    <row r="2921" spans="1:28">
      <c r="A2921" t="s">
        <v>7436</v>
      </c>
      <c r="B2921" t="s">
        <v>7437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91"/>
        <v>634</v>
      </c>
      <c r="AB2921">
        <f t="shared" si="92"/>
        <v>1.0564868878145902E-4</v>
      </c>
    </row>
    <row r="2922" spans="1:28">
      <c r="A2922" t="s">
        <v>7438</v>
      </c>
      <c r="B2922" t="s">
        <v>7439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91"/>
        <v>617</v>
      </c>
      <c r="AB2922">
        <f t="shared" si="92"/>
        <v>1.0281583750498456E-4</v>
      </c>
    </row>
    <row r="2923" spans="1:28">
      <c r="A2923" t="s">
        <v>7440</v>
      </c>
      <c r="B2923" t="s">
        <v>7441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91"/>
        <v>601</v>
      </c>
      <c r="AB2923">
        <f t="shared" si="92"/>
        <v>1.0014962453889096E-4</v>
      </c>
    </row>
    <row r="2924" spans="1:28">
      <c r="A2924" t="s">
        <v>7442</v>
      </c>
      <c r="B2924" t="s">
        <v>7443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91"/>
        <v>618</v>
      </c>
      <c r="AB2924">
        <f t="shared" si="92"/>
        <v>1.0298247581536542E-4</v>
      </c>
    </row>
    <row r="2925" spans="1:28">
      <c r="A2925" t="s">
        <v>7444</v>
      </c>
      <c r="B2925" t="s">
        <v>7445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91"/>
        <v>661</v>
      </c>
      <c r="AB2925">
        <f t="shared" si="92"/>
        <v>1.1014792316174197E-4</v>
      </c>
    </row>
    <row r="2926" spans="1:28">
      <c r="A2926" t="s">
        <v>7446</v>
      </c>
      <c r="B2926" t="s">
        <v>7447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91"/>
        <v>683</v>
      </c>
      <c r="AB2926">
        <f t="shared" si="92"/>
        <v>1.1381396599012069E-4</v>
      </c>
    </row>
    <row r="2927" spans="1:28">
      <c r="A2927" t="s">
        <v>7448</v>
      </c>
      <c r="B2927" t="s">
        <v>7449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91"/>
        <v>722</v>
      </c>
      <c r="AB2927">
        <f t="shared" si="92"/>
        <v>1.2031286009497384E-4</v>
      </c>
    </row>
    <row r="2928" spans="1:28">
      <c r="A2928" t="s">
        <v>7450</v>
      </c>
      <c r="B2928" t="s">
        <v>7451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91"/>
        <v>731</v>
      </c>
      <c r="AB2928">
        <f t="shared" si="92"/>
        <v>1.2181260488840148E-4</v>
      </c>
    </row>
    <row r="2929" spans="1:28">
      <c r="A2929" t="s">
        <v>7452</v>
      </c>
      <c r="B2929" t="s">
        <v>7453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91"/>
        <v>676</v>
      </c>
      <c r="AB2929">
        <f t="shared" si="92"/>
        <v>1.1264749781745473E-4</v>
      </c>
    </row>
    <row r="2930" spans="1:28">
      <c r="A2930" t="s">
        <v>7454</v>
      </c>
      <c r="B2930" t="s">
        <v>7455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91"/>
        <v>535</v>
      </c>
      <c r="AB2930">
        <f t="shared" si="92"/>
        <v>8.915149605375485E-5</v>
      </c>
    </row>
    <row r="2931" spans="1:28">
      <c r="A2931" t="s">
        <v>7456</v>
      </c>
      <c r="B2931" t="s">
        <v>7457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91"/>
        <v>375</v>
      </c>
      <c r="AB2931">
        <f t="shared" si="92"/>
        <v>6.2489366392818826E-5</v>
      </c>
    </row>
    <row r="2932" spans="1:28">
      <c r="A2932" t="s">
        <v>7458</v>
      </c>
      <c r="B2932" t="s">
        <v>7459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91"/>
        <v>352</v>
      </c>
      <c r="AB2932">
        <f t="shared" si="92"/>
        <v>5.8656685254059268E-5</v>
      </c>
    </row>
    <row r="2933" spans="1:28">
      <c r="A2933" t="s">
        <v>7460</v>
      </c>
      <c r="B2933" t="s">
        <v>7461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91"/>
        <v>380</v>
      </c>
      <c r="AB2933">
        <f t="shared" si="92"/>
        <v>6.3322557944723071E-5</v>
      </c>
    </row>
    <row r="2934" spans="1:28">
      <c r="A2934" t="s">
        <v>7462</v>
      </c>
      <c r="B2934" t="s">
        <v>7463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91"/>
        <v>380</v>
      </c>
      <c r="AB2934">
        <f t="shared" si="92"/>
        <v>6.3322557944723071E-5</v>
      </c>
    </row>
    <row r="2935" spans="1:28">
      <c r="A2935" t="s">
        <v>7464</v>
      </c>
      <c r="B2935" t="s">
        <v>7465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91"/>
        <v>413</v>
      </c>
      <c r="AB2935">
        <f t="shared" si="92"/>
        <v>6.8821622187291133E-5</v>
      </c>
    </row>
    <row r="2936" spans="1:28">
      <c r="A2936" t="s">
        <v>7466</v>
      </c>
      <c r="B2936" t="s">
        <v>7467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91"/>
        <v>562</v>
      </c>
      <c r="AB2936">
        <f t="shared" si="92"/>
        <v>9.3650730434037812E-5</v>
      </c>
    </row>
    <row r="2937" spans="1:28">
      <c r="A2937" t="s">
        <v>7468</v>
      </c>
      <c r="B2937" t="s">
        <v>7469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91"/>
        <v>867</v>
      </c>
      <c r="AB2937">
        <f t="shared" si="92"/>
        <v>1.4447541510019711E-4</v>
      </c>
    </row>
    <row r="2938" spans="1:28">
      <c r="A2938" t="s">
        <v>7470</v>
      </c>
      <c r="B2938" t="s">
        <v>7471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91"/>
        <v>1036</v>
      </c>
      <c r="AB2938">
        <f t="shared" si="92"/>
        <v>1.7263728955456081E-4</v>
      </c>
    </row>
    <row r="2939" spans="1:28">
      <c r="A2939" t="s">
        <v>7472</v>
      </c>
      <c r="B2939" t="s">
        <v>7473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91"/>
        <v>1033</v>
      </c>
      <c r="AB2939">
        <f t="shared" si="92"/>
        <v>1.7213737462341825E-4</v>
      </c>
    </row>
    <row r="2940" spans="1:28">
      <c r="A2940" t="s">
        <v>7474</v>
      </c>
      <c r="B2940" t="s">
        <v>7475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91"/>
        <v>923</v>
      </c>
      <c r="AB2940">
        <f t="shared" si="92"/>
        <v>1.5380716048152472E-4</v>
      </c>
    </row>
    <row r="2941" spans="1:28">
      <c r="A2941" t="s">
        <v>7476</v>
      </c>
      <c r="B2941" t="s">
        <v>7477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91"/>
        <v>869</v>
      </c>
      <c r="AB2941">
        <f t="shared" si="92"/>
        <v>1.4480869172095882E-4</v>
      </c>
    </row>
    <row r="2942" spans="1:28">
      <c r="A2942" t="s">
        <v>7478</v>
      </c>
      <c r="B2942" t="s">
        <v>7479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91"/>
        <v>809</v>
      </c>
      <c r="AB2942">
        <f t="shared" si="92"/>
        <v>1.3481039309810779E-4</v>
      </c>
    </row>
    <row r="2943" spans="1:28">
      <c r="A2943" t="s">
        <v>7480</v>
      </c>
      <c r="B2943" t="s">
        <v>7481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91"/>
        <v>772</v>
      </c>
      <c r="AB2943">
        <f t="shared" si="92"/>
        <v>1.2864477561401634E-4</v>
      </c>
    </row>
    <row r="2944" spans="1:28">
      <c r="A2944" t="s">
        <v>7482</v>
      </c>
      <c r="B2944" t="s">
        <v>7483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91"/>
        <v>750</v>
      </c>
      <c r="AB2944">
        <f t="shared" si="92"/>
        <v>1.2497873278563765E-4</v>
      </c>
    </row>
    <row r="2945" spans="1:28">
      <c r="A2945" t="s">
        <v>7484</v>
      </c>
      <c r="B2945" t="s">
        <v>7485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91"/>
        <v>697</v>
      </c>
      <c r="AB2945">
        <f t="shared" si="92"/>
        <v>1.1614690233545258E-4</v>
      </c>
    </row>
    <row r="2946" spans="1:28">
      <c r="A2946" t="s">
        <v>7486</v>
      </c>
      <c r="B2946" t="s">
        <v>7487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91"/>
        <v>681</v>
      </c>
      <c r="AB2946">
        <f t="shared" si="92"/>
        <v>1.1348068936935898E-4</v>
      </c>
    </row>
    <row r="2947" spans="1:28">
      <c r="A2947" t="s">
        <v>7488</v>
      </c>
      <c r="B2947" t="s">
        <v>7489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91"/>
        <v>667</v>
      </c>
      <c r="AB2947">
        <f t="shared" si="92"/>
        <v>1.1114775302402708E-4</v>
      </c>
    </row>
    <row r="2948" spans="1:28">
      <c r="A2948" t="s">
        <v>7490</v>
      </c>
      <c r="B2948" t="s">
        <v>7491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91"/>
        <v>686</v>
      </c>
      <c r="AB2948">
        <f t="shared" si="92"/>
        <v>1.1431388092126324E-4</v>
      </c>
    </row>
    <row r="2949" spans="1:28">
      <c r="A2949" t="s">
        <v>7492</v>
      </c>
      <c r="B2949" t="s">
        <v>7493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91"/>
        <v>735</v>
      </c>
      <c r="AB2949">
        <f t="shared" si="92"/>
        <v>1.2247915812992489E-4</v>
      </c>
    </row>
    <row r="2950" spans="1:28">
      <c r="A2950" t="s">
        <v>7494</v>
      </c>
      <c r="B2950" t="s">
        <v>7495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93">SUM(U2950:Z2950)</f>
        <v>756</v>
      </c>
      <c r="AB2950">
        <f t="shared" si="92"/>
        <v>1.2597856264792275E-4</v>
      </c>
    </row>
    <row r="2951" spans="1:28">
      <c r="A2951" t="s">
        <v>7496</v>
      </c>
      <c r="B2951" t="s">
        <v>7497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93"/>
        <v>790</v>
      </c>
      <c r="AB2951">
        <f t="shared" si="92"/>
        <v>1.3164426520087164E-4</v>
      </c>
    </row>
    <row r="2952" spans="1:28">
      <c r="A2952" t="s">
        <v>7498</v>
      </c>
      <c r="B2952" t="s">
        <v>7499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93"/>
        <v>792</v>
      </c>
      <c r="AB2952">
        <f t="shared" si="92"/>
        <v>1.3197754182163335E-4</v>
      </c>
    </row>
    <row r="2953" spans="1:28">
      <c r="A2953" t="s">
        <v>7500</v>
      </c>
      <c r="B2953" t="s">
        <v>7501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93"/>
        <v>728</v>
      </c>
      <c r="AB2953">
        <f t="shared" si="92"/>
        <v>1.2131268995725894E-4</v>
      </c>
    </row>
    <row r="2954" spans="1:28">
      <c r="A2954" t="s">
        <v>7502</v>
      </c>
      <c r="B2954" t="s">
        <v>7503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93"/>
        <v>575</v>
      </c>
      <c r="AB2954">
        <f t="shared" si="92"/>
        <v>9.5817028468988866E-5</v>
      </c>
    </row>
    <row r="2955" spans="1:28">
      <c r="A2955" t="s">
        <v>7504</v>
      </c>
      <c r="B2955" t="s">
        <v>7505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93"/>
        <v>416</v>
      </c>
      <c r="AB2955">
        <f t="shared" si="92"/>
        <v>6.9321537118433683E-5</v>
      </c>
    </row>
    <row r="2956" spans="1:28">
      <c r="A2956" t="s">
        <v>7506</v>
      </c>
      <c r="B2956" t="s">
        <v>7507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93"/>
        <v>439</v>
      </c>
      <c r="AB2956">
        <f t="shared" si="92"/>
        <v>7.3154218257193241E-5</v>
      </c>
    </row>
    <row r="2957" spans="1:28">
      <c r="A2957" t="s">
        <v>7508</v>
      </c>
      <c r="B2957" t="s">
        <v>7509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93"/>
        <v>461</v>
      </c>
      <c r="AB2957">
        <f t="shared" si="92"/>
        <v>7.6820261085571944E-5</v>
      </c>
    </row>
    <row r="2958" spans="1:28">
      <c r="A2958" t="s">
        <v>7510</v>
      </c>
      <c r="B2958" t="s">
        <v>7511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93"/>
        <v>443</v>
      </c>
      <c r="AB2958">
        <f t="shared" si="92"/>
        <v>7.3820771498716632E-5</v>
      </c>
    </row>
    <row r="2959" spans="1:28">
      <c r="A2959" t="s">
        <v>7512</v>
      </c>
      <c r="B2959" t="s">
        <v>7513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93"/>
        <v>502</v>
      </c>
      <c r="AB2959">
        <f t="shared" si="92"/>
        <v>8.3652431811186801E-5</v>
      </c>
    </row>
    <row r="2960" spans="1:28">
      <c r="A2960" t="s">
        <v>7514</v>
      </c>
      <c r="B2960" t="s">
        <v>7515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93"/>
        <v>666</v>
      </c>
      <c r="AB2960">
        <f t="shared" si="92"/>
        <v>1.1098111471364623E-4</v>
      </c>
    </row>
    <row r="2961" spans="1:28">
      <c r="A2961" t="s">
        <v>7516</v>
      </c>
      <c r="B2961" t="s">
        <v>7517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93"/>
        <v>976</v>
      </c>
      <c r="AB2961">
        <f t="shared" si="92"/>
        <v>1.6263899093170979E-4</v>
      </c>
    </row>
    <row r="2962" spans="1:28">
      <c r="A2962" t="s">
        <v>7518</v>
      </c>
      <c r="B2962" t="s">
        <v>7519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93"/>
        <v>1179</v>
      </c>
      <c r="AB2962">
        <f t="shared" si="92"/>
        <v>1.9646656793902238E-4</v>
      </c>
    </row>
    <row r="2963" spans="1:28">
      <c r="A2963" t="s">
        <v>7520</v>
      </c>
      <c r="B2963" t="s">
        <v>7521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93"/>
        <v>1163</v>
      </c>
      <c r="AB2963">
        <f t="shared" si="92"/>
        <v>1.9380035497292879E-4</v>
      </c>
    </row>
    <row r="2964" spans="1:28">
      <c r="A2964" t="s">
        <v>7522</v>
      </c>
      <c r="B2964" t="s">
        <v>7523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93"/>
        <v>1042</v>
      </c>
      <c r="AB2964">
        <f t="shared" si="92"/>
        <v>1.7363711941684591E-4</v>
      </c>
    </row>
    <row r="2965" spans="1:28">
      <c r="A2965" t="s">
        <v>7524</v>
      </c>
      <c r="B2965" t="s">
        <v>7525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93"/>
        <v>977</v>
      </c>
      <c r="AB2965">
        <f t="shared" si="92"/>
        <v>1.6280562924209064E-4</v>
      </c>
    </row>
    <row r="2966" spans="1:28">
      <c r="A2966" t="s">
        <v>7526</v>
      </c>
      <c r="B2966" t="s">
        <v>7527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93"/>
        <v>933</v>
      </c>
      <c r="AB2966">
        <f t="shared" ref="AB2966:AB3029" si="94">AA2966/$AD$4</f>
        <v>1.5547354358533323E-4</v>
      </c>
    </row>
    <row r="2967" spans="1:28">
      <c r="A2967" t="s">
        <v>7528</v>
      </c>
      <c r="B2967" t="s">
        <v>7529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93"/>
        <v>880</v>
      </c>
      <c r="AB2967">
        <f t="shared" si="94"/>
        <v>1.4664171313514816E-4</v>
      </c>
    </row>
    <row r="2968" spans="1:28">
      <c r="A2968" t="s">
        <v>7530</v>
      </c>
      <c r="B2968" t="s">
        <v>7531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93"/>
        <v>856</v>
      </c>
      <c r="AB2968">
        <f t="shared" si="94"/>
        <v>1.4264239368600776E-4</v>
      </c>
    </row>
    <row r="2969" spans="1:28">
      <c r="A2969" t="s">
        <v>7532</v>
      </c>
      <c r="B2969" t="s">
        <v>7533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93"/>
        <v>783</v>
      </c>
      <c r="AB2969">
        <f t="shared" si="94"/>
        <v>1.3047779702820569E-4</v>
      </c>
    </row>
    <row r="2970" spans="1:28">
      <c r="A2970" t="s">
        <v>7534</v>
      </c>
      <c r="B2970" t="s">
        <v>7535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93"/>
        <v>803</v>
      </c>
      <c r="AB2970">
        <f t="shared" si="94"/>
        <v>1.3381056323582269E-4</v>
      </c>
    </row>
    <row r="2971" spans="1:28">
      <c r="A2971" t="s">
        <v>7536</v>
      </c>
      <c r="B2971" t="s">
        <v>7537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93"/>
        <v>795</v>
      </c>
      <c r="AB2971">
        <f t="shared" si="94"/>
        <v>1.3247745675277591E-4</v>
      </c>
    </row>
    <row r="2972" spans="1:28">
      <c r="A2972" t="s">
        <v>7538</v>
      </c>
      <c r="B2972" t="s">
        <v>7539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93"/>
        <v>825</v>
      </c>
      <c r="AB2972">
        <f t="shared" si="94"/>
        <v>1.3747660606420141E-4</v>
      </c>
    </row>
    <row r="2973" spans="1:28">
      <c r="A2973" t="s">
        <v>7540</v>
      </c>
      <c r="B2973" t="s">
        <v>7541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93"/>
        <v>865</v>
      </c>
      <c r="AB2973">
        <f t="shared" si="94"/>
        <v>1.4414213847943543E-4</v>
      </c>
    </row>
    <row r="2974" spans="1:28">
      <c r="A2974" t="s">
        <v>7542</v>
      </c>
      <c r="B2974" t="s">
        <v>7543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93"/>
        <v>892</v>
      </c>
      <c r="AB2974">
        <f t="shared" si="94"/>
        <v>1.4864137285971836E-4</v>
      </c>
    </row>
    <row r="2975" spans="1:28">
      <c r="A2975" t="s">
        <v>7544</v>
      </c>
      <c r="B2975" t="s">
        <v>7545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93"/>
        <v>903</v>
      </c>
      <c r="AB2975">
        <f t="shared" si="94"/>
        <v>1.5047439427390774E-4</v>
      </c>
    </row>
    <row r="2976" spans="1:28">
      <c r="A2976" t="s">
        <v>7546</v>
      </c>
      <c r="B2976" t="s">
        <v>7547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93"/>
        <v>906</v>
      </c>
      <c r="AB2976">
        <f t="shared" si="94"/>
        <v>1.5097430920505027E-4</v>
      </c>
    </row>
    <row r="2977" spans="1:28">
      <c r="A2977" t="s">
        <v>7548</v>
      </c>
      <c r="B2977" t="s">
        <v>7549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93"/>
        <v>838</v>
      </c>
      <c r="AB2977">
        <f t="shared" si="94"/>
        <v>1.3964290409915247E-4</v>
      </c>
    </row>
    <row r="2978" spans="1:28">
      <c r="A2978" t="s">
        <v>7550</v>
      </c>
      <c r="B2978" t="s">
        <v>7551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93"/>
        <v>673</v>
      </c>
      <c r="AB2978">
        <f t="shared" si="94"/>
        <v>1.1214758288631218E-4</v>
      </c>
    </row>
    <row r="2979" spans="1:28">
      <c r="A2979" t="s">
        <v>7552</v>
      </c>
      <c r="B2979" t="s">
        <v>7553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93"/>
        <v>494</v>
      </c>
      <c r="AB2979">
        <f t="shared" si="94"/>
        <v>8.2319325328139993E-5</v>
      </c>
    </row>
    <row r="2980" spans="1:28">
      <c r="A2980" t="s">
        <v>7554</v>
      </c>
      <c r="B2980" t="s">
        <v>7555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93"/>
        <v>487</v>
      </c>
      <c r="AB2980">
        <f t="shared" si="94"/>
        <v>8.1152857155474038E-5</v>
      </c>
    </row>
    <row r="2981" spans="1:28">
      <c r="A2981" t="s">
        <v>7556</v>
      </c>
      <c r="B2981" t="s">
        <v>7557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93"/>
        <v>541</v>
      </c>
      <c r="AB2981">
        <f t="shared" si="94"/>
        <v>9.0151325916039949E-5</v>
      </c>
    </row>
    <row r="2982" spans="1:28">
      <c r="A2982" t="s">
        <v>7558</v>
      </c>
      <c r="B2982" t="s">
        <v>7559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93"/>
        <v>531</v>
      </c>
      <c r="AB2982">
        <f t="shared" si="94"/>
        <v>8.8484942812231445E-5</v>
      </c>
    </row>
    <row r="2983" spans="1:28">
      <c r="A2983" t="s">
        <v>7560</v>
      </c>
      <c r="B2983" t="s">
        <v>7561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93"/>
        <v>615</v>
      </c>
      <c r="AB2983">
        <f t="shared" si="94"/>
        <v>1.0248256088422287E-4</v>
      </c>
    </row>
    <row r="2984" spans="1:28">
      <c r="A2984" t="s">
        <v>7562</v>
      </c>
      <c r="B2984" t="s">
        <v>7563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93"/>
        <v>807</v>
      </c>
      <c r="AB2984">
        <f t="shared" si="94"/>
        <v>1.3447711647734611E-4</v>
      </c>
    </row>
    <row r="2985" spans="1:28">
      <c r="A2985" t="s">
        <v>7564</v>
      </c>
      <c r="B2985" t="s">
        <v>7565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93"/>
        <v>1146</v>
      </c>
      <c r="AB2985">
        <f t="shared" si="94"/>
        <v>1.9096750369645431E-4</v>
      </c>
    </row>
    <row r="2986" spans="1:28">
      <c r="A2986" t="s">
        <v>7566</v>
      </c>
      <c r="B2986" t="s">
        <v>7567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93"/>
        <v>1198</v>
      </c>
      <c r="AB2986">
        <f t="shared" si="94"/>
        <v>1.9963269583625853E-4</v>
      </c>
    </row>
    <row r="2987" spans="1:28">
      <c r="A2987" t="s">
        <v>7568</v>
      </c>
      <c r="B2987" t="s">
        <v>7569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93"/>
        <v>1180</v>
      </c>
      <c r="AB2987">
        <f t="shared" si="94"/>
        <v>1.9663320624940323E-4</v>
      </c>
    </row>
    <row r="2988" spans="1:28">
      <c r="A2988" t="s">
        <v>7570</v>
      </c>
      <c r="B2988" t="s">
        <v>7571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93"/>
        <v>1051</v>
      </c>
      <c r="AB2988">
        <f t="shared" si="94"/>
        <v>1.7513686421027355E-4</v>
      </c>
    </row>
    <row r="2989" spans="1:28">
      <c r="A2989" t="s">
        <v>7572</v>
      </c>
      <c r="B2989" t="s">
        <v>7573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93"/>
        <v>999</v>
      </c>
      <c r="AB2989">
        <f t="shared" si="94"/>
        <v>1.6647167207046933E-4</v>
      </c>
    </row>
    <row r="2990" spans="1:28">
      <c r="A2990" t="s">
        <v>7574</v>
      </c>
      <c r="B2990" t="s">
        <v>7575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93"/>
        <v>947</v>
      </c>
      <c r="AB2990">
        <f t="shared" si="94"/>
        <v>1.5780647993066514E-4</v>
      </c>
    </row>
    <row r="2991" spans="1:28">
      <c r="A2991" t="s">
        <v>7576</v>
      </c>
      <c r="B2991" t="s">
        <v>7577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93"/>
        <v>914</v>
      </c>
      <c r="AB2991">
        <f t="shared" si="94"/>
        <v>1.5230741568809708E-4</v>
      </c>
    </row>
    <row r="2992" spans="1:28">
      <c r="A2992" t="s">
        <v>7578</v>
      </c>
      <c r="B2992" t="s">
        <v>7579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93"/>
        <v>892</v>
      </c>
      <c r="AB2992">
        <f t="shared" si="94"/>
        <v>1.4864137285971836E-4</v>
      </c>
    </row>
    <row r="2993" spans="1:28">
      <c r="A2993" t="s">
        <v>7580</v>
      </c>
      <c r="B2993" t="s">
        <v>7581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93"/>
        <v>843</v>
      </c>
      <c r="AB2993">
        <f t="shared" si="94"/>
        <v>1.4047609565105671E-4</v>
      </c>
    </row>
    <row r="2994" spans="1:28">
      <c r="A2994" t="s">
        <v>7582</v>
      </c>
      <c r="B2994" t="s">
        <v>7583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93"/>
        <v>849</v>
      </c>
      <c r="AB2994">
        <f t="shared" si="94"/>
        <v>1.4147592551334181E-4</v>
      </c>
    </row>
    <row r="2995" spans="1:28">
      <c r="A2995" t="s">
        <v>7584</v>
      </c>
      <c r="B2995" t="s">
        <v>7585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93"/>
        <v>840</v>
      </c>
      <c r="AB2995">
        <f t="shared" si="94"/>
        <v>1.3997618071991417E-4</v>
      </c>
    </row>
    <row r="2996" spans="1:28">
      <c r="A2996" t="s">
        <v>7586</v>
      </c>
      <c r="B2996" t="s">
        <v>7587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93"/>
        <v>884</v>
      </c>
      <c r="AB2996">
        <f t="shared" si="94"/>
        <v>1.4730826637667158E-4</v>
      </c>
    </row>
    <row r="2997" spans="1:28">
      <c r="A2997" t="s">
        <v>7588</v>
      </c>
      <c r="B2997" t="s">
        <v>7589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93"/>
        <v>943</v>
      </c>
      <c r="AB2997">
        <f t="shared" si="94"/>
        <v>1.5713992668914172E-4</v>
      </c>
    </row>
    <row r="2998" spans="1:28">
      <c r="A2998" t="s">
        <v>7590</v>
      </c>
      <c r="B2998" t="s">
        <v>7591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93"/>
        <v>968</v>
      </c>
      <c r="AB2998">
        <f t="shared" si="94"/>
        <v>1.6130588444866298E-4</v>
      </c>
    </row>
    <row r="2999" spans="1:28">
      <c r="A2999" t="s">
        <v>7592</v>
      </c>
      <c r="B2999" t="s">
        <v>7593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93"/>
        <v>989</v>
      </c>
      <c r="AB2999">
        <f t="shared" si="94"/>
        <v>1.6480528896666084E-4</v>
      </c>
    </row>
    <row r="3000" spans="1:28">
      <c r="A3000" t="s">
        <v>7594</v>
      </c>
      <c r="B3000" t="s">
        <v>7595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93"/>
        <v>996</v>
      </c>
      <c r="AB3000">
        <f t="shared" si="94"/>
        <v>1.6597175713932679E-4</v>
      </c>
    </row>
    <row r="3001" spans="1:28">
      <c r="A3001" t="s">
        <v>7596</v>
      </c>
      <c r="B3001" t="s">
        <v>7597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93"/>
        <v>922</v>
      </c>
      <c r="AB3001">
        <f t="shared" si="94"/>
        <v>1.5364052217114389E-4</v>
      </c>
    </row>
    <row r="3002" spans="1:28">
      <c r="A3002" t="s">
        <v>7598</v>
      </c>
      <c r="B3002" t="s">
        <v>7599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93"/>
        <v>747</v>
      </c>
      <c r="AB3002">
        <f t="shared" si="94"/>
        <v>1.2447881785449509E-4</v>
      </c>
    </row>
    <row r="3003" spans="1:28">
      <c r="A3003" t="s">
        <v>7600</v>
      </c>
      <c r="B3003" t="s">
        <v>7601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93"/>
        <v>566</v>
      </c>
      <c r="AB3003">
        <f t="shared" si="94"/>
        <v>9.4317283675561203E-5</v>
      </c>
    </row>
    <row r="3004" spans="1:28">
      <c r="A3004" t="s">
        <v>7602</v>
      </c>
      <c r="B3004" t="s">
        <v>7603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93"/>
        <v>479</v>
      </c>
      <c r="AB3004">
        <f t="shared" si="94"/>
        <v>7.9819750672427243E-5</v>
      </c>
    </row>
    <row r="3005" spans="1:28">
      <c r="A3005" t="s">
        <v>7604</v>
      </c>
      <c r="B3005" t="s">
        <v>7605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93"/>
        <v>521</v>
      </c>
      <c r="AB3005">
        <f t="shared" si="94"/>
        <v>8.6818559708422955E-5</v>
      </c>
    </row>
    <row r="3006" spans="1:28">
      <c r="A3006" t="s">
        <v>7606</v>
      </c>
      <c r="B3006" t="s">
        <v>7607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93"/>
        <v>526</v>
      </c>
      <c r="AB3006">
        <f t="shared" si="94"/>
        <v>8.76517512603272E-5</v>
      </c>
    </row>
    <row r="3007" spans="1:28">
      <c r="A3007" t="s">
        <v>7608</v>
      </c>
      <c r="B3007" t="s">
        <v>7609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93"/>
        <v>575</v>
      </c>
      <c r="AB3007">
        <f t="shared" si="94"/>
        <v>9.5817028468988866E-5</v>
      </c>
    </row>
    <row r="3008" spans="1:28">
      <c r="A3008" t="s">
        <v>7610</v>
      </c>
      <c r="B3008" t="s">
        <v>7611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93"/>
        <v>748</v>
      </c>
      <c r="AB3008">
        <f t="shared" si="94"/>
        <v>1.2464545616487594E-4</v>
      </c>
    </row>
    <row r="3009" spans="1:28">
      <c r="A3009" t="s">
        <v>7612</v>
      </c>
      <c r="B3009" t="s">
        <v>7613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93"/>
        <v>1109</v>
      </c>
      <c r="AB3009">
        <f t="shared" si="94"/>
        <v>1.8480188621236286E-4</v>
      </c>
    </row>
    <row r="3010" spans="1:28">
      <c r="A3010" t="s">
        <v>7614</v>
      </c>
      <c r="B3010" t="s">
        <v>7615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93"/>
        <v>1288</v>
      </c>
      <c r="AB3010">
        <f t="shared" si="94"/>
        <v>2.1463014377053505E-4</v>
      </c>
    </row>
    <row r="3011" spans="1:28">
      <c r="A3011" t="s">
        <v>7616</v>
      </c>
      <c r="B3011" t="s">
        <v>7617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93"/>
        <v>1271</v>
      </c>
      <c r="AB3011">
        <f t="shared" si="94"/>
        <v>2.1179729249406061E-4</v>
      </c>
    </row>
    <row r="3012" spans="1:28">
      <c r="A3012" t="s">
        <v>7618</v>
      </c>
      <c r="B3012" t="s">
        <v>7619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93"/>
        <v>1144</v>
      </c>
      <c r="AB3012">
        <f t="shared" si="94"/>
        <v>1.9063422707569263E-4</v>
      </c>
    </row>
    <row r="3013" spans="1:28">
      <c r="A3013" t="s">
        <v>7620</v>
      </c>
      <c r="B3013" t="s">
        <v>7621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93"/>
        <v>1085</v>
      </c>
      <c r="AB3013">
        <f t="shared" si="94"/>
        <v>1.8080256676322246E-4</v>
      </c>
    </row>
    <row r="3014" spans="1:28">
      <c r="A3014" t="s">
        <v>7622</v>
      </c>
      <c r="B3014" t="s">
        <v>7623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95">SUM(U3014:Z3014)</f>
        <v>1026</v>
      </c>
      <c r="AB3014">
        <f t="shared" si="94"/>
        <v>1.7097090645075229E-4</v>
      </c>
    </row>
    <row r="3015" spans="1:28">
      <c r="A3015" t="s">
        <v>7624</v>
      </c>
      <c r="B3015" t="s">
        <v>7625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95"/>
        <v>980</v>
      </c>
      <c r="AB3015">
        <f t="shared" si="94"/>
        <v>1.6330554417323318E-4</v>
      </c>
    </row>
    <row r="3016" spans="1:28">
      <c r="A3016" t="s">
        <v>7626</v>
      </c>
      <c r="B3016" t="s">
        <v>7627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95"/>
        <v>955</v>
      </c>
      <c r="AB3016">
        <f t="shared" si="94"/>
        <v>1.5913958641371192E-4</v>
      </c>
    </row>
    <row r="3017" spans="1:28">
      <c r="A3017" t="s">
        <v>7628</v>
      </c>
      <c r="B3017" t="s">
        <v>7629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95"/>
        <v>896</v>
      </c>
      <c r="AB3017">
        <f t="shared" si="94"/>
        <v>1.4930792610124178E-4</v>
      </c>
    </row>
    <row r="3018" spans="1:28">
      <c r="A3018" t="s">
        <v>7630</v>
      </c>
      <c r="B3018" t="s">
        <v>7631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95"/>
        <v>892</v>
      </c>
      <c r="AB3018">
        <f t="shared" si="94"/>
        <v>1.4864137285971836E-4</v>
      </c>
    </row>
    <row r="3019" spans="1:28">
      <c r="A3019" t="s">
        <v>7632</v>
      </c>
      <c r="B3019" t="s">
        <v>7633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95"/>
        <v>886</v>
      </c>
      <c r="AB3019">
        <f t="shared" si="94"/>
        <v>1.4764154299743326E-4</v>
      </c>
    </row>
    <row r="3020" spans="1:28">
      <c r="A3020" t="s">
        <v>7634</v>
      </c>
      <c r="B3020" t="s">
        <v>7635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95"/>
        <v>921</v>
      </c>
      <c r="AB3020">
        <f t="shared" si="94"/>
        <v>1.5347388386076303E-4</v>
      </c>
    </row>
    <row r="3021" spans="1:28">
      <c r="A3021" t="s">
        <v>7636</v>
      </c>
      <c r="B3021" t="s">
        <v>7637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95"/>
        <v>973</v>
      </c>
      <c r="AB3021">
        <f t="shared" si="94"/>
        <v>1.6213907600056725E-4</v>
      </c>
    </row>
    <row r="3022" spans="1:28">
      <c r="A3022" t="s">
        <v>7638</v>
      </c>
      <c r="B3022" t="s">
        <v>7639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95"/>
        <v>994</v>
      </c>
      <c r="AB3022">
        <f t="shared" si="94"/>
        <v>1.6563848051856509E-4</v>
      </c>
    </row>
    <row r="3023" spans="1:28">
      <c r="A3023" t="s">
        <v>7640</v>
      </c>
      <c r="B3023" t="s">
        <v>7641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95"/>
        <v>1017</v>
      </c>
      <c r="AB3023">
        <f t="shared" si="94"/>
        <v>1.6947116165732466E-4</v>
      </c>
    </row>
    <row r="3024" spans="1:28">
      <c r="A3024" t="s">
        <v>7642</v>
      </c>
      <c r="B3024" t="s">
        <v>7643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95"/>
        <v>1016</v>
      </c>
      <c r="AB3024">
        <f t="shared" si="94"/>
        <v>1.693045233469438E-4</v>
      </c>
    </row>
    <row r="3025" spans="1:28">
      <c r="A3025" t="s">
        <v>7644</v>
      </c>
      <c r="B3025" t="s">
        <v>7645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95"/>
        <v>924</v>
      </c>
      <c r="AB3025">
        <f t="shared" si="94"/>
        <v>1.5397379879190557E-4</v>
      </c>
    </row>
    <row r="3026" spans="1:28">
      <c r="A3026" t="s">
        <v>7646</v>
      </c>
      <c r="B3026" t="s">
        <v>7647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95"/>
        <v>742</v>
      </c>
      <c r="AB3026">
        <f t="shared" si="94"/>
        <v>1.2364562630259084E-4</v>
      </c>
    </row>
    <row r="3027" spans="1:28">
      <c r="A3027" t="s">
        <v>7648</v>
      </c>
      <c r="B3027" t="s">
        <v>7649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95"/>
        <v>558</v>
      </c>
      <c r="AB3027">
        <f t="shared" si="94"/>
        <v>9.2984177192514408E-5</v>
      </c>
    </row>
    <row r="3028" spans="1:28">
      <c r="A3028" t="s">
        <v>7650</v>
      </c>
      <c r="B3028" t="s">
        <v>7651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95"/>
        <v>446</v>
      </c>
      <c r="AB3028">
        <f t="shared" si="94"/>
        <v>7.4320686429859182E-5</v>
      </c>
    </row>
    <row r="3029" spans="1:28">
      <c r="A3029" t="s">
        <v>7652</v>
      </c>
      <c r="B3029" t="s">
        <v>7653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95"/>
        <v>484</v>
      </c>
      <c r="AB3029">
        <f t="shared" si="94"/>
        <v>8.0652942224331489E-5</v>
      </c>
    </row>
    <row r="3030" spans="1:28">
      <c r="A3030" t="s">
        <v>7654</v>
      </c>
      <c r="B3030" t="s">
        <v>7655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95"/>
        <v>487</v>
      </c>
      <c r="AB3030">
        <f t="shared" ref="AB3030:AB3093" si="96">AA3030/$AD$4</f>
        <v>8.1152857155474038E-5</v>
      </c>
    </row>
    <row r="3031" spans="1:28">
      <c r="A3031" t="s">
        <v>7656</v>
      </c>
      <c r="B3031" t="s">
        <v>7657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95"/>
        <v>535</v>
      </c>
      <c r="AB3031">
        <f t="shared" si="96"/>
        <v>8.915149605375485E-5</v>
      </c>
    </row>
    <row r="3032" spans="1:28">
      <c r="A3032" t="s">
        <v>7658</v>
      </c>
      <c r="B3032" t="s">
        <v>7659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95"/>
        <v>709</v>
      </c>
      <c r="AB3032">
        <f t="shared" si="96"/>
        <v>1.1814656206002278E-4</v>
      </c>
    </row>
    <row r="3033" spans="1:28">
      <c r="A3033" t="s">
        <v>7660</v>
      </c>
      <c r="B3033" t="s">
        <v>7661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95"/>
        <v>1054</v>
      </c>
      <c r="AB3033">
        <f t="shared" si="96"/>
        <v>1.7563677914141611E-4</v>
      </c>
    </row>
    <row r="3034" spans="1:28">
      <c r="A3034" t="s">
        <v>7662</v>
      </c>
      <c r="B3034" t="s">
        <v>7663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95"/>
        <v>1236</v>
      </c>
      <c r="AB3034">
        <f t="shared" si="96"/>
        <v>2.0596495163073084E-4</v>
      </c>
    </row>
    <row r="3035" spans="1:28">
      <c r="A3035" t="s">
        <v>7664</v>
      </c>
      <c r="B3035" t="s">
        <v>7665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95"/>
        <v>1220</v>
      </c>
      <c r="AB3035">
        <f t="shared" si="96"/>
        <v>2.0329873866463725E-4</v>
      </c>
    </row>
    <row r="3036" spans="1:28">
      <c r="A3036" t="s">
        <v>7666</v>
      </c>
      <c r="B3036" t="s">
        <v>7667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95"/>
        <v>1107</v>
      </c>
      <c r="AB3036">
        <f t="shared" si="96"/>
        <v>1.8446860959160115E-4</v>
      </c>
    </row>
    <row r="3037" spans="1:28">
      <c r="A3037" t="s">
        <v>7668</v>
      </c>
      <c r="B3037" t="s">
        <v>7669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95"/>
        <v>1041</v>
      </c>
      <c r="AB3037">
        <f t="shared" si="96"/>
        <v>1.7347048110646506E-4</v>
      </c>
    </row>
    <row r="3038" spans="1:28">
      <c r="A3038" t="s">
        <v>7670</v>
      </c>
      <c r="B3038" t="s">
        <v>7671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95"/>
        <v>980</v>
      </c>
      <c r="AB3038">
        <f t="shared" si="96"/>
        <v>1.6330554417323318E-4</v>
      </c>
    </row>
    <row r="3039" spans="1:28">
      <c r="A3039" t="s">
        <v>7672</v>
      </c>
      <c r="B3039" t="s">
        <v>7673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95"/>
        <v>937</v>
      </c>
      <c r="AB3039">
        <f t="shared" si="96"/>
        <v>1.5614009682685662E-4</v>
      </c>
    </row>
    <row r="3040" spans="1:28">
      <c r="A3040" t="s">
        <v>7674</v>
      </c>
      <c r="B3040" t="s">
        <v>7675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95"/>
        <v>912</v>
      </c>
      <c r="AB3040">
        <f t="shared" si="96"/>
        <v>1.5197413906733537E-4</v>
      </c>
    </row>
    <row r="3041" spans="1:28">
      <c r="A3041" t="s">
        <v>7676</v>
      </c>
      <c r="B3041" t="s">
        <v>7677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95"/>
        <v>853</v>
      </c>
      <c r="AB3041">
        <f t="shared" si="96"/>
        <v>1.421424787548652E-4</v>
      </c>
    </row>
    <row r="3042" spans="1:28">
      <c r="A3042" t="s">
        <v>7678</v>
      </c>
      <c r="B3042" t="s">
        <v>7679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95"/>
        <v>846</v>
      </c>
      <c r="AB3042">
        <f t="shared" si="96"/>
        <v>1.4097601058219927E-4</v>
      </c>
    </row>
    <row r="3043" spans="1:28">
      <c r="A3043" t="s">
        <v>7680</v>
      </c>
      <c r="B3043" t="s">
        <v>7681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95"/>
        <v>836</v>
      </c>
      <c r="AB3043">
        <f t="shared" si="96"/>
        <v>1.3930962747839076E-4</v>
      </c>
    </row>
    <row r="3044" spans="1:28">
      <c r="A3044" t="s">
        <v>7682</v>
      </c>
      <c r="B3044" t="s">
        <v>7683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95"/>
        <v>864</v>
      </c>
      <c r="AB3044">
        <f t="shared" si="96"/>
        <v>1.4397550016905457E-4</v>
      </c>
    </row>
    <row r="3045" spans="1:28">
      <c r="A3045" t="s">
        <v>7684</v>
      </c>
      <c r="B3045" t="s">
        <v>7685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95"/>
        <v>917</v>
      </c>
      <c r="AB3045">
        <f t="shared" si="96"/>
        <v>1.5280733061923962E-4</v>
      </c>
    </row>
    <row r="3046" spans="1:28">
      <c r="A3046" t="s">
        <v>7686</v>
      </c>
      <c r="B3046" t="s">
        <v>7687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95"/>
        <v>931</v>
      </c>
      <c r="AB3046">
        <f t="shared" si="96"/>
        <v>1.5514026696457152E-4</v>
      </c>
    </row>
    <row r="3047" spans="1:28">
      <c r="A3047" t="s">
        <v>7688</v>
      </c>
      <c r="B3047" t="s">
        <v>7689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95"/>
        <v>955</v>
      </c>
      <c r="AB3047">
        <f t="shared" si="96"/>
        <v>1.5913958641371192E-4</v>
      </c>
    </row>
    <row r="3048" spans="1:28">
      <c r="A3048" t="s">
        <v>7690</v>
      </c>
      <c r="B3048" t="s">
        <v>7691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95"/>
        <v>956</v>
      </c>
      <c r="AB3048">
        <f t="shared" si="96"/>
        <v>1.5930622472409278E-4</v>
      </c>
    </row>
    <row r="3049" spans="1:28">
      <c r="A3049" t="s">
        <v>7692</v>
      </c>
      <c r="B3049" t="s">
        <v>7693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95"/>
        <v>870</v>
      </c>
      <c r="AB3049">
        <f t="shared" si="96"/>
        <v>1.4497533003133967E-4</v>
      </c>
    </row>
    <row r="3050" spans="1:28">
      <c r="A3050" t="s">
        <v>7694</v>
      </c>
      <c r="B3050" t="s">
        <v>7695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95"/>
        <v>693</v>
      </c>
      <c r="AB3050">
        <f t="shared" si="96"/>
        <v>1.1548034909392918E-4</v>
      </c>
    </row>
    <row r="3051" spans="1:28">
      <c r="A3051" t="s">
        <v>7696</v>
      </c>
      <c r="B3051" t="s">
        <v>7697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95"/>
        <v>518</v>
      </c>
      <c r="AB3051">
        <f t="shared" si="96"/>
        <v>8.6318644777280405E-5</v>
      </c>
    </row>
    <row r="3052" spans="1:28">
      <c r="A3052" t="s">
        <v>7698</v>
      </c>
      <c r="B3052" t="s">
        <v>7699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95"/>
        <v>390</v>
      </c>
      <c r="AB3052">
        <f t="shared" si="96"/>
        <v>6.4988941048531575E-5</v>
      </c>
    </row>
    <row r="3053" spans="1:28">
      <c r="A3053" t="s">
        <v>7700</v>
      </c>
      <c r="B3053" t="s">
        <v>7701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95"/>
        <v>424</v>
      </c>
      <c r="AB3053">
        <f t="shared" si="96"/>
        <v>7.0654643601480478E-5</v>
      </c>
    </row>
    <row r="3054" spans="1:28">
      <c r="A3054" t="s">
        <v>7702</v>
      </c>
      <c r="B3054" t="s">
        <v>7703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95"/>
        <v>427</v>
      </c>
      <c r="AB3054">
        <f t="shared" si="96"/>
        <v>7.1154558532623028E-5</v>
      </c>
    </row>
    <row r="3055" spans="1:28">
      <c r="A3055" t="s">
        <v>7704</v>
      </c>
      <c r="B3055" t="s">
        <v>7705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95"/>
        <v>469</v>
      </c>
      <c r="AB3055">
        <f t="shared" si="96"/>
        <v>7.8153367568618739E-5</v>
      </c>
    </row>
    <row r="3056" spans="1:28">
      <c r="A3056" t="s">
        <v>7706</v>
      </c>
      <c r="B3056" t="s">
        <v>7707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95"/>
        <v>629</v>
      </c>
      <c r="AB3056">
        <f t="shared" si="96"/>
        <v>1.0481549722955478E-4</v>
      </c>
    </row>
    <row r="3057" spans="1:28">
      <c r="A3057" t="s">
        <v>7708</v>
      </c>
      <c r="B3057" t="s">
        <v>7709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95"/>
        <v>949</v>
      </c>
      <c r="AB3057">
        <f t="shared" si="96"/>
        <v>1.5813975655142682E-4</v>
      </c>
    </row>
    <row r="3058" spans="1:28">
      <c r="A3058" t="s">
        <v>7710</v>
      </c>
      <c r="B3058" t="s">
        <v>7711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95"/>
        <v>1116</v>
      </c>
      <c r="AB3058">
        <f t="shared" si="96"/>
        <v>1.8596835438502882E-4</v>
      </c>
    </row>
    <row r="3059" spans="1:28">
      <c r="A3059" t="s">
        <v>7712</v>
      </c>
      <c r="B3059" t="s">
        <v>7713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95"/>
        <v>1102</v>
      </c>
      <c r="AB3059">
        <f t="shared" si="96"/>
        <v>1.8363541803969691E-4</v>
      </c>
    </row>
    <row r="3060" spans="1:28">
      <c r="A3060" t="s">
        <v>7714</v>
      </c>
      <c r="B3060" t="s">
        <v>7715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95"/>
        <v>990</v>
      </c>
      <c r="AB3060">
        <f t="shared" si="96"/>
        <v>1.6497192727704169E-4</v>
      </c>
    </row>
    <row r="3061" spans="1:28">
      <c r="A3061" t="s">
        <v>7716</v>
      </c>
      <c r="B3061" t="s">
        <v>7717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95"/>
        <v>932</v>
      </c>
      <c r="AB3061">
        <f t="shared" si="96"/>
        <v>1.5530690527495238E-4</v>
      </c>
    </row>
    <row r="3062" spans="1:28">
      <c r="A3062" t="s">
        <v>7718</v>
      </c>
      <c r="B3062" t="s">
        <v>7719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95"/>
        <v>876</v>
      </c>
      <c r="AB3062">
        <f t="shared" si="96"/>
        <v>1.4597515989362477E-4</v>
      </c>
    </row>
    <row r="3063" spans="1:28">
      <c r="A3063" t="s">
        <v>7720</v>
      </c>
      <c r="B3063" t="s">
        <v>7721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95"/>
        <v>838</v>
      </c>
      <c r="AB3063">
        <f t="shared" si="96"/>
        <v>1.3964290409915247E-4</v>
      </c>
    </row>
    <row r="3064" spans="1:28">
      <c r="A3064" t="s">
        <v>7722</v>
      </c>
      <c r="B3064" t="s">
        <v>7723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95"/>
        <v>814</v>
      </c>
      <c r="AB3064">
        <f t="shared" si="96"/>
        <v>1.3564358465001207E-4</v>
      </c>
    </row>
    <row r="3065" spans="1:28">
      <c r="A3065" t="s">
        <v>7724</v>
      </c>
      <c r="B3065" t="s">
        <v>7725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95"/>
        <v>758</v>
      </c>
      <c r="AB3065">
        <f t="shared" si="96"/>
        <v>1.2631183926868443E-4</v>
      </c>
    </row>
    <row r="3066" spans="1:28">
      <c r="A3066" t="s">
        <v>7726</v>
      </c>
      <c r="B3066" t="s">
        <v>7727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95"/>
        <v>750</v>
      </c>
      <c r="AB3066">
        <f t="shared" si="96"/>
        <v>1.2497873278563765E-4</v>
      </c>
    </row>
    <row r="3067" spans="1:28">
      <c r="A3067" t="s">
        <v>7728</v>
      </c>
      <c r="B3067" t="s">
        <v>7729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95"/>
        <v>739</v>
      </c>
      <c r="AB3067">
        <f t="shared" si="96"/>
        <v>1.2314571137144828E-4</v>
      </c>
    </row>
    <row r="3068" spans="1:28">
      <c r="A3068" t="s">
        <v>7730</v>
      </c>
      <c r="B3068" t="s">
        <v>7731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95"/>
        <v>764</v>
      </c>
      <c r="AB3068">
        <f t="shared" si="96"/>
        <v>1.2731166913096953E-4</v>
      </c>
    </row>
    <row r="3069" spans="1:28">
      <c r="A3069" t="s">
        <v>7732</v>
      </c>
      <c r="B3069" t="s">
        <v>7733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95"/>
        <v>813</v>
      </c>
      <c r="AB3069">
        <f t="shared" si="96"/>
        <v>1.3547694633963121E-4</v>
      </c>
    </row>
    <row r="3070" spans="1:28">
      <c r="A3070" t="s">
        <v>7734</v>
      </c>
      <c r="B3070" t="s">
        <v>7735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95"/>
        <v>828</v>
      </c>
      <c r="AB3070">
        <f t="shared" si="96"/>
        <v>1.3797652099534395E-4</v>
      </c>
    </row>
    <row r="3071" spans="1:28">
      <c r="A3071" t="s">
        <v>7736</v>
      </c>
      <c r="B3071" t="s">
        <v>7737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95"/>
        <v>853</v>
      </c>
      <c r="AB3071">
        <f t="shared" si="96"/>
        <v>1.421424787548652E-4</v>
      </c>
    </row>
    <row r="3072" spans="1:28">
      <c r="A3072" t="s">
        <v>7738</v>
      </c>
      <c r="B3072" t="s">
        <v>7739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95"/>
        <v>856</v>
      </c>
      <c r="AB3072">
        <f t="shared" si="96"/>
        <v>1.4264239368600776E-4</v>
      </c>
    </row>
    <row r="3073" spans="1:28">
      <c r="A3073" t="s">
        <v>7740</v>
      </c>
      <c r="B3073" t="s">
        <v>7741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95"/>
        <v>779</v>
      </c>
      <c r="AB3073">
        <f t="shared" si="96"/>
        <v>1.298112437866823E-4</v>
      </c>
    </row>
    <row r="3074" spans="1:28">
      <c r="A3074" t="s">
        <v>7742</v>
      </c>
      <c r="B3074" t="s">
        <v>7743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95"/>
        <v>618</v>
      </c>
      <c r="AB3074">
        <f t="shared" si="96"/>
        <v>1.0298247581536542E-4</v>
      </c>
    </row>
    <row r="3075" spans="1:28">
      <c r="A3075" t="s">
        <v>7744</v>
      </c>
      <c r="B3075" t="s">
        <v>7745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95"/>
        <v>457</v>
      </c>
      <c r="AB3075">
        <f t="shared" si="96"/>
        <v>7.615370784404854E-5</v>
      </c>
    </row>
    <row r="3076" spans="1:28">
      <c r="A3076" t="s">
        <v>7746</v>
      </c>
      <c r="B3076" t="s">
        <v>7747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95"/>
        <v>331</v>
      </c>
      <c r="AB3076">
        <f t="shared" si="96"/>
        <v>5.5157280736061412E-5</v>
      </c>
    </row>
    <row r="3077" spans="1:28">
      <c r="A3077" t="s">
        <v>7748</v>
      </c>
      <c r="B3077" t="s">
        <v>7749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95"/>
        <v>360</v>
      </c>
      <c r="AB3077">
        <f t="shared" si="96"/>
        <v>5.998979173710607E-5</v>
      </c>
    </row>
    <row r="3078" spans="1:28">
      <c r="A3078" t="s">
        <v>7750</v>
      </c>
      <c r="B3078" t="s">
        <v>7751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97">SUM(U3078:Z3078)</f>
        <v>365</v>
      </c>
      <c r="AB3078">
        <f t="shared" si="96"/>
        <v>6.0822983289010322E-5</v>
      </c>
    </row>
    <row r="3079" spans="1:28">
      <c r="A3079" t="s">
        <v>7752</v>
      </c>
      <c r="B3079" t="s">
        <v>7753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97"/>
        <v>399</v>
      </c>
      <c r="AB3079">
        <f t="shared" si="96"/>
        <v>6.6488685841959225E-5</v>
      </c>
    </row>
    <row r="3080" spans="1:28">
      <c r="A3080" t="s">
        <v>7754</v>
      </c>
      <c r="B3080" t="s">
        <v>7755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97"/>
        <v>557</v>
      </c>
      <c r="AB3080">
        <f t="shared" si="96"/>
        <v>9.2817538882133553E-5</v>
      </c>
    </row>
    <row r="3081" spans="1:28">
      <c r="A3081" t="s">
        <v>7756</v>
      </c>
      <c r="B3081" t="s">
        <v>7757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97"/>
        <v>869</v>
      </c>
      <c r="AB3081">
        <f t="shared" si="96"/>
        <v>1.4480869172095882E-4</v>
      </c>
    </row>
    <row r="3082" spans="1:28">
      <c r="A3082" t="s">
        <v>7758</v>
      </c>
      <c r="B3082" t="s">
        <v>7759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97"/>
        <v>1038</v>
      </c>
      <c r="AB3082">
        <f t="shared" si="96"/>
        <v>1.7297056617532249E-4</v>
      </c>
    </row>
    <row r="3083" spans="1:28">
      <c r="A3083" t="s">
        <v>7760</v>
      </c>
      <c r="B3083" t="s">
        <v>7761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97"/>
        <v>1022</v>
      </c>
      <c r="AB3083">
        <f t="shared" si="96"/>
        <v>1.703043532092289E-4</v>
      </c>
    </row>
    <row r="3084" spans="1:28">
      <c r="A3084" t="s">
        <v>7762</v>
      </c>
      <c r="B3084" t="s">
        <v>7763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97"/>
        <v>897</v>
      </c>
      <c r="AB3084">
        <f t="shared" si="96"/>
        <v>1.4947456441162264E-4</v>
      </c>
    </row>
    <row r="3085" spans="1:28">
      <c r="A3085" t="s">
        <v>7764</v>
      </c>
      <c r="B3085" t="s">
        <v>7765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97"/>
        <v>845</v>
      </c>
      <c r="AB3085">
        <f t="shared" si="96"/>
        <v>1.4080937227181842E-4</v>
      </c>
    </row>
    <row r="3086" spans="1:28">
      <c r="A3086" t="s">
        <v>7766</v>
      </c>
      <c r="B3086" t="s">
        <v>7767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97"/>
        <v>789</v>
      </c>
      <c r="AB3086">
        <f t="shared" si="96"/>
        <v>1.3147762689049081E-4</v>
      </c>
    </row>
    <row r="3087" spans="1:28">
      <c r="A3087" t="s">
        <v>7768</v>
      </c>
      <c r="B3087" t="s">
        <v>7769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97"/>
        <v>751</v>
      </c>
      <c r="AB3087">
        <f t="shared" si="96"/>
        <v>1.2514537109601851E-4</v>
      </c>
    </row>
    <row r="3088" spans="1:28">
      <c r="A3088" t="s">
        <v>7770</v>
      </c>
      <c r="B3088" t="s">
        <v>7771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97"/>
        <v>725</v>
      </c>
      <c r="AB3088">
        <f t="shared" si="96"/>
        <v>1.2081277502611639E-4</v>
      </c>
    </row>
    <row r="3089" spans="1:28">
      <c r="A3089" t="s">
        <v>7772</v>
      </c>
      <c r="B3089" t="s">
        <v>7773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97"/>
        <v>666</v>
      </c>
      <c r="AB3089">
        <f t="shared" si="96"/>
        <v>1.1098111471364623E-4</v>
      </c>
    </row>
    <row r="3090" spans="1:28">
      <c r="A3090" t="s">
        <v>7774</v>
      </c>
      <c r="B3090" t="s">
        <v>7775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97"/>
        <v>651</v>
      </c>
      <c r="AB3090">
        <f t="shared" si="96"/>
        <v>1.0848154005793348E-4</v>
      </c>
    </row>
    <row r="3091" spans="1:28">
      <c r="A3091" t="s">
        <v>7776</v>
      </c>
      <c r="B3091" t="s">
        <v>7777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97"/>
        <v>637</v>
      </c>
      <c r="AB3091">
        <f t="shared" si="96"/>
        <v>1.0614860371260157E-4</v>
      </c>
    </row>
    <row r="3092" spans="1:28">
      <c r="A3092" t="s">
        <v>7778</v>
      </c>
      <c r="B3092" t="s">
        <v>7779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97"/>
        <v>654</v>
      </c>
      <c r="AB3092">
        <f t="shared" si="96"/>
        <v>1.0898145498907603E-4</v>
      </c>
    </row>
    <row r="3093" spans="1:28">
      <c r="A3093" t="s">
        <v>7780</v>
      </c>
      <c r="B3093" t="s">
        <v>7781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97"/>
        <v>699</v>
      </c>
      <c r="AB3093">
        <f t="shared" si="96"/>
        <v>1.1648017895621428E-4</v>
      </c>
    </row>
    <row r="3094" spans="1:28">
      <c r="A3094" t="s">
        <v>7782</v>
      </c>
      <c r="B3094" t="s">
        <v>7783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97"/>
        <v>720</v>
      </c>
      <c r="AB3094">
        <f t="shared" ref="AB3094:AB3157" si="98">AA3094/$AD$4</f>
        <v>1.1997958347421214E-4</v>
      </c>
    </row>
    <row r="3095" spans="1:28">
      <c r="A3095" t="s">
        <v>7784</v>
      </c>
      <c r="B3095" t="s">
        <v>7785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97"/>
        <v>756</v>
      </c>
      <c r="AB3095">
        <f t="shared" si="98"/>
        <v>1.2597856264792275E-4</v>
      </c>
    </row>
    <row r="3096" spans="1:28">
      <c r="A3096" t="s">
        <v>7786</v>
      </c>
      <c r="B3096" t="s">
        <v>7787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97"/>
        <v>764</v>
      </c>
      <c r="AB3096">
        <f t="shared" si="98"/>
        <v>1.2731166913096953E-4</v>
      </c>
    </row>
    <row r="3097" spans="1:28">
      <c r="A3097" t="s">
        <v>7788</v>
      </c>
      <c r="B3097" t="s">
        <v>7789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97"/>
        <v>702</v>
      </c>
      <c r="AB3097">
        <f t="shared" si="98"/>
        <v>1.1698009388735684E-4</v>
      </c>
    </row>
    <row r="3098" spans="1:28">
      <c r="A3098" t="s">
        <v>7790</v>
      </c>
      <c r="B3098" t="s">
        <v>7791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97"/>
        <v>558</v>
      </c>
      <c r="AB3098">
        <f t="shared" si="98"/>
        <v>9.2984177192514408E-5</v>
      </c>
    </row>
    <row r="3099" spans="1:28">
      <c r="A3099" t="s">
        <v>7792</v>
      </c>
      <c r="B3099" t="s">
        <v>7793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97"/>
        <v>396</v>
      </c>
      <c r="AB3099">
        <f t="shared" si="98"/>
        <v>6.5988770910816675E-5</v>
      </c>
    </row>
    <row r="3100" spans="1:28">
      <c r="A3100" t="s">
        <v>7794</v>
      </c>
      <c r="B3100" t="s">
        <v>7795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97"/>
        <v>308</v>
      </c>
      <c r="AB3100">
        <f t="shared" si="98"/>
        <v>5.1324599597301861E-5</v>
      </c>
    </row>
    <row r="3101" spans="1:28">
      <c r="A3101" t="s">
        <v>7796</v>
      </c>
      <c r="B3101" t="s">
        <v>7797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97"/>
        <v>332</v>
      </c>
      <c r="AB3101">
        <f t="shared" si="98"/>
        <v>5.5323919046442267E-5</v>
      </c>
    </row>
    <row r="3102" spans="1:28">
      <c r="A3102" t="s">
        <v>7798</v>
      </c>
      <c r="B3102" t="s">
        <v>7799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97"/>
        <v>332</v>
      </c>
      <c r="AB3102">
        <f t="shared" si="98"/>
        <v>5.5323919046442267E-5</v>
      </c>
    </row>
    <row r="3103" spans="1:28">
      <c r="A3103" t="s">
        <v>7800</v>
      </c>
      <c r="B3103" t="s">
        <v>7801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97"/>
        <v>362</v>
      </c>
      <c r="AB3103">
        <f t="shared" si="98"/>
        <v>6.0323068357867772E-5</v>
      </c>
    </row>
    <row r="3104" spans="1:28">
      <c r="A3104" t="s">
        <v>7802</v>
      </c>
      <c r="B3104" t="s">
        <v>7803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97"/>
        <v>509</v>
      </c>
      <c r="AB3104">
        <f t="shared" si="98"/>
        <v>8.4818899983852742E-5</v>
      </c>
    </row>
    <row r="3105" spans="1:28">
      <c r="A3105" t="s">
        <v>7804</v>
      </c>
      <c r="B3105" t="s">
        <v>7805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97"/>
        <v>813</v>
      </c>
      <c r="AB3105">
        <f t="shared" si="98"/>
        <v>1.3547694633963121E-4</v>
      </c>
    </row>
    <row r="3106" spans="1:28">
      <c r="A3106" t="s">
        <v>7806</v>
      </c>
      <c r="B3106" t="s">
        <v>7807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97"/>
        <v>986</v>
      </c>
      <c r="AB3106">
        <f t="shared" si="98"/>
        <v>1.6430537403551828E-4</v>
      </c>
    </row>
    <row r="3107" spans="1:28">
      <c r="A3107" t="s">
        <v>7808</v>
      </c>
      <c r="B3107" t="s">
        <v>7809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97"/>
        <v>981</v>
      </c>
      <c r="AB3107">
        <f t="shared" si="98"/>
        <v>1.6347218248361403E-4</v>
      </c>
    </row>
    <row r="3108" spans="1:28">
      <c r="A3108" t="s">
        <v>7810</v>
      </c>
      <c r="B3108" t="s">
        <v>7811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97"/>
        <v>859</v>
      </c>
      <c r="AB3108">
        <f t="shared" si="98"/>
        <v>1.4314230861715033E-4</v>
      </c>
    </row>
    <row r="3109" spans="1:28">
      <c r="A3109" t="s">
        <v>7812</v>
      </c>
      <c r="B3109" t="s">
        <v>7813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97"/>
        <v>808</v>
      </c>
      <c r="AB3109">
        <f t="shared" si="98"/>
        <v>1.3464375478772697E-4</v>
      </c>
    </row>
    <row r="3110" spans="1:28">
      <c r="A3110" t="s">
        <v>7814</v>
      </c>
      <c r="B3110" t="s">
        <v>7815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97"/>
        <v>747</v>
      </c>
      <c r="AB3110">
        <f t="shared" si="98"/>
        <v>1.2447881785449509E-4</v>
      </c>
    </row>
    <row r="3111" spans="1:28">
      <c r="A3111" t="s">
        <v>7816</v>
      </c>
      <c r="B3111" t="s">
        <v>7817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97"/>
        <v>707</v>
      </c>
      <c r="AB3111">
        <f t="shared" si="98"/>
        <v>1.1781328543926109E-4</v>
      </c>
    </row>
    <row r="3112" spans="1:28">
      <c r="A3112" t="s">
        <v>7818</v>
      </c>
      <c r="B3112" t="s">
        <v>7819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97"/>
        <v>687</v>
      </c>
      <c r="AB3112">
        <f t="shared" si="98"/>
        <v>1.1448051923164408E-4</v>
      </c>
    </row>
    <row r="3113" spans="1:28">
      <c r="A3113" t="s">
        <v>7820</v>
      </c>
      <c r="B3113" t="s">
        <v>7821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97"/>
        <v>630</v>
      </c>
      <c r="AB3113">
        <f t="shared" si="98"/>
        <v>1.0498213553993562E-4</v>
      </c>
    </row>
    <row r="3114" spans="1:28">
      <c r="A3114" t="s">
        <v>7822</v>
      </c>
      <c r="B3114" t="s">
        <v>7823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97"/>
        <v>605</v>
      </c>
      <c r="AB3114">
        <f t="shared" si="98"/>
        <v>1.0081617778041436E-4</v>
      </c>
    </row>
    <row r="3115" spans="1:28">
      <c r="A3115" t="s">
        <v>7824</v>
      </c>
      <c r="B3115" t="s">
        <v>7825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97"/>
        <v>588</v>
      </c>
      <c r="AB3115">
        <f t="shared" si="98"/>
        <v>9.798332650393992E-5</v>
      </c>
    </row>
    <row r="3116" spans="1:28">
      <c r="A3116" t="s">
        <v>7826</v>
      </c>
      <c r="B3116" t="s">
        <v>7827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97"/>
        <v>603</v>
      </c>
      <c r="AB3116">
        <f t="shared" si="98"/>
        <v>1.0048290115965267E-4</v>
      </c>
    </row>
    <row r="3117" spans="1:28">
      <c r="A3117" t="s">
        <v>7828</v>
      </c>
      <c r="B3117" t="s">
        <v>7829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97"/>
        <v>651</v>
      </c>
      <c r="AB3117">
        <f t="shared" si="98"/>
        <v>1.0848154005793348E-4</v>
      </c>
    </row>
    <row r="3118" spans="1:28">
      <c r="A3118" t="s">
        <v>7830</v>
      </c>
      <c r="B3118" t="s">
        <v>7831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97"/>
        <v>676</v>
      </c>
      <c r="AB3118">
        <f t="shared" si="98"/>
        <v>1.1264749781745473E-4</v>
      </c>
    </row>
    <row r="3119" spans="1:28">
      <c r="A3119" t="s">
        <v>7832</v>
      </c>
      <c r="B3119" t="s">
        <v>7833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97"/>
        <v>723</v>
      </c>
      <c r="AB3119">
        <f t="shared" si="98"/>
        <v>1.2047949840535469E-4</v>
      </c>
    </row>
    <row r="3120" spans="1:28">
      <c r="A3120" t="s">
        <v>7834</v>
      </c>
      <c r="B3120" t="s">
        <v>7835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97"/>
        <v>726</v>
      </c>
      <c r="AB3120">
        <f t="shared" si="98"/>
        <v>1.2097941333649724E-4</v>
      </c>
    </row>
    <row r="3121" spans="1:28">
      <c r="A3121" t="s">
        <v>7836</v>
      </c>
      <c r="B3121" t="s">
        <v>7837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97"/>
        <v>676</v>
      </c>
      <c r="AB3121">
        <f t="shared" si="98"/>
        <v>1.1264749781745473E-4</v>
      </c>
    </row>
    <row r="3122" spans="1:28">
      <c r="A3122" t="s">
        <v>7838</v>
      </c>
      <c r="B3122" t="s">
        <v>7839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97"/>
        <v>532</v>
      </c>
      <c r="AB3122">
        <f t="shared" si="98"/>
        <v>8.86515811226123E-5</v>
      </c>
    </row>
    <row r="3123" spans="1:28">
      <c r="A3123" t="s">
        <v>7840</v>
      </c>
      <c r="B3123" t="s">
        <v>7841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97"/>
        <v>369</v>
      </c>
      <c r="AB3123">
        <f t="shared" si="98"/>
        <v>6.1489536530533726E-5</v>
      </c>
    </row>
    <row r="3124" spans="1:28">
      <c r="A3124" t="s">
        <v>7842</v>
      </c>
      <c r="B3124" t="s">
        <v>7843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97"/>
        <v>337</v>
      </c>
      <c r="AB3124">
        <f t="shared" si="98"/>
        <v>5.6157110598346512E-5</v>
      </c>
    </row>
    <row r="3125" spans="1:28">
      <c r="A3125" t="s">
        <v>7844</v>
      </c>
      <c r="B3125" t="s">
        <v>7845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97"/>
        <v>346</v>
      </c>
      <c r="AB3125">
        <f t="shared" si="98"/>
        <v>5.7656855391774168E-5</v>
      </c>
    </row>
    <row r="3126" spans="1:28">
      <c r="A3126" t="s">
        <v>7846</v>
      </c>
      <c r="B3126" t="s">
        <v>7847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97"/>
        <v>331</v>
      </c>
      <c r="AB3126">
        <f t="shared" si="98"/>
        <v>5.5157280736061412E-5</v>
      </c>
    </row>
    <row r="3127" spans="1:28">
      <c r="A3127" t="s">
        <v>7848</v>
      </c>
      <c r="B3127" t="s">
        <v>7849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97"/>
        <v>376</v>
      </c>
      <c r="AB3127">
        <f t="shared" si="98"/>
        <v>6.2656004703199667E-5</v>
      </c>
    </row>
    <row r="3128" spans="1:28">
      <c r="A3128" t="s">
        <v>7850</v>
      </c>
      <c r="B3128" t="s">
        <v>7851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97"/>
        <v>521</v>
      </c>
      <c r="AB3128">
        <f t="shared" si="98"/>
        <v>8.6818559708422955E-5</v>
      </c>
    </row>
    <row r="3129" spans="1:28">
      <c r="A3129" t="s">
        <v>7852</v>
      </c>
      <c r="B3129" t="s">
        <v>7853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97"/>
        <v>792</v>
      </c>
      <c r="AB3129">
        <f t="shared" si="98"/>
        <v>1.3197754182163335E-4</v>
      </c>
    </row>
    <row r="3130" spans="1:28">
      <c r="A3130" t="s">
        <v>7854</v>
      </c>
      <c r="B3130" t="s">
        <v>7855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97"/>
        <v>979</v>
      </c>
      <c r="AB3130">
        <f t="shared" si="98"/>
        <v>1.6313890586285235E-4</v>
      </c>
    </row>
    <row r="3131" spans="1:28">
      <c r="A3131" t="s">
        <v>7856</v>
      </c>
      <c r="B3131" t="s">
        <v>7857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97"/>
        <v>973</v>
      </c>
      <c r="AB3131">
        <f t="shared" si="98"/>
        <v>1.6213907600056725E-4</v>
      </c>
    </row>
    <row r="3132" spans="1:28">
      <c r="A3132" t="s">
        <v>7858</v>
      </c>
      <c r="B3132" t="s">
        <v>7859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97"/>
        <v>849</v>
      </c>
      <c r="AB3132">
        <f t="shared" si="98"/>
        <v>1.4147592551334181E-4</v>
      </c>
    </row>
    <row r="3133" spans="1:28">
      <c r="A3133" t="s">
        <v>7860</v>
      </c>
      <c r="B3133" t="s">
        <v>7861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97"/>
        <v>794</v>
      </c>
      <c r="AB3133">
        <f t="shared" si="98"/>
        <v>1.3231081844239506E-4</v>
      </c>
    </row>
    <row r="3134" spans="1:28">
      <c r="A3134" t="s">
        <v>7862</v>
      </c>
      <c r="B3134" t="s">
        <v>7863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97"/>
        <v>759</v>
      </c>
      <c r="AB3134">
        <f t="shared" si="98"/>
        <v>1.2647847757906529E-4</v>
      </c>
    </row>
    <row r="3135" spans="1:28">
      <c r="A3135" t="s">
        <v>7864</v>
      </c>
      <c r="B3135" t="s">
        <v>7865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97"/>
        <v>705</v>
      </c>
      <c r="AB3135">
        <f t="shared" si="98"/>
        <v>1.1748000881849939E-4</v>
      </c>
    </row>
    <row r="3136" spans="1:28">
      <c r="A3136" t="s">
        <v>7866</v>
      </c>
      <c r="B3136" t="s">
        <v>7867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97"/>
        <v>685</v>
      </c>
      <c r="AB3136">
        <f t="shared" si="98"/>
        <v>1.1414724261088238E-4</v>
      </c>
    </row>
    <row r="3137" spans="1:28">
      <c r="A3137" t="s">
        <v>7868</v>
      </c>
      <c r="B3137" t="s">
        <v>7869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97"/>
        <v>615</v>
      </c>
      <c r="AB3137">
        <f t="shared" si="98"/>
        <v>1.0248256088422287E-4</v>
      </c>
    </row>
    <row r="3138" spans="1:28">
      <c r="A3138" t="s">
        <v>7870</v>
      </c>
      <c r="B3138" t="s">
        <v>7871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97"/>
        <v>633</v>
      </c>
      <c r="AB3138">
        <f t="shared" si="98"/>
        <v>1.0548205047107817E-4</v>
      </c>
    </row>
    <row r="3139" spans="1:28">
      <c r="A3139" t="s">
        <v>7872</v>
      </c>
      <c r="B3139" t="s">
        <v>7873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97"/>
        <v>616</v>
      </c>
      <c r="AB3139">
        <f t="shared" si="98"/>
        <v>1.0264919919460372E-4</v>
      </c>
    </row>
    <row r="3140" spans="1:28">
      <c r="A3140" t="s">
        <v>7874</v>
      </c>
      <c r="B3140" t="s">
        <v>7875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97"/>
        <v>631</v>
      </c>
      <c r="AB3140">
        <f t="shared" si="98"/>
        <v>1.0514877385031647E-4</v>
      </c>
    </row>
    <row r="3141" spans="1:28">
      <c r="A3141" t="s">
        <v>7876</v>
      </c>
      <c r="B3141" t="s">
        <v>7877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97"/>
        <v>662</v>
      </c>
      <c r="AB3141">
        <f t="shared" si="98"/>
        <v>1.1031456147212282E-4</v>
      </c>
    </row>
    <row r="3142" spans="1:28">
      <c r="A3142" t="s">
        <v>7878</v>
      </c>
      <c r="B3142" t="s">
        <v>7879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99">SUM(U3142:Z3142)</f>
        <v>690</v>
      </c>
      <c r="AB3142">
        <f t="shared" si="98"/>
        <v>1.1498043416278663E-4</v>
      </c>
    </row>
    <row r="3143" spans="1:28">
      <c r="A3143" t="s">
        <v>7880</v>
      </c>
      <c r="B3143" t="s">
        <v>7881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99"/>
        <v>715</v>
      </c>
      <c r="AB3143">
        <f t="shared" si="98"/>
        <v>1.1914639192230788E-4</v>
      </c>
    </row>
    <row r="3144" spans="1:28">
      <c r="A3144" t="s">
        <v>7882</v>
      </c>
      <c r="B3144" t="s">
        <v>7883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99"/>
        <v>720</v>
      </c>
      <c r="AB3144">
        <f t="shared" si="98"/>
        <v>1.1997958347421214E-4</v>
      </c>
    </row>
    <row r="3145" spans="1:28">
      <c r="A3145" t="s">
        <v>7884</v>
      </c>
      <c r="B3145" t="s">
        <v>7885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99"/>
        <v>678</v>
      </c>
      <c r="AB3145">
        <f t="shared" si="98"/>
        <v>1.1298077443821643E-4</v>
      </c>
    </row>
    <row r="3146" spans="1:28">
      <c r="A3146" t="s">
        <v>7886</v>
      </c>
      <c r="B3146" t="s">
        <v>7887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99"/>
        <v>538</v>
      </c>
      <c r="AB3146">
        <f t="shared" si="98"/>
        <v>8.9651410984897399E-5</v>
      </c>
    </row>
    <row r="3147" spans="1:28">
      <c r="A3147" t="s">
        <v>7888</v>
      </c>
      <c r="B3147" t="s">
        <v>7889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99"/>
        <v>380</v>
      </c>
      <c r="AB3147">
        <f t="shared" si="98"/>
        <v>6.3322557944723071E-5</v>
      </c>
    </row>
    <row r="3148" spans="1:28">
      <c r="A3148" t="s">
        <v>7890</v>
      </c>
      <c r="B3148" t="s">
        <v>7891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99"/>
        <v>364</v>
      </c>
      <c r="AB3148">
        <f t="shared" si="98"/>
        <v>6.0656344978629468E-5</v>
      </c>
    </row>
    <row r="3149" spans="1:28">
      <c r="A3149" t="s">
        <v>7892</v>
      </c>
      <c r="B3149" t="s">
        <v>7893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99"/>
        <v>410</v>
      </c>
      <c r="AB3149">
        <f t="shared" si="98"/>
        <v>6.8321707256148583E-5</v>
      </c>
    </row>
    <row r="3150" spans="1:28">
      <c r="A3150" t="s">
        <v>7894</v>
      </c>
      <c r="B3150" t="s">
        <v>7895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99"/>
        <v>404</v>
      </c>
      <c r="AB3150">
        <f t="shared" si="98"/>
        <v>6.7321877393863484E-5</v>
      </c>
    </row>
    <row r="3151" spans="1:28">
      <c r="A3151" t="s">
        <v>7896</v>
      </c>
      <c r="B3151" t="s">
        <v>7897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99"/>
        <v>476</v>
      </c>
      <c r="AB3151">
        <f t="shared" si="98"/>
        <v>7.9319835741284694E-5</v>
      </c>
    </row>
    <row r="3152" spans="1:28">
      <c r="A3152" t="s">
        <v>7898</v>
      </c>
      <c r="B3152" t="s">
        <v>7899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99"/>
        <v>645</v>
      </c>
      <c r="AB3152">
        <f t="shared" si="98"/>
        <v>1.0748171019564838E-4</v>
      </c>
    </row>
    <row r="3153" spans="1:28">
      <c r="A3153" t="s">
        <v>7900</v>
      </c>
      <c r="B3153" t="s">
        <v>7901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99"/>
        <v>931</v>
      </c>
      <c r="AB3153">
        <f t="shared" si="98"/>
        <v>1.5514026696457152E-4</v>
      </c>
    </row>
    <row r="3154" spans="1:28">
      <c r="A3154" t="s">
        <v>7902</v>
      </c>
      <c r="B3154" t="s">
        <v>7903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99"/>
        <v>973</v>
      </c>
      <c r="AB3154">
        <f t="shared" si="98"/>
        <v>1.6213907600056725E-4</v>
      </c>
    </row>
    <row r="3155" spans="1:28">
      <c r="A3155" t="s">
        <v>7904</v>
      </c>
      <c r="B3155" t="s">
        <v>7905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99"/>
        <v>968</v>
      </c>
      <c r="AB3155">
        <f t="shared" si="98"/>
        <v>1.6130588444866298E-4</v>
      </c>
    </row>
    <row r="3156" spans="1:28">
      <c r="A3156" t="s">
        <v>7906</v>
      </c>
      <c r="B3156" t="s">
        <v>7907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99"/>
        <v>840</v>
      </c>
      <c r="AB3156">
        <f t="shared" si="98"/>
        <v>1.3997618071991417E-4</v>
      </c>
    </row>
    <row r="3157" spans="1:28">
      <c r="A3157" t="s">
        <v>7908</v>
      </c>
      <c r="B3157" t="s">
        <v>7909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99"/>
        <v>794</v>
      </c>
      <c r="AB3157">
        <f t="shared" si="98"/>
        <v>1.3231081844239506E-4</v>
      </c>
    </row>
    <row r="3158" spans="1:28">
      <c r="A3158" t="s">
        <v>7910</v>
      </c>
      <c r="B3158" t="s">
        <v>7911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99"/>
        <v>751</v>
      </c>
      <c r="AB3158">
        <f t="shared" ref="AB3158:AB3221" si="100">AA3158/$AD$4</f>
        <v>1.2514537109601851E-4</v>
      </c>
    </row>
    <row r="3159" spans="1:28">
      <c r="A3159" t="s">
        <v>7912</v>
      </c>
      <c r="B3159" t="s">
        <v>7913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99"/>
        <v>722</v>
      </c>
      <c r="AB3159">
        <f t="shared" si="100"/>
        <v>1.2031286009497384E-4</v>
      </c>
    </row>
    <row r="3160" spans="1:28">
      <c r="A3160" t="s">
        <v>7914</v>
      </c>
      <c r="B3160" t="s">
        <v>7915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99"/>
        <v>704</v>
      </c>
      <c r="AB3160">
        <f t="shared" si="100"/>
        <v>1.1731337050811854E-4</v>
      </c>
    </row>
    <row r="3161" spans="1:28">
      <c r="A3161" t="s">
        <v>7916</v>
      </c>
      <c r="B3161" t="s">
        <v>7917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99"/>
        <v>656</v>
      </c>
      <c r="AB3161">
        <f t="shared" si="100"/>
        <v>1.0931473160983773E-4</v>
      </c>
    </row>
    <row r="3162" spans="1:28">
      <c r="A3162" t="s">
        <v>7918</v>
      </c>
      <c r="B3162" t="s">
        <v>7919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99"/>
        <v>657</v>
      </c>
      <c r="AB3162">
        <f t="shared" si="100"/>
        <v>1.0948136992021858E-4</v>
      </c>
    </row>
    <row r="3163" spans="1:28">
      <c r="A3163" t="s">
        <v>7920</v>
      </c>
      <c r="B3163" t="s">
        <v>7921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99"/>
        <v>643</v>
      </c>
      <c r="AB3163">
        <f t="shared" si="100"/>
        <v>1.0714843357488667E-4</v>
      </c>
    </row>
    <row r="3164" spans="1:28">
      <c r="A3164" t="s">
        <v>7922</v>
      </c>
      <c r="B3164" t="s">
        <v>7923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99"/>
        <v>677</v>
      </c>
      <c r="AB3164">
        <f t="shared" si="100"/>
        <v>1.1281413612783557E-4</v>
      </c>
    </row>
    <row r="3165" spans="1:28">
      <c r="A3165" t="s">
        <v>7924</v>
      </c>
      <c r="B3165" t="s">
        <v>7925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99"/>
        <v>728</v>
      </c>
      <c r="AB3165">
        <f t="shared" si="100"/>
        <v>1.2131268995725894E-4</v>
      </c>
    </row>
    <row r="3166" spans="1:28">
      <c r="A3166" t="s">
        <v>7926</v>
      </c>
      <c r="B3166" t="s">
        <v>7927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99"/>
        <v>751</v>
      </c>
      <c r="AB3166">
        <f t="shared" si="100"/>
        <v>1.2514537109601851E-4</v>
      </c>
    </row>
    <row r="3167" spans="1:28">
      <c r="A3167" t="s">
        <v>7928</v>
      </c>
      <c r="B3167" t="s">
        <v>7929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99"/>
        <v>778</v>
      </c>
      <c r="AB3167">
        <f t="shared" si="100"/>
        <v>1.2964460547630144E-4</v>
      </c>
    </row>
    <row r="3168" spans="1:28">
      <c r="A3168" t="s">
        <v>7930</v>
      </c>
      <c r="B3168" t="s">
        <v>7931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99"/>
        <v>789</v>
      </c>
      <c r="AB3168">
        <f t="shared" si="100"/>
        <v>1.3147762689049081E-4</v>
      </c>
    </row>
    <row r="3169" spans="1:28">
      <c r="A3169" t="s">
        <v>7932</v>
      </c>
      <c r="B3169" t="s">
        <v>7933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99"/>
        <v>735</v>
      </c>
      <c r="AB3169">
        <f t="shared" si="100"/>
        <v>1.2247915812992489E-4</v>
      </c>
    </row>
    <row r="3170" spans="1:28">
      <c r="A3170" t="s">
        <v>7934</v>
      </c>
      <c r="B3170" t="s">
        <v>7935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99"/>
        <v>590</v>
      </c>
      <c r="AB3170">
        <f t="shared" si="100"/>
        <v>9.8316603124701615E-5</v>
      </c>
    </row>
    <row r="3171" spans="1:28">
      <c r="A3171" t="s">
        <v>7936</v>
      </c>
      <c r="B3171" t="s">
        <v>7937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99"/>
        <v>434</v>
      </c>
      <c r="AB3171">
        <f t="shared" si="100"/>
        <v>7.2321026705288982E-5</v>
      </c>
    </row>
    <row r="3172" spans="1:28">
      <c r="A3172" t="s">
        <v>7938</v>
      </c>
      <c r="B3172" t="s">
        <v>7939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99"/>
        <v>363</v>
      </c>
      <c r="AB3172">
        <f t="shared" si="100"/>
        <v>6.048970666824862E-5</v>
      </c>
    </row>
    <row r="3173" spans="1:28">
      <c r="A3173" t="s">
        <v>7940</v>
      </c>
      <c r="B3173" t="s">
        <v>7941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99"/>
        <v>399</v>
      </c>
      <c r="AB3173">
        <f t="shared" si="100"/>
        <v>6.6488685841959225E-5</v>
      </c>
    </row>
    <row r="3174" spans="1:28">
      <c r="A3174" t="s">
        <v>7942</v>
      </c>
      <c r="B3174" t="s">
        <v>7943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99"/>
        <v>402</v>
      </c>
      <c r="AB3174">
        <f t="shared" si="100"/>
        <v>6.6988600773101775E-5</v>
      </c>
    </row>
    <row r="3175" spans="1:28">
      <c r="A3175" t="s">
        <v>7944</v>
      </c>
      <c r="B3175" t="s">
        <v>7945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99"/>
        <v>442</v>
      </c>
      <c r="AB3175">
        <f t="shared" si="100"/>
        <v>7.3654133188335791E-5</v>
      </c>
    </row>
    <row r="3176" spans="1:28">
      <c r="A3176" t="s">
        <v>7946</v>
      </c>
      <c r="B3176" t="s">
        <v>7947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99"/>
        <v>596</v>
      </c>
      <c r="AB3176">
        <f t="shared" si="100"/>
        <v>9.9316432986986715E-5</v>
      </c>
    </row>
    <row r="3177" spans="1:28">
      <c r="A3177" t="s">
        <v>7948</v>
      </c>
      <c r="B3177" t="s">
        <v>7949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99"/>
        <v>907</v>
      </c>
      <c r="AB3177">
        <f t="shared" si="100"/>
        <v>1.5114094751543113E-4</v>
      </c>
    </row>
    <row r="3178" spans="1:28">
      <c r="A3178" t="s">
        <v>7950</v>
      </c>
      <c r="B3178" t="s">
        <v>7951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99"/>
        <v>1063</v>
      </c>
      <c r="AB3178">
        <f t="shared" si="100"/>
        <v>1.7713652393484375E-4</v>
      </c>
    </row>
    <row r="3179" spans="1:28">
      <c r="A3179" t="s">
        <v>7952</v>
      </c>
      <c r="B3179" t="s">
        <v>7953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99"/>
        <v>1050</v>
      </c>
      <c r="AB3179">
        <f t="shared" si="100"/>
        <v>1.7497022589989269E-4</v>
      </c>
    </row>
    <row r="3180" spans="1:28">
      <c r="A3180" t="s">
        <v>7954</v>
      </c>
      <c r="B3180" t="s">
        <v>7955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99"/>
        <v>922</v>
      </c>
      <c r="AB3180">
        <f t="shared" si="100"/>
        <v>1.5364052217114389E-4</v>
      </c>
    </row>
    <row r="3181" spans="1:28">
      <c r="A3181" t="s">
        <v>7956</v>
      </c>
      <c r="B3181" t="s">
        <v>7957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99"/>
        <v>873</v>
      </c>
      <c r="AB3181">
        <f t="shared" si="100"/>
        <v>1.4547524496248221E-4</v>
      </c>
    </row>
    <row r="3182" spans="1:28">
      <c r="A3182" t="s">
        <v>7958</v>
      </c>
      <c r="B3182" t="s">
        <v>7959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99"/>
        <v>821</v>
      </c>
      <c r="AB3182">
        <f t="shared" si="100"/>
        <v>1.3681005282267802E-4</v>
      </c>
    </row>
    <row r="3183" spans="1:28">
      <c r="A3183" t="s">
        <v>7960</v>
      </c>
      <c r="B3183" t="s">
        <v>7961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99"/>
        <v>783</v>
      </c>
      <c r="AB3183">
        <f t="shared" si="100"/>
        <v>1.3047779702820569E-4</v>
      </c>
    </row>
    <row r="3184" spans="1:28">
      <c r="A3184" t="s">
        <v>7962</v>
      </c>
      <c r="B3184" t="s">
        <v>7963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99"/>
        <v>762</v>
      </c>
      <c r="AB3184">
        <f t="shared" si="100"/>
        <v>1.2697839251020785E-4</v>
      </c>
    </row>
    <row r="3185" spans="1:28">
      <c r="A3185" t="s">
        <v>7964</v>
      </c>
      <c r="B3185" t="s">
        <v>7965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99"/>
        <v>704</v>
      </c>
      <c r="AB3185">
        <f t="shared" si="100"/>
        <v>1.1731337050811854E-4</v>
      </c>
    </row>
    <row r="3186" spans="1:28">
      <c r="A3186" t="s">
        <v>7966</v>
      </c>
      <c r="B3186" t="s">
        <v>7967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99"/>
        <v>697</v>
      </c>
      <c r="AB3186">
        <f t="shared" si="100"/>
        <v>1.1614690233545258E-4</v>
      </c>
    </row>
    <row r="3187" spans="1:28">
      <c r="A3187" t="s">
        <v>7968</v>
      </c>
      <c r="B3187" t="s">
        <v>7969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99"/>
        <v>689</v>
      </c>
      <c r="AB3187">
        <f t="shared" si="100"/>
        <v>1.1481379585240579E-4</v>
      </c>
    </row>
    <row r="3188" spans="1:28">
      <c r="A3188" t="s">
        <v>7970</v>
      </c>
      <c r="B3188" t="s">
        <v>7971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99"/>
        <v>715</v>
      </c>
      <c r="AB3188">
        <f t="shared" si="100"/>
        <v>1.1914639192230788E-4</v>
      </c>
    </row>
    <row r="3189" spans="1:28">
      <c r="A3189" t="s">
        <v>7972</v>
      </c>
      <c r="B3189" t="s">
        <v>7973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99"/>
        <v>760</v>
      </c>
      <c r="AB3189">
        <f t="shared" si="100"/>
        <v>1.2664511588944614E-4</v>
      </c>
    </row>
    <row r="3190" spans="1:28">
      <c r="A3190" t="s">
        <v>7974</v>
      </c>
      <c r="B3190" t="s">
        <v>7975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99"/>
        <v>783</v>
      </c>
      <c r="AB3190">
        <f t="shared" si="100"/>
        <v>1.3047779702820569E-4</v>
      </c>
    </row>
    <row r="3191" spans="1:28">
      <c r="A3191" t="s">
        <v>7976</v>
      </c>
      <c r="B3191" t="s">
        <v>7977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99"/>
        <v>812</v>
      </c>
      <c r="AB3191">
        <f t="shared" si="100"/>
        <v>1.3531030802925036E-4</v>
      </c>
    </row>
    <row r="3192" spans="1:28">
      <c r="A3192" t="s">
        <v>7978</v>
      </c>
      <c r="B3192" t="s">
        <v>7979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99"/>
        <v>819</v>
      </c>
      <c r="AB3192">
        <f t="shared" si="100"/>
        <v>1.3647677620191631E-4</v>
      </c>
    </row>
    <row r="3193" spans="1:28">
      <c r="A3193" t="s">
        <v>7980</v>
      </c>
      <c r="B3193" t="s">
        <v>7981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99"/>
        <v>746</v>
      </c>
      <c r="AB3193">
        <f t="shared" si="100"/>
        <v>1.2431217954411423E-4</v>
      </c>
    </row>
    <row r="3194" spans="1:28">
      <c r="A3194" t="s">
        <v>7982</v>
      </c>
      <c r="B3194" t="s">
        <v>7983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99"/>
        <v>596</v>
      </c>
      <c r="AB3194">
        <f t="shared" si="100"/>
        <v>9.9316432986986715E-5</v>
      </c>
    </row>
    <row r="3195" spans="1:28">
      <c r="A3195" t="s">
        <v>7984</v>
      </c>
      <c r="B3195" t="s">
        <v>7985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99"/>
        <v>436</v>
      </c>
      <c r="AB3195">
        <f t="shared" si="100"/>
        <v>7.2654303326050677E-5</v>
      </c>
    </row>
    <row r="3196" spans="1:28">
      <c r="A3196" t="s">
        <v>7986</v>
      </c>
      <c r="B3196" t="s">
        <v>7987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99"/>
        <v>374</v>
      </c>
      <c r="AB3196">
        <f t="shared" si="100"/>
        <v>6.2322728082437972E-5</v>
      </c>
    </row>
    <row r="3197" spans="1:28">
      <c r="A3197" t="s">
        <v>7988</v>
      </c>
      <c r="B3197" t="s">
        <v>7989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99"/>
        <v>407</v>
      </c>
      <c r="AB3197">
        <f t="shared" si="100"/>
        <v>6.7821792325006033E-5</v>
      </c>
    </row>
    <row r="3198" spans="1:28">
      <c r="A3198" t="s">
        <v>7990</v>
      </c>
      <c r="B3198" t="s">
        <v>7991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99"/>
        <v>411</v>
      </c>
      <c r="AB3198">
        <f t="shared" si="100"/>
        <v>6.8488345566529424E-5</v>
      </c>
    </row>
    <row r="3199" spans="1:28">
      <c r="A3199" t="s">
        <v>7992</v>
      </c>
      <c r="B3199" t="s">
        <v>7993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99"/>
        <v>450</v>
      </c>
      <c r="AB3199">
        <f t="shared" si="100"/>
        <v>7.4987239671382586E-5</v>
      </c>
    </row>
    <row r="3200" spans="1:28">
      <c r="A3200" t="s">
        <v>7994</v>
      </c>
      <c r="B3200" t="s">
        <v>7995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99"/>
        <v>609</v>
      </c>
      <c r="AB3200">
        <f t="shared" si="100"/>
        <v>1.0148273102193777E-4</v>
      </c>
    </row>
    <row r="3201" spans="1:28">
      <c r="A3201" t="s">
        <v>7996</v>
      </c>
      <c r="B3201" t="s">
        <v>7997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99"/>
        <v>924</v>
      </c>
      <c r="AB3201">
        <f t="shared" si="100"/>
        <v>1.5397379879190557E-4</v>
      </c>
    </row>
    <row r="3202" spans="1:28">
      <c r="A3202" t="s">
        <v>7998</v>
      </c>
      <c r="B3202" t="s">
        <v>7999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99"/>
        <v>1089</v>
      </c>
      <c r="AB3202">
        <f t="shared" si="100"/>
        <v>1.8146912000474585E-4</v>
      </c>
    </row>
    <row r="3203" spans="1:28">
      <c r="A3203" t="s">
        <v>8000</v>
      </c>
      <c r="B3203" t="s">
        <v>8001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99"/>
        <v>1074</v>
      </c>
      <c r="AB3203">
        <f t="shared" si="100"/>
        <v>1.7896954534903312E-4</v>
      </c>
    </row>
    <row r="3204" spans="1:28">
      <c r="A3204" t="s">
        <v>8002</v>
      </c>
      <c r="B3204" t="s">
        <v>8003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99"/>
        <v>961</v>
      </c>
      <c r="AB3204">
        <f t="shared" si="100"/>
        <v>1.6013941627599702E-4</v>
      </c>
    </row>
    <row r="3205" spans="1:28">
      <c r="A3205" t="s">
        <v>8004</v>
      </c>
      <c r="B3205" t="s">
        <v>8005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99"/>
        <v>905</v>
      </c>
      <c r="AB3205">
        <f t="shared" si="100"/>
        <v>1.5080767089466942E-4</v>
      </c>
    </row>
    <row r="3206" spans="1:28">
      <c r="A3206" t="s">
        <v>8006</v>
      </c>
      <c r="B3206" t="s">
        <v>8007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101">SUM(U3206:Z3206)</f>
        <v>850</v>
      </c>
      <c r="AB3206">
        <f t="shared" si="100"/>
        <v>1.4164256382372267E-4</v>
      </c>
    </row>
    <row r="3207" spans="1:28">
      <c r="A3207" t="s">
        <v>8008</v>
      </c>
      <c r="B3207" t="s">
        <v>8009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101"/>
        <v>813</v>
      </c>
      <c r="AB3207">
        <f t="shared" si="100"/>
        <v>1.3547694633963121E-4</v>
      </c>
    </row>
    <row r="3208" spans="1:28">
      <c r="A3208" t="s">
        <v>8010</v>
      </c>
      <c r="B3208" t="s">
        <v>8011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101"/>
        <v>790</v>
      </c>
      <c r="AB3208">
        <f t="shared" si="100"/>
        <v>1.3164426520087164E-4</v>
      </c>
    </row>
    <row r="3209" spans="1:28">
      <c r="A3209" t="s">
        <v>8012</v>
      </c>
      <c r="B3209" t="s">
        <v>8013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101"/>
        <v>733</v>
      </c>
      <c r="AB3209">
        <f t="shared" si="100"/>
        <v>1.2214588150916318E-4</v>
      </c>
    </row>
    <row r="3210" spans="1:28">
      <c r="A3210" t="s">
        <v>8014</v>
      </c>
      <c r="B3210" t="s">
        <v>8015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101"/>
        <v>723</v>
      </c>
      <c r="AB3210">
        <f t="shared" si="100"/>
        <v>1.2047949840535469E-4</v>
      </c>
    </row>
    <row r="3211" spans="1:28">
      <c r="A3211" t="s">
        <v>8016</v>
      </c>
      <c r="B3211" t="s">
        <v>8017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101"/>
        <v>711</v>
      </c>
      <c r="AB3211">
        <f t="shared" si="100"/>
        <v>1.1847983868078449E-4</v>
      </c>
    </row>
    <row r="3212" spans="1:28">
      <c r="A3212" t="s">
        <v>8018</v>
      </c>
      <c r="B3212" t="s">
        <v>8019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101"/>
        <v>735</v>
      </c>
      <c r="AB3212">
        <f t="shared" si="100"/>
        <v>1.2247915812992489E-4</v>
      </c>
    </row>
    <row r="3213" spans="1:28">
      <c r="A3213" t="s">
        <v>8020</v>
      </c>
      <c r="B3213" t="s">
        <v>8021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101"/>
        <v>783</v>
      </c>
      <c r="AB3213">
        <f t="shared" si="100"/>
        <v>1.3047779702820569E-4</v>
      </c>
    </row>
    <row r="3214" spans="1:28">
      <c r="A3214" t="s">
        <v>8022</v>
      </c>
      <c r="B3214" t="s">
        <v>8023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101"/>
        <v>797</v>
      </c>
      <c r="AB3214">
        <f t="shared" si="100"/>
        <v>1.328107333735376E-4</v>
      </c>
    </row>
    <row r="3215" spans="1:28">
      <c r="A3215" t="s">
        <v>8024</v>
      </c>
      <c r="B3215" t="s">
        <v>8025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101"/>
        <v>823</v>
      </c>
      <c r="AB3215">
        <f t="shared" si="100"/>
        <v>1.371433294434397E-4</v>
      </c>
    </row>
    <row r="3216" spans="1:28">
      <c r="A3216" t="s">
        <v>8026</v>
      </c>
      <c r="B3216" t="s">
        <v>8027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101"/>
        <v>827</v>
      </c>
      <c r="AB3216">
        <f t="shared" si="100"/>
        <v>1.3780988268496312E-4</v>
      </c>
    </row>
    <row r="3217" spans="1:28">
      <c r="A3217" t="s">
        <v>8028</v>
      </c>
      <c r="B3217" t="s">
        <v>8029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101"/>
        <v>755</v>
      </c>
      <c r="AB3217">
        <f t="shared" si="100"/>
        <v>1.258119243375419E-4</v>
      </c>
    </row>
    <row r="3218" spans="1:28">
      <c r="A3218" t="s">
        <v>8030</v>
      </c>
      <c r="B3218" t="s">
        <v>8031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101"/>
        <v>600</v>
      </c>
      <c r="AB3218">
        <f t="shared" si="100"/>
        <v>9.9982986228510119E-5</v>
      </c>
    </row>
    <row r="3219" spans="1:28">
      <c r="A3219" t="s">
        <v>8032</v>
      </c>
      <c r="B3219" t="s">
        <v>8033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101"/>
        <v>441</v>
      </c>
      <c r="AB3219">
        <f t="shared" si="100"/>
        <v>7.3487494877954936E-5</v>
      </c>
    </row>
    <row r="3220" spans="1:28">
      <c r="A3220" t="s">
        <v>8034</v>
      </c>
      <c r="B3220" t="s">
        <v>8035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101"/>
        <v>377</v>
      </c>
      <c r="AB3220">
        <f t="shared" si="100"/>
        <v>6.2822643013580521E-5</v>
      </c>
    </row>
    <row r="3221" spans="1:28">
      <c r="A3221" t="s">
        <v>8036</v>
      </c>
      <c r="B3221" t="s">
        <v>8037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101"/>
        <v>410</v>
      </c>
      <c r="AB3221">
        <f t="shared" si="100"/>
        <v>6.8321707256148583E-5</v>
      </c>
    </row>
    <row r="3222" spans="1:28">
      <c r="A3222" t="s">
        <v>8038</v>
      </c>
      <c r="B3222" t="s">
        <v>8039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101"/>
        <v>412</v>
      </c>
      <c r="AB3222">
        <f t="shared" ref="AB3222:AB3285" si="102">AA3222/$AD$4</f>
        <v>6.8654983876910279E-5</v>
      </c>
    </row>
    <row r="3223" spans="1:28">
      <c r="A3223" t="s">
        <v>8040</v>
      </c>
      <c r="B3223" t="s">
        <v>8041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101"/>
        <v>453</v>
      </c>
      <c r="AB3223">
        <f t="shared" si="102"/>
        <v>7.5487154602525136E-5</v>
      </c>
    </row>
    <row r="3224" spans="1:28">
      <c r="A3224" t="s">
        <v>8042</v>
      </c>
      <c r="B3224" t="s">
        <v>8043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101"/>
        <v>611</v>
      </c>
      <c r="AB3224">
        <f t="shared" si="102"/>
        <v>1.0181600764269946E-4</v>
      </c>
    </row>
    <row r="3225" spans="1:28">
      <c r="A3225" t="s">
        <v>8044</v>
      </c>
      <c r="B3225" t="s">
        <v>8045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101"/>
        <v>931</v>
      </c>
      <c r="AB3225">
        <f t="shared" si="102"/>
        <v>1.5514026696457152E-4</v>
      </c>
    </row>
    <row r="3226" spans="1:28">
      <c r="A3226" t="s">
        <v>8046</v>
      </c>
      <c r="B3226" t="s">
        <v>8047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101"/>
        <v>1099</v>
      </c>
      <c r="AB3226">
        <f t="shared" si="102"/>
        <v>1.8313550310855437E-4</v>
      </c>
    </row>
    <row r="3227" spans="1:28">
      <c r="A3227" t="s">
        <v>8048</v>
      </c>
      <c r="B3227" t="s">
        <v>8049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101"/>
        <v>1083</v>
      </c>
      <c r="AB3227">
        <f t="shared" si="102"/>
        <v>1.8046929014246075E-4</v>
      </c>
    </row>
    <row r="3228" spans="1:28">
      <c r="A3228" t="s">
        <v>8050</v>
      </c>
      <c r="B3228" t="s">
        <v>8051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101"/>
        <v>968</v>
      </c>
      <c r="AB3228">
        <f t="shared" si="102"/>
        <v>1.6130588444866298E-4</v>
      </c>
    </row>
    <row r="3229" spans="1:28">
      <c r="A3229" t="s">
        <v>8052</v>
      </c>
      <c r="B3229" t="s">
        <v>8053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101"/>
        <v>912</v>
      </c>
      <c r="AB3229">
        <f t="shared" si="102"/>
        <v>1.5197413906733537E-4</v>
      </c>
    </row>
    <row r="3230" spans="1:28">
      <c r="A3230" t="s">
        <v>8054</v>
      </c>
      <c r="B3230" t="s">
        <v>8055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101"/>
        <v>856</v>
      </c>
      <c r="AB3230">
        <f t="shared" si="102"/>
        <v>1.4264239368600776E-4</v>
      </c>
    </row>
    <row r="3231" spans="1:28">
      <c r="A3231" t="s">
        <v>8056</v>
      </c>
      <c r="B3231" t="s">
        <v>8057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101"/>
        <v>819</v>
      </c>
      <c r="AB3231">
        <f t="shared" si="102"/>
        <v>1.3647677620191631E-4</v>
      </c>
    </row>
    <row r="3232" spans="1:28">
      <c r="A3232" t="s">
        <v>8058</v>
      </c>
      <c r="B3232" t="s">
        <v>8059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101"/>
        <v>793</v>
      </c>
      <c r="AB3232">
        <f t="shared" si="102"/>
        <v>1.321441801320142E-4</v>
      </c>
    </row>
    <row r="3233" spans="1:28">
      <c r="A3233" t="s">
        <v>8060</v>
      </c>
      <c r="B3233" t="s">
        <v>8061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101"/>
        <v>737</v>
      </c>
      <c r="AB3233">
        <f t="shared" si="102"/>
        <v>1.228124347506866E-4</v>
      </c>
    </row>
    <row r="3234" spans="1:28">
      <c r="A3234" t="s">
        <v>8062</v>
      </c>
      <c r="B3234" t="s">
        <v>8063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101"/>
        <v>727</v>
      </c>
      <c r="AB3234">
        <f t="shared" si="102"/>
        <v>1.2114605164687809E-4</v>
      </c>
    </row>
    <row r="3235" spans="1:28">
      <c r="A3235" t="s">
        <v>8064</v>
      </c>
      <c r="B3235" t="s">
        <v>8065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101"/>
        <v>715</v>
      </c>
      <c r="AB3235">
        <f t="shared" si="102"/>
        <v>1.1914639192230788E-4</v>
      </c>
    </row>
    <row r="3236" spans="1:28">
      <c r="A3236" t="s">
        <v>8066</v>
      </c>
      <c r="B3236" t="s">
        <v>8067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101"/>
        <v>737</v>
      </c>
      <c r="AB3236">
        <f t="shared" si="102"/>
        <v>1.228124347506866E-4</v>
      </c>
    </row>
    <row r="3237" spans="1:28">
      <c r="A3237" t="s">
        <v>8068</v>
      </c>
      <c r="B3237" t="s">
        <v>8069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101"/>
        <v>785</v>
      </c>
      <c r="AB3237">
        <f t="shared" si="102"/>
        <v>1.308110736489674E-4</v>
      </c>
    </row>
    <row r="3238" spans="1:28">
      <c r="A3238" t="s">
        <v>8070</v>
      </c>
      <c r="B3238" t="s">
        <v>8071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101"/>
        <v>802</v>
      </c>
      <c r="AB3238">
        <f t="shared" si="102"/>
        <v>1.3364392492544184E-4</v>
      </c>
    </row>
    <row r="3239" spans="1:28">
      <c r="A3239" t="s">
        <v>8072</v>
      </c>
      <c r="B3239" t="s">
        <v>8073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101"/>
        <v>828</v>
      </c>
      <c r="AB3239">
        <f t="shared" si="102"/>
        <v>1.3797652099534395E-4</v>
      </c>
    </row>
    <row r="3240" spans="1:28">
      <c r="A3240" t="s">
        <v>8074</v>
      </c>
      <c r="B3240" t="s">
        <v>8075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101"/>
        <v>834</v>
      </c>
      <c r="AB3240">
        <f t="shared" si="102"/>
        <v>1.3897635085762905E-4</v>
      </c>
    </row>
    <row r="3241" spans="1:28">
      <c r="A3241" t="s">
        <v>8076</v>
      </c>
      <c r="B3241" t="s">
        <v>8077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101"/>
        <v>761</v>
      </c>
      <c r="AB3241">
        <f t="shared" si="102"/>
        <v>1.26811754199827E-4</v>
      </c>
    </row>
    <row r="3242" spans="1:28">
      <c r="A3242" t="s">
        <v>8078</v>
      </c>
      <c r="B3242" t="s">
        <v>8079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101"/>
        <v>604</v>
      </c>
      <c r="AB3242">
        <f t="shared" si="102"/>
        <v>1.0064953947003351E-4</v>
      </c>
    </row>
    <row r="3243" spans="1:28">
      <c r="A3243" t="s">
        <v>8080</v>
      </c>
      <c r="B3243" t="s">
        <v>8081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101"/>
        <v>444</v>
      </c>
      <c r="AB3243">
        <f t="shared" si="102"/>
        <v>7.3987409809097486E-5</v>
      </c>
    </row>
    <row r="3244" spans="1:28">
      <c r="A3244" t="s">
        <v>8082</v>
      </c>
      <c r="B3244" t="s">
        <v>8083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101"/>
        <v>371</v>
      </c>
      <c r="AB3244">
        <f t="shared" si="102"/>
        <v>6.1822813151295422E-5</v>
      </c>
    </row>
    <row r="3245" spans="1:28">
      <c r="A3245" t="s">
        <v>8084</v>
      </c>
      <c r="B3245" t="s">
        <v>8085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101"/>
        <v>404</v>
      </c>
      <c r="AB3245">
        <f t="shared" si="102"/>
        <v>6.7321877393863484E-5</v>
      </c>
    </row>
    <row r="3246" spans="1:28">
      <c r="A3246" t="s">
        <v>8086</v>
      </c>
      <c r="B3246" t="s">
        <v>8087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101"/>
        <v>407</v>
      </c>
      <c r="AB3246">
        <f t="shared" si="102"/>
        <v>6.7821792325006033E-5</v>
      </c>
    </row>
    <row r="3247" spans="1:28">
      <c r="A3247" t="s">
        <v>8088</v>
      </c>
      <c r="B3247" t="s">
        <v>8089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101"/>
        <v>447</v>
      </c>
      <c r="AB3247">
        <f t="shared" si="102"/>
        <v>7.4487324740240036E-5</v>
      </c>
    </row>
    <row r="3248" spans="1:28">
      <c r="A3248" t="s">
        <v>8090</v>
      </c>
      <c r="B3248" t="s">
        <v>8091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101"/>
        <v>609</v>
      </c>
      <c r="AB3248">
        <f t="shared" si="102"/>
        <v>1.0148273102193777E-4</v>
      </c>
    </row>
    <row r="3249" spans="1:28">
      <c r="A3249" t="s">
        <v>8092</v>
      </c>
      <c r="B3249" t="s">
        <v>8093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101"/>
        <v>929</v>
      </c>
      <c r="AB3249">
        <f t="shared" si="102"/>
        <v>1.5480699034380982E-4</v>
      </c>
    </row>
    <row r="3250" spans="1:28">
      <c r="A3250" t="s">
        <v>8094</v>
      </c>
      <c r="B3250" t="s">
        <v>8095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101"/>
        <v>1100</v>
      </c>
      <c r="AB3250">
        <f t="shared" si="102"/>
        <v>1.833021414189352E-4</v>
      </c>
    </row>
    <row r="3251" spans="1:28">
      <c r="A3251" t="s">
        <v>8096</v>
      </c>
      <c r="B3251" t="s">
        <v>8097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101"/>
        <v>1085</v>
      </c>
      <c r="AB3251">
        <f t="shared" si="102"/>
        <v>1.8080256676322246E-4</v>
      </c>
    </row>
    <row r="3252" spans="1:28">
      <c r="A3252" t="s">
        <v>8098</v>
      </c>
      <c r="B3252" t="s">
        <v>8099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101"/>
        <v>966</v>
      </c>
      <c r="AB3252">
        <f t="shared" si="102"/>
        <v>1.609726078279013E-4</v>
      </c>
    </row>
    <row r="3253" spans="1:28">
      <c r="A3253" t="s">
        <v>8100</v>
      </c>
      <c r="B3253" t="s">
        <v>8101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101"/>
        <v>909</v>
      </c>
      <c r="AB3253">
        <f t="shared" si="102"/>
        <v>1.5147422413619283E-4</v>
      </c>
    </row>
    <row r="3254" spans="1:28">
      <c r="A3254" t="s">
        <v>8102</v>
      </c>
      <c r="B3254" t="s">
        <v>8103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101"/>
        <v>853</v>
      </c>
      <c r="AB3254">
        <f t="shared" si="102"/>
        <v>1.421424787548652E-4</v>
      </c>
    </row>
    <row r="3255" spans="1:28">
      <c r="A3255" t="s">
        <v>8104</v>
      </c>
      <c r="B3255" t="s">
        <v>8105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101"/>
        <v>814</v>
      </c>
      <c r="AB3255">
        <f t="shared" si="102"/>
        <v>1.3564358465001207E-4</v>
      </c>
    </row>
    <row r="3256" spans="1:28">
      <c r="A3256" t="s">
        <v>8106</v>
      </c>
      <c r="B3256" t="s">
        <v>8107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101"/>
        <v>789</v>
      </c>
      <c r="AB3256">
        <f t="shared" si="102"/>
        <v>1.3147762689049081E-4</v>
      </c>
    </row>
    <row r="3257" spans="1:28">
      <c r="A3257" t="s">
        <v>8108</v>
      </c>
      <c r="B3257" t="s">
        <v>8109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101"/>
        <v>731</v>
      </c>
      <c r="AB3257">
        <f t="shared" si="102"/>
        <v>1.2181260488840148E-4</v>
      </c>
    </row>
    <row r="3258" spans="1:28">
      <c r="A3258" t="s">
        <v>8110</v>
      </c>
      <c r="B3258" t="s">
        <v>8111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101"/>
        <v>719</v>
      </c>
      <c r="AB3258">
        <f t="shared" si="102"/>
        <v>1.1981294516383129E-4</v>
      </c>
    </row>
    <row r="3259" spans="1:28">
      <c r="A3259" t="s">
        <v>8112</v>
      </c>
      <c r="B3259" t="s">
        <v>8113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101"/>
        <v>707</v>
      </c>
      <c r="AB3259">
        <f t="shared" si="102"/>
        <v>1.1781328543926109E-4</v>
      </c>
    </row>
    <row r="3260" spans="1:28">
      <c r="A3260" t="s">
        <v>8114</v>
      </c>
      <c r="B3260" t="s">
        <v>8115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101"/>
        <v>728</v>
      </c>
      <c r="AB3260">
        <f t="shared" si="102"/>
        <v>1.2131268995725894E-4</v>
      </c>
    </row>
    <row r="3261" spans="1:28">
      <c r="A3261" t="s">
        <v>8116</v>
      </c>
      <c r="B3261" t="s">
        <v>8117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101"/>
        <v>775</v>
      </c>
      <c r="AB3261">
        <f t="shared" si="102"/>
        <v>1.2914469054515891E-4</v>
      </c>
    </row>
    <row r="3262" spans="1:28">
      <c r="A3262" t="s">
        <v>8118</v>
      </c>
      <c r="B3262" t="s">
        <v>8119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101"/>
        <v>794</v>
      </c>
      <c r="AB3262">
        <f t="shared" si="102"/>
        <v>1.3231081844239506E-4</v>
      </c>
    </row>
    <row r="3263" spans="1:28">
      <c r="A3263" t="s">
        <v>8120</v>
      </c>
      <c r="B3263" t="s">
        <v>8121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101"/>
        <v>824</v>
      </c>
      <c r="AB3263">
        <f t="shared" si="102"/>
        <v>1.3730996775382056E-4</v>
      </c>
    </row>
    <row r="3264" spans="1:28">
      <c r="A3264" t="s">
        <v>8122</v>
      </c>
      <c r="B3264" t="s">
        <v>8123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101"/>
        <v>829</v>
      </c>
      <c r="AB3264">
        <f t="shared" si="102"/>
        <v>1.381431593057248E-4</v>
      </c>
    </row>
    <row r="3265" spans="1:28">
      <c r="A3265" t="s">
        <v>8124</v>
      </c>
      <c r="B3265" t="s">
        <v>8125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101"/>
        <v>758</v>
      </c>
      <c r="AB3265">
        <f t="shared" si="102"/>
        <v>1.2631183926868443E-4</v>
      </c>
    </row>
    <row r="3266" spans="1:28">
      <c r="A3266" t="s">
        <v>8126</v>
      </c>
      <c r="B3266" t="s">
        <v>8127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101"/>
        <v>602</v>
      </c>
      <c r="AB3266">
        <f t="shared" si="102"/>
        <v>1.0031626284927181E-4</v>
      </c>
    </row>
    <row r="3267" spans="1:28">
      <c r="A3267" t="s">
        <v>8128</v>
      </c>
      <c r="B3267" t="s">
        <v>8129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101"/>
        <v>438</v>
      </c>
      <c r="AB3267">
        <f t="shared" si="102"/>
        <v>7.2987579946812386E-5</v>
      </c>
    </row>
    <row r="3268" spans="1:28">
      <c r="A3268" t="s">
        <v>8130</v>
      </c>
      <c r="B3268" t="s">
        <v>8131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101"/>
        <v>318</v>
      </c>
      <c r="AB3268">
        <f t="shared" si="102"/>
        <v>5.2990982701110359E-5</v>
      </c>
    </row>
    <row r="3269" spans="1:28">
      <c r="A3269" t="s">
        <v>8132</v>
      </c>
      <c r="B3269" t="s">
        <v>8133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101"/>
        <v>344</v>
      </c>
      <c r="AB3269">
        <f t="shared" si="102"/>
        <v>5.7323578771012466E-5</v>
      </c>
    </row>
    <row r="3270" spans="1:28">
      <c r="A3270" t="s">
        <v>8134</v>
      </c>
      <c r="B3270" t="s">
        <v>8135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103">SUM(U3270:Z3270)</f>
        <v>343</v>
      </c>
      <c r="AB3270">
        <f t="shared" si="102"/>
        <v>5.7156940460631619E-5</v>
      </c>
    </row>
    <row r="3271" spans="1:28">
      <c r="A3271" t="s">
        <v>8136</v>
      </c>
      <c r="B3271" t="s">
        <v>8137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103"/>
        <v>373</v>
      </c>
      <c r="AB3271">
        <f t="shared" si="102"/>
        <v>6.2156089772057117E-5</v>
      </c>
    </row>
    <row r="3272" spans="1:28">
      <c r="A3272" t="s">
        <v>8138</v>
      </c>
      <c r="B3272" t="s">
        <v>8139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103"/>
        <v>520</v>
      </c>
      <c r="AB3272">
        <f t="shared" si="102"/>
        <v>8.66519213980421E-5</v>
      </c>
    </row>
    <row r="3273" spans="1:28">
      <c r="A3273" t="s">
        <v>8140</v>
      </c>
      <c r="B3273" t="s">
        <v>8141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103"/>
        <v>825</v>
      </c>
      <c r="AB3273">
        <f t="shared" si="102"/>
        <v>1.3747660606420141E-4</v>
      </c>
    </row>
    <row r="3274" spans="1:28">
      <c r="A3274" t="s">
        <v>8142</v>
      </c>
      <c r="B3274" t="s">
        <v>8143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103"/>
        <v>997</v>
      </c>
      <c r="AB3274">
        <f t="shared" si="102"/>
        <v>1.6613839544970765E-4</v>
      </c>
    </row>
    <row r="3275" spans="1:28">
      <c r="A3275" t="s">
        <v>8144</v>
      </c>
      <c r="B3275" t="s">
        <v>8145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103"/>
        <v>993</v>
      </c>
      <c r="AB3275">
        <f t="shared" si="102"/>
        <v>1.6547184220818423E-4</v>
      </c>
    </row>
    <row r="3276" spans="1:28">
      <c r="A3276" t="s">
        <v>8146</v>
      </c>
      <c r="B3276" t="s">
        <v>8147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103"/>
        <v>873</v>
      </c>
      <c r="AB3276">
        <f t="shared" si="102"/>
        <v>1.4547524496248221E-4</v>
      </c>
    </row>
    <row r="3277" spans="1:28">
      <c r="A3277" t="s">
        <v>8148</v>
      </c>
      <c r="B3277" t="s">
        <v>8149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103"/>
        <v>821</v>
      </c>
      <c r="AB3277">
        <f t="shared" si="102"/>
        <v>1.3681005282267802E-4</v>
      </c>
    </row>
    <row r="3278" spans="1:28">
      <c r="A3278" t="s">
        <v>8150</v>
      </c>
      <c r="B3278" t="s">
        <v>8151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103"/>
        <v>761</v>
      </c>
      <c r="AB3278">
        <f t="shared" si="102"/>
        <v>1.26811754199827E-4</v>
      </c>
    </row>
    <row r="3279" spans="1:28">
      <c r="A3279" t="s">
        <v>8152</v>
      </c>
      <c r="B3279" t="s">
        <v>8153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103"/>
        <v>721</v>
      </c>
      <c r="AB3279">
        <f t="shared" si="102"/>
        <v>1.2014622178459299E-4</v>
      </c>
    </row>
    <row r="3280" spans="1:28">
      <c r="A3280" t="s">
        <v>8154</v>
      </c>
      <c r="B3280" t="s">
        <v>8155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103"/>
        <v>700</v>
      </c>
      <c r="AB3280">
        <f t="shared" si="102"/>
        <v>1.1664681726659513E-4</v>
      </c>
    </row>
    <row r="3281" spans="1:28">
      <c r="A3281" t="s">
        <v>8156</v>
      </c>
      <c r="B3281" t="s">
        <v>8157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103"/>
        <v>644</v>
      </c>
      <c r="AB3281">
        <f t="shared" si="102"/>
        <v>1.0731507188526753E-4</v>
      </c>
    </row>
    <row r="3282" spans="1:28">
      <c r="A3282" t="s">
        <v>8158</v>
      </c>
      <c r="B3282" t="s">
        <v>8159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103"/>
        <v>621</v>
      </c>
      <c r="AB3282">
        <f t="shared" si="102"/>
        <v>1.0348239074650797E-4</v>
      </c>
    </row>
    <row r="3283" spans="1:28">
      <c r="A3283" t="s">
        <v>8160</v>
      </c>
      <c r="B3283" t="s">
        <v>8161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103"/>
        <v>605</v>
      </c>
      <c r="AB3283">
        <f t="shared" si="102"/>
        <v>1.0081617778041436E-4</v>
      </c>
    </row>
    <row r="3284" spans="1:28">
      <c r="A3284" t="s">
        <v>8162</v>
      </c>
      <c r="B3284" t="s">
        <v>8163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103"/>
        <v>621</v>
      </c>
      <c r="AB3284">
        <f t="shared" si="102"/>
        <v>1.0348239074650797E-4</v>
      </c>
    </row>
    <row r="3285" spans="1:28">
      <c r="A3285" t="s">
        <v>8164</v>
      </c>
      <c r="B3285" t="s">
        <v>8165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103"/>
        <v>669</v>
      </c>
      <c r="AB3285">
        <f t="shared" si="102"/>
        <v>1.1148102964478878E-4</v>
      </c>
    </row>
    <row r="3286" spans="1:28">
      <c r="A3286" t="s">
        <v>8166</v>
      </c>
      <c r="B3286" t="s">
        <v>8167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103"/>
        <v>693</v>
      </c>
      <c r="AB3286">
        <f t="shared" ref="AB3286:AB3349" si="104">AA3286/$AD$4</f>
        <v>1.1548034909392918E-4</v>
      </c>
    </row>
    <row r="3287" spans="1:28">
      <c r="A3287" t="s">
        <v>8168</v>
      </c>
      <c r="B3287" t="s">
        <v>8169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103"/>
        <v>736</v>
      </c>
      <c r="AB3287">
        <f t="shared" si="104"/>
        <v>1.2264579644030574E-4</v>
      </c>
    </row>
    <row r="3288" spans="1:28">
      <c r="A3288" t="s">
        <v>8170</v>
      </c>
      <c r="B3288" t="s">
        <v>8171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103"/>
        <v>741</v>
      </c>
      <c r="AB3288">
        <f t="shared" si="104"/>
        <v>1.2347898799220999E-4</v>
      </c>
    </row>
    <row r="3289" spans="1:28">
      <c r="A3289" t="s">
        <v>8172</v>
      </c>
      <c r="B3289" t="s">
        <v>8173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103"/>
        <v>687</v>
      </c>
      <c r="AB3289">
        <f t="shared" si="104"/>
        <v>1.1448051923164408E-4</v>
      </c>
    </row>
    <row r="3290" spans="1:28">
      <c r="A3290" t="s">
        <v>8174</v>
      </c>
      <c r="B3290" t="s">
        <v>8175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103"/>
        <v>541</v>
      </c>
      <c r="AB3290">
        <f t="shared" si="104"/>
        <v>9.0151325916039949E-5</v>
      </c>
    </row>
    <row r="3291" spans="1:28">
      <c r="A3291" t="s">
        <v>8176</v>
      </c>
      <c r="B3291" t="s">
        <v>8177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103"/>
        <v>380</v>
      </c>
      <c r="AB3291">
        <f t="shared" si="104"/>
        <v>6.3322557944723071E-5</v>
      </c>
    </row>
    <row r="3292" spans="1:28">
      <c r="A3292" t="s">
        <v>8178</v>
      </c>
      <c r="B3292" t="s">
        <v>8179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103"/>
        <v>267</v>
      </c>
      <c r="AB3292">
        <f t="shared" si="104"/>
        <v>4.4492428871687004E-5</v>
      </c>
    </row>
    <row r="3293" spans="1:28">
      <c r="A3293" t="s">
        <v>8180</v>
      </c>
      <c r="B3293" t="s">
        <v>8181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103"/>
        <v>268</v>
      </c>
      <c r="AB3293">
        <f t="shared" si="104"/>
        <v>4.4659067182067852E-5</v>
      </c>
    </row>
    <row r="3294" spans="1:28">
      <c r="A3294" t="s">
        <v>8182</v>
      </c>
      <c r="B3294" t="s">
        <v>8183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103"/>
        <v>255</v>
      </c>
      <c r="AB3294">
        <f t="shared" si="104"/>
        <v>4.2492769147116798E-5</v>
      </c>
    </row>
    <row r="3295" spans="1:28">
      <c r="A3295" t="s">
        <v>8184</v>
      </c>
      <c r="B3295" t="s">
        <v>8185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103"/>
        <v>288</v>
      </c>
      <c r="AB3295">
        <f t="shared" si="104"/>
        <v>4.7991833389684853E-5</v>
      </c>
    </row>
    <row r="3296" spans="1:28">
      <c r="A3296" t="s">
        <v>8186</v>
      </c>
      <c r="B3296" t="s">
        <v>8187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103"/>
        <v>417</v>
      </c>
      <c r="AB3296">
        <f t="shared" si="104"/>
        <v>6.9488175428814524E-5</v>
      </c>
    </row>
    <row r="3297" spans="1:28">
      <c r="A3297" t="s">
        <v>8188</v>
      </c>
      <c r="B3297" t="s">
        <v>8189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103"/>
        <v>655</v>
      </c>
      <c r="AB3297">
        <f t="shared" si="104"/>
        <v>1.0914809329945687E-4</v>
      </c>
    </row>
    <row r="3298" spans="1:28">
      <c r="A3298" t="s">
        <v>8190</v>
      </c>
      <c r="B3298" t="s">
        <v>8191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103"/>
        <v>825</v>
      </c>
      <c r="AB3298">
        <f t="shared" si="104"/>
        <v>1.3747660606420141E-4</v>
      </c>
    </row>
    <row r="3299" spans="1:28">
      <c r="A3299" t="s">
        <v>8192</v>
      </c>
      <c r="B3299" t="s">
        <v>8193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103"/>
        <v>822</v>
      </c>
      <c r="AB3299">
        <f t="shared" si="104"/>
        <v>1.3697669113305885E-4</v>
      </c>
    </row>
    <row r="3300" spans="1:28">
      <c r="A3300" t="s">
        <v>8194</v>
      </c>
      <c r="B3300" t="s">
        <v>8195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103"/>
        <v>702</v>
      </c>
      <c r="AB3300">
        <f t="shared" si="104"/>
        <v>1.1698009388735684E-4</v>
      </c>
    </row>
    <row r="3301" spans="1:28">
      <c r="A3301" t="s">
        <v>8196</v>
      </c>
      <c r="B3301" t="s">
        <v>8197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103"/>
        <v>656</v>
      </c>
      <c r="AB3301">
        <f t="shared" si="104"/>
        <v>1.0931473160983773E-4</v>
      </c>
    </row>
    <row r="3302" spans="1:28">
      <c r="A3302" t="s">
        <v>8198</v>
      </c>
      <c r="B3302" t="s">
        <v>8199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103"/>
        <v>629</v>
      </c>
      <c r="AB3302">
        <f t="shared" si="104"/>
        <v>1.0481549722955478E-4</v>
      </c>
    </row>
    <row r="3303" spans="1:28">
      <c r="A3303" t="s">
        <v>8200</v>
      </c>
      <c r="B3303" t="s">
        <v>8201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103"/>
        <v>578</v>
      </c>
      <c r="AB3303">
        <f t="shared" si="104"/>
        <v>9.6316943400131416E-5</v>
      </c>
    </row>
    <row r="3304" spans="1:28">
      <c r="A3304" t="s">
        <v>8202</v>
      </c>
      <c r="B3304" t="s">
        <v>8203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103"/>
        <v>560</v>
      </c>
      <c r="AB3304">
        <f t="shared" si="104"/>
        <v>9.3317453813276103E-5</v>
      </c>
    </row>
    <row r="3305" spans="1:28">
      <c r="A3305" t="s">
        <v>8204</v>
      </c>
      <c r="B3305" t="s">
        <v>8205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103"/>
        <v>497</v>
      </c>
      <c r="AB3305">
        <f t="shared" si="104"/>
        <v>8.2819240259282543E-5</v>
      </c>
    </row>
    <row r="3306" spans="1:28">
      <c r="A3306" t="s">
        <v>8206</v>
      </c>
      <c r="B3306" t="s">
        <v>8207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103"/>
        <v>513</v>
      </c>
      <c r="AB3306">
        <f t="shared" si="104"/>
        <v>8.5485453225376146E-5</v>
      </c>
    </row>
    <row r="3307" spans="1:28">
      <c r="A3307" t="s">
        <v>8208</v>
      </c>
      <c r="B3307" t="s">
        <v>8209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103"/>
        <v>491</v>
      </c>
      <c r="AB3307">
        <f t="shared" si="104"/>
        <v>8.1819410396997443E-5</v>
      </c>
    </row>
    <row r="3308" spans="1:28">
      <c r="A3308" t="s">
        <v>8210</v>
      </c>
      <c r="B3308" t="s">
        <v>8211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103"/>
        <v>498</v>
      </c>
      <c r="AB3308">
        <f t="shared" si="104"/>
        <v>8.2985878569663397E-5</v>
      </c>
    </row>
    <row r="3309" spans="1:28">
      <c r="A3309" t="s">
        <v>8212</v>
      </c>
      <c r="B3309" t="s">
        <v>8213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103"/>
        <v>522</v>
      </c>
      <c r="AB3309">
        <f t="shared" si="104"/>
        <v>8.6985198018803796E-5</v>
      </c>
    </row>
    <row r="3310" spans="1:28">
      <c r="A3310" t="s">
        <v>8214</v>
      </c>
      <c r="B3310" t="s">
        <v>8215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103"/>
        <v>548</v>
      </c>
      <c r="AB3310">
        <f t="shared" si="104"/>
        <v>9.1317794088705904E-5</v>
      </c>
    </row>
    <row r="3311" spans="1:28">
      <c r="A3311" t="s">
        <v>8216</v>
      </c>
      <c r="B3311" t="s">
        <v>8217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103"/>
        <v>578</v>
      </c>
      <c r="AB3311">
        <f t="shared" si="104"/>
        <v>9.6316943400131416E-5</v>
      </c>
    </row>
    <row r="3312" spans="1:28">
      <c r="A3312" t="s">
        <v>8218</v>
      </c>
      <c r="B3312" t="s">
        <v>8219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103"/>
        <v>586</v>
      </c>
      <c r="AB3312">
        <f t="shared" si="104"/>
        <v>9.7650049883178211E-5</v>
      </c>
    </row>
    <row r="3313" spans="1:28">
      <c r="A3313" t="s">
        <v>8220</v>
      </c>
      <c r="B3313" t="s">
        <v>8221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103"/>
        <v>559</v>
      </c>
      <c r="AB3313">
        <f t="shared" si="104"/>
        <v>9.3150815502895262E-5</v>
      </c>
    </row>
    <row r="3314" spans="1:28">
      <c r="A3314" t="s">
        <v>8222</v>
      </c>
      <c r="B3314" t="s">
        <v>8223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103"/>
        <v>438</v>
      </c>
      <c r="AB3314">
        <f t="shared" si="104"/>
        <v>7.2987579946812386E-5</v>
      </c>
    </row>
    <row r="3315" spans="1:28">
      <c r="A3315" t="s">
        <v>8224</v>
      </c>
      <c r="B3315" t="s">
        <v>8225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103"/>
        <v>300</v>
      </c>
      <c r="AB3315">
        <f t="shared" si="104"/>
        <v>4.9991493114255059E-5</v>
      </c>
    </row>
    <row r="3316" spans="1:28">
      <c r="A3316" t="s">
        <v>8226</v>
      </c>
      <c r="B3316" t="s">
        <v>8227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103"/>
        <v>216</v>
      </c>
      <c r="AB3316">
        <f t="shared" si="104"/>
        <v>3.5993875042263643E-5</v>
      </c>
    </row>
    <row r="3317" spans="1:28">
      <c r="A3317" t="s">
        <v>8228</v>
      </c>
      <c r="B3317" t="s">
        <v>8229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103"/>
        <v>241</v>
      </c>
      <c r="AB3317">
        <f t="shared" si="104"/>
        <v>4.0159832801784897E-5</v>
      </c>
    </row>
    <row r="3318" spans="1:28">
      <c r="A3318" t="s">
        <v>8230</v>
      </c>
      <c r="B3318" t="s">
        <v>8231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103"/>
        <v>249</v>
      </c>
      <c r="AB3318">
        <f t="shared" si="104"/>
        <v>4.1492939284831698E-5</v>
      </c>
    </row>
    <row r="3319" spans="1:28">
      <c r="A3319" t="s">
        <v>8232</v>
      </c>
      <c r="B3319" t="s">
        <v>8233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103"/>
        <v>305</v>
      </c>
      <c r="AB3319">
        <f t="shared" si="104"/>
        <v>5.0824684666159311E-5</v>
      </c>
    </row>
    <row r="3320" spans="1:28">
      <c r="A3320" t="s">
        <v>8234</v>
      </c>
      <c r="B3320" t="s">
        <v>8235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103"/>
        <v>439</v>
      </c>
      <c r="AB3320">
        <f t="shared" si="104"/>
        <v>7.3154218257193241E-5</v>
      </c>
    </row>
    <row r="3321" spans="1:28">
      <c r="A3321" t="s">
        <v>8236</v>
      </c>
      <c r="B3321" t="s">
        <v>8237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103"/>
        <v>658</v>
      </c>
      <c r="AB3321">
        <f t="shared" si="104"/>
        <v>1.0964800823059942E-4</v>
      </c>
    </row>
    <row r="3322" spans="1:28">
      <c r="A3322" t="s">
        <v>8238</v>
      </c>
      <c r="B3322" t="s">
        <v>8239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103"/>
        <v>689</v>
      </c>
      <c r="AB3322">
        <f t="shared" si="104"/>
        <v>1.1481379585240579E-4</v>
      </c>
    </row>
    <row r="3323" spans="1:28">
      <c r="A3323" t="s">
        <v>8240</v>
      </c>
      <c r="B3323" t="s">
        <v>8241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103"/>
        <v>702</v>
      </c>
      <c r="AB3323">
        <f t="shared" si="104"/>
        <v>1.1698009388735684E-4</v>
      </c>
    </row>
    <row r="3324" spans="1:28">
      <c r="A3324" t="s">
        <v>8242</v>
      </c>
      <c r="B3324" t="s">
        <v>8243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103"/>
        <v>575</v>
      </c>
      <c r="AB3324">
        <f t="shared" si="104"/>
        <v>9.5817028468988866E-5</v>
      </c>
    </row>
    <row r="3325" spans="1:28">
      <c r="A3325" t="s">
        <v>8244</v>
      </c>
      <c r="B3325" t="s">
        <v>8245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103"/>
        <v>541</v>
      </c>
      <c r="AB3325">
        <f t="shared" si="104"/>
        <v>9.0151325916039949E-5</v>
      </c>
    </row>
    <row r="3326" spans="1:28">
      <c r="A3326" t="s">
        <v>8246</v>
      </c>
      <c r="B3326" t="s">
        <v>8247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103"/>
        <v>510</v>
      </c>
      <c r="AB3326">
        <f t="shared" si="104"/>
        <v>8.4985538294233596E-5</v>
      </c>
    </row>
    <row r="3327" spans="1:28">
      <c r="A3327" t="s">
        <v>8248</v>
      </c>
      <c r="B3327" t="s">
        <v>8249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103"/>
        <v>487</v>
      </c>
      <c r="AB3327">
        <f t="shared" si="104"/>
        <v>8.1152857155474038E-5</v>
      </c>
    </row>
    <row r="3328" spans="1:28">
      <c r="A3328" t="s">
        <v>8250</v>
      </c>
      <c r="B3328" t="s">
        <v>8251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103"/>
        <v>474</v>
      </c>
      <c r="AB3328">
        <f t="shared" si="104"/>
        <v>7.8986559120522985E-5</v>
      </c>
    </row>
    <row r="3329" spans="1:28">
      <c r="A3329" t="s">
        <v>8252</v>
      </c>
      <c r="B3329" t="s">
        <v>8253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103"/>
        <v>427</v>
      </c>
      <c r="AB3329">
        <f t="shared" si="104"/>
        <v>7.1154558532623028E-5</v>
      </c>
    </row>
    <row r="3330" spans="1:28">
      <c r="A3330" t="s">
        <v>8254</v>
      </c>
      <c r="B3330" t="s">
        <v>8255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103"/>
        <v>418</v>
      </c>
      <c r="AB3330">
        <f t="shared" si="104"/>
        <v>6.9654813739195378E-5</v>
      </c>
    </row>
    <row r="3331" spans="1:28">
      <c r="A3331" t="s">
        <v>8256</v>
      </c>
      <c r="B3331" t="s">
        <v>8257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103"/>
        <v>398</v>
      </c>
      <c r="AB3331">
        <f t="shared" si="104"/>
        <v>6.632204753157837E-5</v>
      </c>
    </row>
    <row r="3332" spans="1:28">
      <c r="A3332" t="s">
        <v>8258</v>
      </c>
      <c r="B3332" t="s">
        <v>8259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103"/>
        <v>416</v>
      </c>
      <c r="AB3332">
        <f t="shared" si="104"/>
        <v>6.9321537118433683E-5</v>
      </c>
    </row>
    <row r="3333" spans="1:28">
      <c r="A3333" t="s">
        <v>8260</v>
      </c>
      <c r="B3333" t="s">
        <v>8261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103"/>
        <v>450</v>
      </c>
      <c r="AB3333">
        <f t="shared" si="104"/>
        <v>7.4987239671382586E-5</v>
      </c>
    </row>
    <row r="3334" spans="1:28">
      <c r="A3334" t="s">
        <v>8262</v>
      </c>
      <c r="B3334" t="s">
        <v>8263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105">SUM(U3334:Z3334)</f>
        <v>472</v>
      </c>
      <c r="AB3334">
        <f t="shared" si="104"/>
        <v>7.8653282499761289E-5</v>
      </c>
    </row>
    <row r="3335" spans="1:28">
      <c r="A3335" t="s">
        <v>8264</v>
      </c>
      <c r="B3335" t="s">
        <v>8265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105"/>
        <v>502</v>
      </c>
      <c r="AB3335">
        <f t="shared" si="104"/>
        <v>8.3652431811186801E-5</v>
      </c>
    </row>
    <row r="3336" spans="1:28">
      <c r="A3336" t="s">
        <v>8266</v>
      </c>
      <c r="B3336" t="s">
        <v>8267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105"/>
        <v>517</v>
      </c>
      <c r="AB3336">
        <f t="shared" si="104"/>
        <v>8.6152006466899551E-5</v>
      </c>
    </row>
    <row r="3337" spans="1:28">
      <c r="A3337" t="s">
        <v>8268</v>
      </c>
      <c r="B3337" t="s">
        <v>8269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105"/>
        <v>495</v>
      </c>
      <c r="AB3337">
        <f t="shared" si="104"/>
        <v>8.2485963638520847E-5</v>
      </c>
    </row>
    <row r="3338" spans="1:28">
      <c r="A3338" t="s">
        <v>8270</v>
      </c>
      <c r="B3338" t="s">
        <v>8271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105"/>
        <v>389</v>
      </c>
      <c r="AB3338">
        <f t="shared" si="104"/>
        <v>6.4822302738150721E-5</v>
      </c>
    </row>
    <row r="3339" spans="1:28">
      <c r="A3339" t="s">
        <v>8272</v>
      </c>
      <c r="B3339" t="s">
        <v>8273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105"/>
        <v>270</v>
      </c>
      <c r="AB3339">
        <f t="shared" si="104"/>
        <v>4.4992343802829554E-5</v>
      </c>
    </row>
    <row r="3340" spans="1:28">
      <c r="A3340" t="s">
        <v>8274</v>
      </c>
      <c r="B3340" t="s">
        <v>8275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105"/>
        <v>212</v>
      </c>
      <c r="AB3340">
        <f t="shared" si="104"/>
        <v>3.5327321800740239E-5</v>
      </c>
    </row>
    <row r="3341" spans="1:28">
      <c r="A3341" t="s">
        <v>8276</v>
      </c>
      <c r="B3341" t="s">
        <v>8277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105"/>
        <v>234</v>
      </c>
      <c r="AB3341">
        <f t="shared" si="104"/>
        <v>3.8993364629118942E-5</v>
      </c>
    </row>
    <row r="3342" spans="1:28">
      <c r="A3342" t="s">
        <v>8278</v>
      </c>
      <c r="B3342" t="s">
        <v>8279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105"/>
        <v>234</v>
      </c>
      <c r="AB3342">
        <f t="shared" si="104"/>
        <v>3.8993364629118942E-5</v>
      </c>
    </row>
    <row r="3343" spans="1:28">
      <c r="A3343" t="s">
        <v>8280</v>
      </c>
      <c r="B3343" t="s">
        <v>8281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105"/>
        <v>258</v>
      </c>
      <c r="AB3343">
        <f t="shared" si="104"/>
        <v>4.2992684078259348E-5</v>
      </c>
    </row>
    <row r="3344" spans="1:28">
      <c r="A3344" t="s">
        <v>8282</v>
      </c>
      <c r="B3344" t="s">
        <v>8283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105"/>
        <v>380</v>
      </c>
      <c r="AB3344">
        <f t="shared" si="104"/>
        <v>6.3322557944723071E-5</v>
      </c>
    </row>
    <row r="3345" spans="1:28">
      <c r="A3345" t="s">
        <v>8284</v>
      </c>
      <c r="B3345" t="s">
        <v>8285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105"/>
        <v>638</v>
      </c>
      <c r="AB3345">
        <f t="shared" si="104"/>
        <v>1.0631524202298243E-4</v>
      </c>
    </row>
    <row r="3346" spans="1:28">
      <c r="A3346" t="s">
        <v>8286</v>
      </c>
      <c r="B3346" t="s">
        <v>8287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105"/>
        <v>766</v>
      </c>
      <c r="AB3346">
        <f t="shared" si="104"/>
        <v>1.2764494575173124E-4</v>
      </c>
    </row>
    <row r="3347" spans="1:28">
      <c r="A3347" t="s">
        <v>8288</v>
      </c>
      <c r="B3347" t="s">
        <v>8289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105"/>
        <v>753</v>
      </c>
      <c r="AB3347">
        <f t="shared" si="104"/>
        <v>1.2547864771678019E-4</v>
      </c>
    </row>
    <row r="3348" spans="1:28">
      <c r="A3348" t="s">
        <v>8290</v>
      </c>
      <c r="B3348" t="s">
        <v>8291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105"/>
        <v>619</v>
      </c>
      <c r="AB3348">
        <f t="shared" si="104"/>
        <v>1.0314911412574627E-4</v>
      </c>
    </row>
    <row r="3349" spans="1:28">
      <c r="A3349" t="s">
        <v>8292</v>
      </c>
      <c r="B3349" t="s">
        <v>8293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105"/>
        <v>590</v>
      </c>
      <c r="AB3349">
        <f t="shared" si="104"/>
        <v>9.8316603124701615E-5</v>
      </c>
    </row>
    <row r="3350" spans="1:28">
      <c r="A3350" t="s">
        <v>8294</v>
      </c>
      <c r="B3350" t="s">
        <v>8295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105"/>
        <v>549</v>
      </c>
      <c r="AB3350">
        <f t="shared" ref="AB3350:AB3413" si="106">AA3350/$AD$4</f>
        <v>9.1484432399086758E-5</v>
      </c>
    </row>
    <row r="3351" spans="1:28">
      <c r="A3351" t="s">
        <v>8296</v>
      </c>
      <c r="B3351" t="s">
        <v>8297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105"/>
        <v>524</v>
      </c>
      <c r="AB3351">
        <f t="shared" si="106"/>
        <v>8.7318474639565505E-5</v>
      </c>
    </row>
    <row r="3352" spans="1:28">
      <c r="A3352" t="s">
        <v>8298</v>
      </c>
      <c r="B3352" t="s">
        <v>8299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105"/>
        <v>506</v>
      </c>
      <c r="AB3352">
        <f t="shared" si="106"/>
        <v>8.4318985052710192E-5</v>
      </c>
    </row>
    <row r="3353" spans="1:28">
      <c r="A3353" t="s">
        <v>8300</v>
      </c>
      <c r="B3353" t="s">
        <v>8301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105"/>
        <v>449</v>
      </c>
      <c r="AB3353">
        <f t="shared" si="106"/>
        <v>7.4820601361001731E-5</v>
      </c>
    </row>
    <row r="3354" spans="1:28">
      <c r="A3354" t="s">
        <v>8302</v>
      </c>
      <c r="B3354" t="s">
        <v>8303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105"/>
        <v>437</v>
      </c>
      <c r="AB3354">
        <f t="shared" si="106"/>
        <v>7.2820941636431532E-5</v>
      </c>
    </row>
    <row r="3355" spans="1:28">
      <c r="A3355" t="s">
        <v>8304</v>
      </c>
      <c r="B3355" t="s">
        <v>8305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105"/>
        <v>417</v>
      </c>
      <c r="AB3355">
        <f t="shared" si="106"/>
        <v>6.9488175428814524E-5</v>
      </c>
    </row>
    <row r="3356" spans="1:28">
      <c r="A3356" t="s">
        <v>8306</v>
      </c>
      <c r="B3356" t="s">
        <v>8307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105"/>
        <v>429</v>
      </c>
      <c r="AB3356">
        <f t="shared" si="106"/>
        <v>7.1487835153384737E-5</v>
      </c>
    </row>
    <row r="3357" spans="1:28">
      <c r="A3357" t="s">
        <v>8308</v>
      </c>
      <c r="B3357" t="s">
        <v>8309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105"/>
        <v>462</v>
      </c>
      <c r="AB3357">
        <f t="shared" si="106"/>
        <v>7.6986899395952785E-5</v>
      </c>
    </row>
    <row r="3358" spans="1:28">
      <c r="A3358" t="s">
        <v>8310</v>
      </c>
      <c r="B3358" t="s">
        <v>8311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105"/>
        <v>479</v>
      </c>
      <c r="AB3358">
        <f t="shared" si="106"/>
        <v>7.9819750672427243E-5</v>
      </c>
    </row>
    <row r="3359" spans="1:28">
      <c r="A3359" t="s">
        <v>8312</v>
      </c>
      <c r="B3359" t="s">
        <v>8313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105"/>
        <v>515</v>
      </c>
      <c r="AB3359">
        <f t="shared" si="106"/>
        <v>8.5818729846137855E-5</v>
      </c>
    </row>
    <row r="3360" spans="1:28">
      <c r="A3360" t="s">
        <v>8314</v>
      </c>
      <c r="B3360" t="s">
        <v>8315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105"/>
        <v>536</v>
      </c>
      <c r="AB3360">
        <f t="shared" si="106"/>
        <v>8.9318134364135704E-5</v>
      </c>
    </row>
    <row r="3361" spans="1:28">
      <c r="A3361" t="s">
        <v>8316</v>
      </c>
      <c r="B3361" t="s">
        <v>8317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105"/>
        <v>494</v>
      </c>
      <c r="AB3361">
        <f t="shared" si="106"/>
        <v>8.2319325328139993E-5</v>
      </c>
    </row>
    <row r="3362" spans="1:28">
      <c r="A3362" t="s">
        <v>8318</v>
      </c>
      <c r="B3362" t="s">
        <v>8319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105"/>
        <v>396</v>
      </c>
      <c r="AB3362">
        <f t="shared" si="106"/>
        <v>6.5988770910816675E-5</v>
      </c>
    </row>
    <row r="3363" spans="1:28">
      <c r="A3363" t="s">
        <v>8320</v>
      </c>
      <c r="B3363" t="s">
        <v>8321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105"/>
        <v>269</v>
      </c>
      <c r="AB3363">
        <f t="shared" si="106"/>
        <v>4.48257054924487E-5</v>
      </c>
    </row>
    <row r="3364" spans="1:28">
      <c r="A3364" t="s">
        <v>8322</v>
      </c>
      <c r="B3364" t="s">
        <v>8323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105"/>
        <v>225</v>
      </c>
      <c r="AB3364">
        <f t="shared" si="106"/>
        <v>3.7493619835691293E-5</v>
      </c>
    </row>
    <row r="3365" spans="1:28">
      <c r="A3365" t="s">
        <v>8324</v>
      </c>
      <c r="B3365" t="s">
        <v>8325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105"/>
        <v>246</v>
      </c>
      <c r="AB3365">
        <f t="shared" si="106"/>
        <v>4.0993024353689149E-5</v>
      </c>
    </row>
    <row r="3366" spans="1:28">
      <c r="A3366" t="s">
        <v>8326</v>
      </c>
      <c r="B3366" t="s">
        <v>8327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105"/>
        <v>248</v>
      </c>
      <c r="AB3366">
        <f t="shared" si="106"/>
        <v>4.1326300974450851E-5</v>
      </c>
    </row>
    <row r="3367" spans="1:28">
      <c r="A3367" t="s">
        <v>8328</v>
      </c>
      <c r="B3367" t="s">
        <v>8329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105"/>
        <v>272</v>
      </c>
      <c r="AB3367">
        <f t="shared" si="106"/>
        <v>4.532562042359125E-5</v>
      </c>
    </row>
    <row r="3368" spans="1:28">
      <c r="A3368" t="s">
        <v>8330</v>
      </c>
      <c r="B3368" t="s">
        <v>8331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105"/>
        <v>402</v>
      </c>
      <c r="AB3368">
        <f t="shared" si="106"/>
        <v>6.6988600773101775E-5</v>
      </c>
    </row>
    <row r="3369" spans="1:28">
      <c r="A3369" t="s">
        <v>8332</v>
      </c>
      <c r="B3369" t="s">
        <v>8333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105"/>
        <v>669</v>
      </c>
      <c r="AB3369">
        <f t="shared" si="106"/>
        <v>1.1148102964478878E-4</v>
      </c>
    </row>
    <row r="3370" spans="1:28">
      <c r="A3370" t="s">
        <v>8334</v>
      </c>
      <c r="B3370" t="s">
        <v>8335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105"/>
        <v>810</v>
      </c>
      <c r="AB3370">
        <f t="shared" si="106"/>
        <v>1.3497703140848865E-4</v>
      </c>
    </row>
    <row r="3371" spans="1:28">
      <c r="A3371" t="s">
        <v>8336</v>
      </c>
      <c r="B3371" t="s">
        <v>8337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105"/>
        <v>796</v>
      </c>
      <c r="AB3371">
        <f t="shared" si="106"/>
        <v>1.3264409506315674E-4</v>
      </c>
    </row>
    <row r="3372" spans="1:28">
      <c r="A3372" t="s">
        <v>8338</v>
      </c>
      <c r="B3372" t="s">
        <v>8339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105"/>
        <v>670</v>
      </c>
      <c r="AB3372">
        <f t="shared" si="106"/>
        <v>1.1164766795516963E-4</v>
      </c>
    </row>
    <row r="3373" spans="1:28">
      <c r="A3373" t="s">
        <v>8340</v>
      </c>
      <c r="B3373" t="s">
        <v>8341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105"/>
        <v>635</v>
      </c>
      <c r="AB3373">
        <f t="shared" si="106"/>
        <v>1.0581532709183988E-4</v>
      </c>
    </row>
    <row r="3374" spans="1:28">
      <c r="A3374" t="s">
        <v>8342</v>
      </c>
      <c r="B3374" t="s">
        <v>8343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105"/>
        <v>590</v>
      </c>
      <c r="AB3374">
        <f t="shared" si="106"/>
        <v>9.8316603124701615E-5</v>
      </c>
    </row>
    <row r="3375" spans="1:28">
      <c r="A3375" t="s">
        <v>8344</v>
      </c>
      <c r="B3375" t="s">
        <v>8345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105"/>
        <v>563</v>
      </c>
      <c r="AB3375">
        <f t="shared" si="106"/>
        <v>9.3817368744418653E-5</v>
      </c>
    </row>
    <row r="3376" spans="1:28">
      <c r="A3376" t="s">
        <v>8346</v>
      </c>
      <c r="B3376" t="s">
        <v>8347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105"/>
        <v>542</v>
      </c>
      <c r="AB3376">
        <f t="shared" si="106"/>
        <v>9.0317964226420804E-5</v>
      </c>
    </row>
    <row r="3377" spans="1:28">
      <c r="A3377" t="s">
        <v>8348</v>
      </c>
      <c r="B3377" t="s">
        <v>8349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105"/>
        <v>484</v>
      </c>
      <c r="AB3377">
        <f t="shared" si="106"/>
        <v>8.0652942224331489E-5</v>
      </c>
    </row>
    <row r="3378" spans="1:28">
      <c r="A3378" t="s">
        <v>8350</v>
      </c>
      <c r="B3378" t="s">
        <v>8351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105"/>
        <v>466</v>
      </c>
      <c r="AB3378">
        <f t="shared" si="106"/>
        <v>7.765345263747619E-5</v>
      </c>
    </row>
    <row r="3379" spans="1:28">
      <c r="A3379" t="s">
        <v>8352</v>
      </c>
      <c r="B3379" t="s">
        <v>8353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105"/>
        <v>444</v>
      </c>
      <c r="AB3379">
        <f t="shared" si="106"/>
        <v>7.3987409809097486E-5</v>
      </c>
    </row>
    <row r="3380" spans="1:28">
      <c r="A3380" t="s">
        <v>8354</v>
      </c>
      <c r="B3380" t="s">
        <v>8355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105"/>
        <v>454</v>
      </c>
      <c r="AB3380">
        <f t="shared" si="106"/>
        <v>7.565379291290599E-5</v>
      </c>
    </row>
    <row r="3381" spans="1:28">
      <c r="A3381" t="s">
        <v>8356</v>
      </c>
      <c r="B3381" t="s">
        <v>8357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105"/>
        <v>489</v>
      </c>
      <c r="AB3381">
        <f t="shared" si="106"/>
        <v>8.1486133776235747E-5</v>
      </c>
    </row>
    <row r="3382" spans="1:28">
      <c r="A3382" t="s">
        <v>8358</v>
      </c>
      <c r="B3382" t="s">
        <v>8359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105"/>
        <v>510</v>
      </c>
      <c r="AB3382">
        <f t="shared" si="106"/>
        <v>8.4985538294233596E-5</v>
      </c>
    </row>
    <row r="3383" spans="1:28">
      <c r="A3383" t="s">
        <v>8360</v>
      </c>
      <c r="B3383" t="s">
        <v>8361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105"/>
        <v>545</v>
      </c>
      <c r="AB3383">
        <f t="shared" si="106"/>
        <v>9.0817879157563354E-5</v>
      </c>
    </row>
    <row r="3384" spans="1:28">
      <c r="A3384" t="s">
        <v>8362</v>
      </c>
      <c r="B3384" t="s">
        <v>8363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105"/>
        <v>560</v>
      </c>
      <c r="AB3384">
        <f t="shared" si="106"/>
        <v>9.3317453813276103E-5</v>
      </c>
    </row>
    <row r="3385" spans="1:28">
      <c r="A3385" t="s">
        <v>8364</v>
      </c>
      <c r="B3385" t="s">
        <v>8365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105"/>
        <v>518</v>
      </c>
      <c r="AB3385">
        <f t="shared" si="106"/>
        <v>8.6318644777280405E-5</v>
      </c>
    </row>
    <row r="3386" spans="1:28">
      <c r="A3386" t="s">
        <v>8366</v>
      </c>
      <c r="B3386" t="s">
        <v>8367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105"/>
        <v>415</v>
      </c>
      <c r="AB3386">
        <f t="shared" si="106"/>
        <v>6.9154898808052829E-5</v>
      </c>
    </row>
    <row r="3387" spans="1:28">
      <c r="A3387" t="s">
        <v>8368</v>
      </c>
      <c r="B3387" t="s">
        <v>8369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105"/>
        <v>279</v>
      </c>
      <c r="AB3387">
        <f t="shared" si="106"/>
        <v>4.6492088596257204E-5</v>
      </c>
    </row>
    <row r="3388" spans="1:28">
      <c r="A3388" t="s">
        <v>8370</v>
      </c>
      <c r="B3388" t="s">
        <v>8371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105"/>
        <v>243</v>
      </c>
      <c r="AB3388">
        <f t="shared" si="106"/>
        <v>4.0493109422546599E-5</v>
      </c>
    </row>
    <row r="3389" spans="1:28">
      <c r="A3389" t="s">
        <v>8372</v>
      </c>
      <c r="B3389" t="s">
        <v>8373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105"/>
        <v>264</v>
      </c>
      <c r="AB3389">
        <f t="shared" si="106"/>
        <v>4.3992513940544448E-5</v>
      </c>
    </row>
    <row r="3390" spans="1:28">
      <c r="A3390" t="s">
        <v>8374</v>
      </c>
      <c r="B3390" t="s">
        <v>8375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105"/>
        <v>268</v>
      </c>
      <c r="AB3390">
        <f t="shared" si="106"/>
        <v>4.4659067182067852E-5</v>
      </c>
    </row>
    <row r="3391" spans="1:28">
      <c r="A3391" t="s">
        <v>8376</v>
      </c>
      <c r="B3391" t="s">
        <v>8377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105"/>
        <v>295</v>
      </c>
      <c r="AB3391">
        <f t="shared" si="106"/>
        <v>4.9158301562350807E-5</v>
      </c>
    </row>
    <row r="3392" spans="1:28">
      <c r="A3392" t="s">
        <v>8378</v>
      </c>
      <c r="B3392" t="s">
        <v>8379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105"/>
        <v>429</v>
      </c>
      <c r="AB3392">
        <f t="shared" si="106"/>
        <v>7.1487835153384737E-5</v>
      </c>
    </row>
    <row r="3393" spans="1:28">
      <c r="A3393" t="s">
        <v>8380</v>
      </c>
      <c r="B3393" t="s">
        <v>8381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105"/>
        <v>706</v>
      </c>
      <c r="AB3393">
        <f t="shared" si="106"/>
        <v>1.1764664712888023E-4</v>
      </c>
    </row>
    <row r="3394" spans="1:28">
      <c r="A3394" t="s">
        <v>8382</v>
      </c>
      <c r="B3394" t="s">
        <v>8383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105"/>
        <v>857</v>
      </c>
      <c r="AB3394">
        <f t="shared" si="106"/>
        <v>1.4280903199638862E-4</v>
      </c>
    </row>
    <row r="3395" spans="1:28">
      <c r="A3395" t="s">
        <v>8384</v>
      </c>
      <c r="B3395" t="s">
        <v>8385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105"/>
        <v>841</v>
      </c>
      <c r="AB3395">
        <f t="shared" si="106"/>
        <v>1.40142819030295E-4</v>
      </c>
    </row>
    <row r="3396" spans="1:28">
      <c r="A3396" t="s">
        <v>8386</v>
      </c>
      <c r="B3396" t="s">
        <v>8387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105"/>
        <v>714</v>
      </c>
      <c r="AB3396">
        <f t="shared" si="106"/>
        <v>1.1897975361192704E-4</v>
      </c>
    </row>
    <row r="3397" spans="1:28">
      <c r="A3397" t="s">
        <v>8388</v>
      </c>
      <c r="B3397" t="s">
        <v>8389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105"/>
        <v>675</v>
      </c>
      <c r="AB3397">
        <f t="shared" si="106"/>
        <v>1.1248085950707388E-4</v>
      </c>
    </row>
    <row r="3398" spans="1:28">
      <c r="A3398" t="s">
        <v>8390</v>
      </c>
      <c r="B3398" t="s">
        <v>8391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107">SUM(U3398:Z3398)</f>
        <v>628</v>
      </c>
      <c r="AB3398">
        <f t="shared" si="106"/>
        <v>1.0464885891917392E-4</v>
      </c>
    </row>
    <row r="3399" spans="1:28">
      <c r="A3399" t="s">
        <v>8392</v>
      </c>
      <c r="B3399" t="s">
        <v>8393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107"/>
        <v>596</v>
      </c>
      <c r="AB3399">
        <f t="shared" si="106"/>
        <v>9.9316432986986715E-5</v>
      </c>
    </row>
    <row r="3400" spans="1:28">
      <c r="A3400" t="s">
        <v>8394</v>
      </c>
      <c r="B3400" t="s">
        <v>8395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107"/>
        <v>573</v>
      </c>
      <c r="AB3400">
        <f t="shared" si="106"/>
        <v>9.5483751848227157E-5</v>
      </c>
    </row>
    <row r="3401" spans="1:28">
      <c r="A3401" t="s">
        <v>8396</v>
      </c>
      <c r="B3401" t="s">
        <v>8397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107"/>
        <v>515</v>
      </c>
      <c r="AB3401">
        <f t="shared" si="106"/>
        <v>8.5818729846137855E-5</v>
      </c>
    </row>
    <row r="3402" spans="1:28">
      <c r="A3402" t="s">
        <v>8398</v>
      </c>
      <c r="B3402" t="s">
        <v>8399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107"/>
        <v>497</v>
      </c>
      <c r="AB3402">
        <f t="shared" si="106"/>
        <v>8.2819240259282543E-5</v>
      </c>
    </row>
    <row r="3403" spans="1:28">
      <c r="A3403" t="s">
        <v>8400</v>
      </c>
      <c r="B3403" t="s">
        <v>8401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107"/>
        <v>477</v>
      </c>
      <c r="AB3403">
        <f t="shared" si="106"/>
        <v>7.9486474051665548E-5</v>
      </c>
    </row>
    <row r="3404" spans="1:28">
      <c r="A3404" t="s">
        <v>8402</v>
      </c>
      <c r="B3404" t="s">
        <v>8403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107"/>
        <v>489</v>
      </c>
      <c r="AB3404">
        <f t="shared" si="106"/>
        <v>8.1486133776235747E-5</v>
      </c>
    </row>
    <row r="3405" spans="1:28">
      <c r="A3405" t="s">
        <v>8404</v>
      </c>
      <c r="B3405" t="s">
        <v>8405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107"/>
        <v>526</v>
      </c>
      <c r="AB3405">
        <f t="shared" si="106"/>
        <v>8.76517512603272E-5</v>
      </c>
    </row>
    <row r="3406" spans="1:28">
      <c r="A3406" t="s">
        <v>8406</v>
      </c>
      <c r="B3406" t="s">
        <v>8407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107"/>
        <v>549</v>
      </c>
      <c r="AB3406">
        <f t="shared" si="106"/>
        <v>9.1484432399086758E-5</v>
      </c>
    </row>
    <row r="3407" spans="1:28">
      <c r="A3407" t="s">
        <v>8408</v>
      </c>
      <c r="B3407" t="s">
        <v>8409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107"/>
        <v>587</v>
      </c>
      <c r="AB3407">
        <f t="shared" si="106"/>
        <v>9.7816688193559065E-5</v>
      </c>
    </row>
    <row r="3408" spans="1:28">
      <c r="A3408" t="s">
        <v>8410</v>
      </c>
      <c r="B3408" t="s">
        <v>8411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107"/>
        <v>601</v>
      </c>
      <c r="AB3408">
        <f t="shared" si="106"/>
        <v>1.0014962453889096E-4</v>
      </c>
    </row>
    <row r="3409" spans="1:28">
      <c r="A3409" t="s">
        <v>8412</v>
      </c>
      <c r="B3409" t="s">
        <v>8413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107"/>
        <v>557</v>
      </c>
      <c r="AB3409">
        <f t="shared" si="106"/>
        <v>9.2817538882133553E-5</v>
      </c>
    </row>
    <row r="3410" spans="1:28">
      <c r="A3410" t="s">
        <v>8414</v>
      </c>
      <c r="B3410" t="s">
        <v>8415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107"/>
        <v>442</v>
      </c>
      <c r="AB3410">
        <f t="shared" si="106"/>
        <v>7.3654133188335791E-5</v>
      </c>
    </row>
    <row r="3411" spans="1:28">
      <c r="A3411" t="s">
        <v>8416</v>
      </c>
      <c r="B3411" t="s">
        <v>8417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107"/>
        <v>300</v>
      </c>
      <c r="AB3411">
        <f t="shared" si="106"/>
        <v>4.9991493114255059E-5</v>
      </c>
    </row>
    <row r="3412" spans="1:28">
      <c r="A3412" t="s">
        <v>8418</v>
      </c>
      <c r="B3412" t="s">
        <v>8419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107"/>
        <v>236</v>
      </c>
      <c r="AB3412">
        <f t="shared" si="106"/>
        <v>3.9326641249880645E-5</v>
      </c>
    </row>
    <row r="3413" spans="1:28">
      <c r="A3413" t="s">
        <v>8420</v>
      </c>
      <c r="B3413" t="s">
        <v>8421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107"/>
        <v>257</v>
      </c>
      <c r="AB3413">
        <f t="shared" si="106"/>
        <v>4.28260457678785E-5</v>
      </c>
    </row>
    <row r="3414" spans="1:28">
      <c r="A3414" t="s">
        <v>8422</v>
      </c>
      <c r="B3414" t="s">
        <v>8423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107"/>
        <v>260</v>
      </c>
      <c r="AB3414">
        <f t="shared" ref="AB3414:AB3477" si="108">AA3414/$AD$4</f>
        <v>4.332596069902105E-5</v>
      </c>
    </row>
    <row r="3415" spans="1:28">
      <c r="A3415" t="s">
        <v>8424</v>
      </c>
      <c r="B3415" t="s">
        <v>8425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107"/>
        <v>285</v>
      </c>
      <c r="AB3415">
        <f t="shared" si="108"/>
        <v>4.7491918458542303E-5</v>
      </c>
    </row>
    <row r="3416" spans="1:28">
      <c r="A3416" t="s">
        <v>8426</v>
      </c>
      <c r="B3416" t="s">
        <v>8427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107"/>
        <v>417</v>
      </c>
      <c r="AB3416">
        <f t="shared" si="108"/>
        <v>6.9488175428814524E-5</v>
      </c>
    </row>
    <row r="3417" spans="1:28">
      <c r="A3417" t="s">
        <v>8428</v>
      </c>
      <c r="B3417" t="s">
        <v>8429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107"/>
        <v>688</v>
      </c>
      <c r="AB3417">
        <f t="shared" si="108"/>
        <v>1.1464715754202493E-4</v>
      </c>
    </row>
    <row r="3418" spans="1:28">
      <c r="A3418" t="s">
        <v>8430</v>
      </c>
      <c r="B3418" t="s">
        <v>8431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107"/>
        <v>834</v>
      </c>
      <c r="AB3418">
        <f t="shared" si="108"/>
        <v>1.3897635085762905E-4</v>
      </c>
    </row>
    <row r="3419" spans="1:28">
      <c r="A3419" t="s">
        <v>8432</v>
      </c>
      <c r="B3419" t="s">
        <v>8433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107"/>
        <v>819</v>
      </c>
      <c r="AB3419">
        <f t="shared" si="108"/>
        <v>1.3647677620191631E-4</v>
      </c>
    </row>
    <row r="3420" spans="1:28">
      <c r="A3420" t="s">
        <v>8434</v>
      </c>
      <c r="B3420" t="s">
        <v>8435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107"/>
        <v>695</v>
      </c>
      <c r="AB3420">
        <f t="shared" si="108"/>
        <v>1.1581362571469089E-4</v>
      </c>
    </row>
    <row r="3421" spans="1:28">
      <c r="A3421" t="s">
        <v>8436</v>
      </c>
      <c r="B3421" t="s">
        <v>8437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107"/>
        <v>657</v>
      </c>
      <c r="AB3421">
        <f t="shared" si="108"/>
        <v>1.0948136992021858E-4</v>
      </c>
    </row>
    <row r="3422" spans="1:28">
      <c r="A3422" t="s">
        <v>8438</v>
      </c>
      <c r="B3422" t="s">
        <v>8439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107"/>
        <v>611</v>
      </c>
      <c r="AB3422">
        <f t="shared" si="108"/>
        <v>1.0181600764269946E-4</v>
      </c>
    </row>
    <row r="3423" spans="1:28">
      <c r="A3423" t="s">
        <v>8440</v>
      </c>
      <c r="B3423" t="s">
        <v>8441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107"/>
        <v>581</v>
      </c>
      <c r="AB3423">
        <f t="shared" si="108"/>
        <v>9.6816858331273965E-5</v>
      </c>
    </row>
    <row r="3424" spans="1:28">
      <c r="A3424" t="s">
        <v>8442</v>
      </c>
      <c r="B3424" t="s">
        <v>8443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107"/>
        <v>559</v>
      </c>
      <c r="AB3424">
        <f t="shared" si="108"/>
        <v>9.3150815502895262E-5</v>
      </c>
    </row>
    <row r="3425" spans="1:28">
      <c r="A3425" t="s">
        <v>8444</v>
      </c>
      <c r="B3425" t="s">
        <v>8445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107"/>
        <v>501</v>
      </c>
      <c r="AB3425">
        <f t="shared" si="108"/>
        <v>8.3485793500805947E-5</v>
      </c>
    </row>
    <row r="3426" spans="1:28">
      <c r="A3426" t="s">
        <v>8446</v>
      </c>
      <c r="B3426" t="s">
        <v>8447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107"/>
        <v>483</v>
      </c>
      <c r="AB3426">
        <f t="shared" si="108"/>
        <v>8.0486303913950648E-5</v>
      </c>
    </row>
    <row r="3427" spans="1:28">
      <c r="A3427" t="s">
        <v>8448</v>
      </c>
      <c r="B3427" t="s">
        <v>8449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107"/>
        <v>464</v>
      </c>
      <c r="AB3427">
        <f t="shared" si="108"/>
        <v>7.7320176016714494E-5</v>
      </c>
    </row>
    <row r="3428" spans="1:28">
      <c r="A3428" t="s">
        <v>8450</v>
      </c>
      <c r="B3428" t="s">
        <v>8451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107"/>
        <v>477</v>
      </c>
      <c r="AB3428">
        <f t="shared" si="108"/>
        <v>7.9486474051665548E-5</v>
      </c>
    </row>
    <row r="3429" spans="1:28">
      <c r="A3429" t="s">
        <v>8452</v>
      </c>
      <c r="B3429" t="s">
        <v>8453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107"/>
        <v>512</v>
      </c>
      <c r="AB3429">
        <f t="shared" si="108"/>
        <v>8.5318814914995292E-5</v>
      </c>
    </row>
    <row r="3430" spans="1:28">
      <c r="A3430" t="s">
        <v>8454</v>
      </c>
      <c r="B3430" t="s">
        <v>8455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107"/>
        <v>533</v>
      </c>
      <c r="AB3430">
        <f t="shared" si="108"/>
        <v>8.8818219432993154E-5</v>
      </c>
    </row>
    <row r="3431" spans="1:28">
      <c r="A3431" t="s">
        <v>8456</v>
      </c>
      <c r="B3431" t="s">
        <v>8457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107"/>
        <v>571</v>
      </c>
      <c r="AB3431">
        <f t="shared" si="108"/>
        <v>9.5150475227465461E-5</v>
      </c>
    </row>
    <row r="3432" spans="1:28">
      <c r="A3432" t="s">
        <v>8458</v>
      </c>
      <c r="B3432" t="s">
        <v>8459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107"/>
        <v>584</v>
      </c>
      <c r="AB3432">
        <f t="shared" si="108"/>
        <v>9.7316773262416515E-5</v>
      </c>
    </row>
    <row r="3433" spans="1:28">
      <c r="A3433" t="s">
        <v>8460</v>
      </c>
      <c r="B3433" t="s">
        <v>8461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107"/>
        <v>542</v>
      </c>
      <c r="AB3433">
        <f t="shared" si="108"/>
        <v>9.0317964226420804E-5</v>
      </c>
    </row>
    <row r="3434" spans="1:28">
      <c r="A3434" t="s">
        <v>8462</v>
      </c>
      <c r="B3434" t="s">
        <v>8463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107"/>
        <v>429</v>
      </c>
      <c r="AB3434">
        <f t="shared" si="108"/>
        <v>7.1487835153384737E-5</v>
      </c>
    </row>
    <row r="3435" spans="1:28">
      <c r="A3435" t="s">
        <v>8464</v>
      </c>
      <c r="B3435" t="s">
        <v>8465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107"/>
        <v>291</v>
      </c>
      <c r="AB3435">
        <f t="shared" si="108"/>
        <v>4.8491748320827403E-5</v>
      </c>
    </row>
    <row r="3436" spans="1:28">
      <c r="A3436" t="s">
        <v>8466</v>
      </c>
      <c r="B3436" t="s">
        <v>8467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107"/>
        <v>210</v>
      </c>
      <c r="AB3436">
        <f t="shared" si="108"/>
        <v>3.4994045179978544E-5</v>
      </c>
    </row>
    <row r="3437" spans="1:28">
      <c r="A3437" t="s">
        <v>8468</v>
      </c>
      <c r="B3437" t="s">
        <v>8469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107"/>
        <v>228</v>
      </c>
      <c r="AB3437">
        <f t="shared" si="108"/>
        <v>3.7993534766833843E-5</v>
      </c>
    </row>
    <row r="3438" spans="1:28">
      <c r="A3438" t="s">
        <v>8470</v>
      </c>
      <c r="B3438" t="s">
        <v>8471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107"/>
        <v>226</v>
      </c>
      <c r="AB3438">
        <f t="shared" si="108"/>
        <v>3.7660258146072141E-5</v>
      </c>
    </row>
    <row r="3439" spans="1:28">
      <c r="A3439" t="s">
        <v>8472</v>
      </c>
      <c r="B3439" t="s">
        <v>8473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107"/>
        <v>246</v>
      </c>
      <c r="AB3439">
        <f t="shared" si="108"/>
        <v>4.0993024353689149E-5</v>
      </c>
    </row>
    <row r="3440" spans="1:28">
      <c r="A3440" t="s">
        <v>8474</v>
      </c>
      <c r="B3440" t="s">
        <v>8475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107"/>
        <v>363</v>
      </c>
      <c r="AB3440">
        <f t="shared" si="108"/>
        <v>6.048970666824862E-5</v>
      </c>
    </row>
    <row r="3441" spans="1:28">
      <c r="A3441" t="s">
        <v>8476</v>
      </c>
      <c r="B3441" t="s">
        <v>8477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107"/>
        <v>613</v>
      </c>
      <c r="AB3441">
        <f t="shared" si="108"/>
        <v>1.0214928426346117E-4</v>
      </c>
    </row>
    <row r="3442" spans="1:28">
      <c r="A3442" t="s">
        <v>8478</v>
      </c>
      <c r="B3442" t="s">
        <v>8479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107"/>
        <v>742</v>
      </c>
      <c r="AB3442">
        <f t="shared" si="108"/>
        <v>1.2364562630259084E-4</v>
      </c>
    </row>
    <row r="3443" spans="1:28">
      <c r="A3443" t="s">
        <v>8480</v>
      </c>
      <c r="B3443" t="s">
        <v>8481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107"/>
        <v>743</v>
      </c>
      <c r="AB3443">
        <f t="shared" si="108"/>
        <v>1.238122646129717E-4</v>
      </c>
    </row>
    <row r="3444" spans="1:28">
      <c r="A3444" t="s">
        <v>8482</v>
      </c>
      <c r="B3444" t="s">
        <v>8483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107"/>
        <v>627</v>
      </c>
      <c r="AB3444">
        <f t="shared" si="108"/>
        <v>1.0448222060879307E-4</v>
      </c>
    </row>
    <row r="3445" spans="1:28">
      <c r="A3445" t="s">
        <v>8484</v>
      </c>
      <c r="B3445" t="s">
        <v>8485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107"/>
        <v>596</v>
      </c>
      <c r="AB3445">
        <f t="shared" si="108"/>
        <v>9.9316432986986715E-5</v>
      </c>
    </row>
    <row r="3446" spans="1:28">
      <c r="A3446" t="s">
        <v>8486</v>
      </c>
      <c r="B3446" t="s">
        <v>8487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107"/>
        <v>550</v>
      </c>
      <c r="AB3446">
        <f t="shared" si="108"/>
        <v>9.1651070709467599E-5</v>
      </c>
    </row>
    <row r="3447" spans="1:28">
      <c r="A3447" t="s">
        <v>8488</v>
      </c>
      <c r="B3447" t="s">
        <v>8489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107"/>
        <v>523</v>
      </c>
      <c r="AB3447">
        <f t="shared" si="108"/>
        <v>8.715183632918465E-5</v>
      </c>
    </row>
    <row r="3448" spans="1:28">
      <c r="A3448" t="s">
        <v>8490</v>
      </c>
      <c r="B3448" t="s">
        <v>8491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107"/>
        <v>506</v>
      </c>
      <c r="AB3448">
        <f t="shared" si="108"/>
        <v>8.4318985052710192E-5</v>
      </c>
    </row>
    <row r="3449" spans="1:28">
      <c r="A3449" t="s">
        <v>8492</v>
      </c>
      <c r="B3449" t="s">
        <v>8493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107"/>
        <v>453</v>
      </c>
      <c r="AB3449">
        <f t="shared" si="108"/>
        <v>7.5487154602525136E-5</v>
      </c>
    </row>
    <row r="3450" spans="1:28">
      <c r="A3450" t="s">
        <v>8494</v>
      </c>
      <c r="B3450" t="s">
        <v>8495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107"/>
        <v>429</v>
      </c>
      <c r="AB3450">
        <f t="shared" si="108"/>
        <v>7.1487835153384737E-5</v>
      </c>
    </row>
    <row r="3451" spans="1:28">
      <c r="A3451" t="s">
        <v>8496</v>
      </c>
      <c r="B3451" t="s">
        <v>8497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107"/>
        <v>407</v>
      </c>
      <c r="AB3451">
        <f t="shared" si="108"/>
        <v>6.7821792325006033E-5</v>
      </c>
    </row>
    <row r="3452" spans="1:28">
      <c r="A3452" t="s">
        <v>8498</v>
      </c>
      <c r="B3452" t="s">
        <v>8499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107"/>
        <v>417</v>
      </c>
      <c r="AB3452">
        <f t="shared" si="108"/>
        <v>6.9488175428814524E-5</v>
      </c>
    </row>
    <row r="3453" spans="1:28">
      <c r="A3453" t="s">
        <v>8500</v>
      </c>
      <c r="B3453" t="s">
        <v>8501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107"/>
        <v>455</v>
      </c>
      <c r="AB3453">
        <f t="shared" si="108"/>
        <v>7.5820431223286831E-5</v>
      </c>
    </row>
    <row r="3454" spans="1:28">
      <c r="A3454" t="s">
        <v>8502</v>
      </c>
      <c r="B3454" t="s">
        <v>8503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107"/>
        <v>473</v>
      </c>
      <c r="AB3454">
        <f t="shared" si="108"/>
        <v>7.8819920810142144E-5</v>
      </c>
    </row>
    <row r="3455" spans="1:28">
      <c r="A3455" t="s">
        <v>8504</v>
      </c>
      <c r="B3455" t="s">
        <v>8505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107"/>
        <v>511</v>
      </c>
      <c r="AB3455">
        <f t="shared" si="108"/>
        <v>8.5152176604614451E-5</v>
      </c>
    </row>
    <row r="3456" spans="1:28">
      <c r="A3456" t="s">
        <v>8506</v>
      </c>
      <c r="B3456" t="s">
        <v>8507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107"/>
        <v>524</v>
      </c>
      <c r="AB3456">
        <f t="shared" si="108"/>
        <v>8.7318474639565505E-5</v>
      </c>
    </row>
    <row r="3457" spans="1:28">
      <c r="A3457" t="s">
        <v>8508</v>
      </c>
      <c r="B3457" t="s">
        <v>8509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107"/>
        <v>489</v>
      </c>
      <c r="AB3457">
        <f t="shared" si="108"/>
        <v>8.1486133776235747E-5</v>
      </c>
    </row>
    <row r="3458" spans="1:28">
      <c r="A3458" t="s">
        <v>8510</v>
      </c>
      <c r="B3458" t="s">
        <v>8511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107"/>
        <v>385</v>
      </c>
      <c r="AB3458">
        <f t="shared" si="108"/>
        <v>6.415574949662733E-5</v>
      </c>
    </row>
    <row r="3459" spans="1:28">
      <c r="A3459" t="s">
        <v>8512</v>
      </c>
      <c r="B3459" t="s">
        <v>8513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107"/>
        <v>260</v>
      </c>
      <c r="AB3459">
        <f t="shared" si="108"/>
        <v>4.332596069902105E-5</v>
      </c>
    </row>
    <row r="3460" spans="1:28">
      <c r="A3460" t="s">
        <v>8514</v>
      </c>
      <c r="B3460" t="s">
        <v>8515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107"/>
        <v>233</v>
      </c>
      <c r="AB3460">
        <f t="shared" si="108"/>
        <v>3.8826726318738095E-5</v>
      </c>
    </row>
    <row r="3461" spans="1:28">
      <c r="A3461" t="s">
        <v>8516</v>
      </c>
      <c r="B3461" t="s">
        <v>8517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107"/>
        <v>235</v>
      </c>
      <c r="AB3461">
        <f t="shared" si="108"/>
        <v>3.9160002939499797E-5</v>
      </c>
    </row>
    <row r="3462" spans="1:28">
      <c r="A3462" t="s">
        <v>8518</v>
      </c>
      <c r="B3462" t="s">
        <v>8519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109">SUM(U3462:Z3462)</f>
        <v>220</v>
      </c>
      <c r="AB3462">
        <f t="shared" si="108"/>
        <v>3.6660428283787041E-5</v>
      </c>
    </row>
    <row r="3463" spans="1:28">
      <c r="A3463" t="s">
        <v>8520</v>
      </c>
      <c r="B3463" t="s">
        <v>8521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109"/>
        <v>251</v>
      </c>
      <c r="AB3463">
        <f t="shared" si="108"/>
        <v>4.1826215905593401E-5</v>
      </c>
    </row>
    <row r="3464" spans="1:28">
      <c r="A3464" t="s">
        <v>8522</v>
      </c>
      <c r="B3464" t="s">
        <v>8523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109"/>
        <v>367</v>
      </c>
      <c r="AB3464">
        <f t="shared" si="108"/>
        <v>6.1156259909772017E-5</v>
      </c>
    </row>
    <row r="3465" spans="1:28">
      <c r="A3465" t="s">
        <v>8524</v>
      </c>
      <c r="B3465" t="s">
        <v>8525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109"/>
        <v>586</v>
      </c>
      <c r="AB3465">
        <f t="shared" si="108"/>
        <v>9.7650049883178211E-5</v>
      </c>
    </row>
    <row r="3466" spans="1:28">
      <c r="A3466" t="s">
        <v>8526</v>
      </c>
      <c r="B3466" t="s">
        <v>8527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109"/>
        <v>742</v>
      </c>
      <c r="AB3466">
        <f t="shared" si="108"/>
        <v>1.2364562630259084E-4</v>
      </c>
    </row>
    <row r="3467" spans="1:28">
      <c r="A3467" t="s">
        <v>8528</v>
      </c>
      <c r="B3467" t="s">
        <v>8529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109"/>
        <v>738</v>
      </c>
      <c r="AB3467">
        <f t="shared" si="108"/>
        <v>1.2297907306106745E-4</v>
      </c>
    </row>
    <row r="3468" spans="1:28">
      <c r="A3468" t="s">
        <v>8530</v>
      </c>
      <c r="B3468" t="s">
        <v>8531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109"/>
        <v>623</v>
      </c>
      <c r="AB3468">
        <f t="shared" si="108"/>
        <v>1.0381566736726966E-4</v>
      </c>
    </row>
    <row r="3469" spans="1:28">
      <c r="A3469" t="s">
        <v>8532</v>
      </c>
      <c r="B3469" t="s">
        <v>8533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109"/>
        <v>585</v>
      </c>
      <c r="AB3469">
        <f t="shared" si="108"/>
        <v>9.7483411572797356E-5</v>
      </c>
    </row>
    <row r="3470" spans="1:28">
      <c r="A3470" t="s">
        <v>8534</v>
      </c>
      <c r="B3470" t="s">
        <v>8535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109"/>
        <v>563</v>
      </c>
      <c r="AB3470">
        <f t="shared" si="108"/>
        <v>9.3817368744418653E-5</v>
      </c>
    </row>
    <row r="3471" spans="1:28">
      <c r="A3471" t="s">
        <v>8536</v>
      </c>
      <c r="B3471" t="s">
        <v>8537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109"/>
        <v>516</v>
      </c>
      <c r="AB3471">
        <f t="shared" si="108"/>
        <v>8.5985368156518696E-5</v>
      </c>
    </row>
    <row r="3472" spans="1:28">
      <c r="A3472" t="s">
        <v>8538</v>
      </c>
      <c r="B3472" t="s">
        <v>8539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109"/>
        <v>502</v>
      </c>
      <c r="AB3472">
        <f t="shared" si="108"/>
        <v>8.3652431811186801E-5</v>
      </c>
    </row>
    <row r="3473" spans="1:28">
      <c r="A3473" t="s">
        <v>8540</v>
      </c>
      <c r="B3473" t="s">
        <v>8541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109"/>
        <v>440</v>
      </c>
      <c r="AB3473">
        <f t="shared" si="108"/>
        <v>7.3320856567574082E-5</v>
      </c>
    </row>
    <row r="3474" spans="1:28">
      <c r="A3474" t="s">
        <v>8542</v>
      </c>
      <c r="B3474" t="s">
        <v>8543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109"/>
        <v>459</v>
      </c>
      <c r="AB3474">
        <f t="shared" si="108"/>
        <v>7.6486984464810235E-5</v>
      </c>
    </row>
    <row r="3475" spans="1:28">
      <c r="A3475" t="s">
        <v>8544</v>
      </c>
      <c r="B3475" t="s">
        <v>8545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109"/>
        <v>433</v>
      </c>
      <c r="AB3475">
        <f t="shared" si="108"/>
        <v>7.2154388394908128E-5</v>
      </c>
    </row>
    <row r="3476" spans="1:28">
      <c r="A3476" t="s">
        <v>8546</v>
      </c>
      <c r="B3476" t="s">
        <v>8547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109"/>
        <v>440</v>
      </c>
      <c r="AB3476">
        <f t="shared" si="108"/>
        <v>7.3320856567574082E-5</v>
      </c>
    </row>
    <row r="3477" spans="1:28">
      <c r="A3477" t="s">
        <v>8548</v>
      </c>
      <c r="B3477" t="s">
        <v>8549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109"/>
        <v>461</v>
      </c>
      <c r="AB3477">
        <f t="shared" si="108"/>
        <v>7.6820261085571944E-5</v>
      </c>
    </row>
    <row r="3478" spans="1:28">
      <c r="A3478" t="s">
        <v>8550</v>
      </c>
      <c r="B3478" t="s">
        <v>8551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109"/>
        <v>479</v>
      </c>
      <c r="AB3478">
        <f t="shared" ref="AB3478:AB3541" si="110">AA3478/$AD$4</f>
        <v>7.9819750672427243E-5</v>
      </c>
    </row>
    <row r="3479" spans="1:28">
      <c r="A3479" t="s">
        <v>8552</v>
      </c>
      <c r="B3479" t="s">
        <v>8553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109"/>
        <v>507</v>
      </c>
      <c r="AB3479">
        <f t="shared" si="110"/>
        <v>8.4485623363091047E-5</v>
      </c>
    </row>
    <row r="3480" spans="1:28">
      <c r="A3480" t="s">
        <v>8554</v>
      </c>
      <c r="B3480" t="s">
        <v>8555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109"/>
        <v>518</v>
      </c>
      <c r="AB3480">
        <f t="shared" si="110"/>
        <v>8.6318644777280405E-5</v>
      </c>
    </row>
    <row r="3481" spans="1:28">
      <c r="A3481" t="s">
        <v>8556</v>
      </c>
      <c r="B3481" t="s">
        <v>8557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109"/>
        <v>492</v>
      </c>
      <c r="AB3481">
        <f t="shared" si="110"/>
        <v>8.1986048707378297E-5</v>
      </c>
    </row>
    <row r="3482" spans="1:28">
      <c r="A3482" t="s">
        <v>8558</v>
      </c>
      <c r="B3482" t="s">
        <v>8559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109"/>
        <v>387</v>
      </c>
      <c r="AB3482">
        <f t="shared" si="110"/>
        <v>6.4489026117389025E-5</v>
      </c>
    </row>
    <row r="3483" spans="1:28">
      <c r="A3483" t="s">
        <v>8560</v>
      </c>
      <c r="B3483" t="s">
        <v>8561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109"/>
        <v>263</v>
      </c>
      <c r="AB3483">
        <f t="shared" si="110"/>
        <v>4.38258756301636E-5</v>
      </c>
    </row>
    <row r="3484" spans="1:28">
      <c r="A3484" t="s">
        <v>8562</v>
      </c>
      <c r="B3484" t="s">
        <v>8563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109"/>
        <v>206</v>
      </c>
      <c r="AB3484">
        <f t="shared" si="110"/>
        <v>3.4327491938455139E-5</v>
      </c>
    </row>
    <row r="3485" spans="1:28">
      <c r="A3485" t="s">
        <v>8564</v>
      </c>
      <c r="B3485" t="s">
        <v>8565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109"/>
        <v>231</v>
      </c>
      <c r="AB3485">
        <f t="shared" si="110"/>
        <v>3.8493449697976393E-5</v>
      </c>
    </row>
    <row r="3486" spans="1:28">
      <c r="A3486" t="s">
        <v>8566</v>
      </c>
      <c r="B3486" t="s">
        <v>8567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109"/>
        <v>239</v>
      </c>
      <c r="AB3486">
        <f t="shared" si="110"/>
        <v>3.9826556181023194E-5</v>
      </c>
    </row>
    <row r="3487" spans="1:28">
      <c r="A3487" t="s">
        <v>8568</v>
      </c>
      <c r="B3487" t="s">
        <v>8569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109"/>
        <v>294</v>
      </c>
      <c r="AB3487">
        <f t="shared" si="110"/>
        <v>4.899166325196996E-5</v>
      </c>
    </row>
    <row r="3488" spans="1:28">
      <c r="A3488" t="s">
        <v>8570</v>
      </c>
      <c r="B3488" t="s">
        <v>8571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109"/>
        <v>425</v>
      </c>
      <c r="AB3488">
        <f t="shared" si="110"/>
        <v>7.0821281911861333E-5</v>
      </c>
    </row>
    <row r="3489" spans="1:28">
      <c r="A3489" t="s">
        <v>8572</v>
      </c>
      <c r="B3489" t="s">
        <v>8573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109"/>
        <v>640</v>
      </c>
      <c r="AB3489">
        <f t="shared" si="110"/>
        <v>1.0664851864374412E-4</v>
      </c>
    </row>
    <row r="3490" spans="1:28">
      <c r="A3490" t="s">
        <v>8574</v>
      </c>
      <c r="B3490" t="s">
        <v>8575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109"/>
        <v>670</v>
      </c>
      <c r="AB3490">
        <f t="shared" si="110"/>
        <v>1.1164766795516963E-4</v>
      </c>
    </row>
    <row r="3491" spans="1:28">
      <c r="A3491" t="s">
        <v>8576</v>
      </c>
      <c r="B3491" t="s">
        <v>8577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109"/>
        <v>682</v>
      </c>
      <c r="AB3491">
        <f t="shared" si="110"/>
        <v>1.1364732767973983E-4</v>
      </c>
    </row>
    <row r="3492" spans="1:28">
      <c r="A3492" t="s">
        <v>8578</v>
      </c>
      <c r="B3492" t="s">
        <v>8579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109"/>
        <v>555</v>
      </c>
      <c r="AB3492">
        <f t="shared" si="110"/>
        <v>9.2484262261371858E-5</v>
      </c>
    </row>
    <row r="3493" spans="1:28">
      <c r="A3493" t="s">
        <v>8580</v>
      </c>
      <c r="B3493" t="s">
        <v>8581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109"/>
        <v>524</v>
      </c>
      <c r="AB3493">
        <f t="shared" si="110"/>
        <v>8.7318474639565505E-5</v>
      </c>
    </row>
    <row r="3494" spans="1:28">
      <c r="A3494" t="s">
        <v>8582</v>
      </c>
      <c r="B3494" t="s">
        <v>8583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109"/>
        <v>495</v>
      </c>
      <c r="AB3494">
        <f t="shared" si="110"/>
        <v>8.2485963638520847E-5</v>
      </c>
    </row>
    <row r="3495" spans="1:28">
      <c r="A3495" t="s">
        <v>8584</v>
      </c>
      <c r="B3495" t="s">
        <v>8585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109"/>
        <v>470</v>
      </c>
      <c r="AB3495">
        <f t="shared" si="110"/>
        <v>7.8320005878999594E-5</v>
      </c>
    </row>
    <row r="3496" spans="1:28">
      <c r="A3496" t="s">
        <v>8586</v>
      </c>
      <c r="B3496" t="s">
        <v>8587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109"/>
        <v>459</v>
      </c>
      <c r="AB3496">
        <f t="shared" si="110"/>
        <v>7.6486984464810235E-5</v>
      </c>
    </row>
    <row r="3497" spans="1:28">
      <c r="A3497" t="s">
        <v>8588</v>
      </c>
      <c r="B3497" t="s">
        <v>8589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109"/>
        <v>412</v>
      </c>
      <c r="AB3497">
        <f t="shared" si="110"/>
        <v>6.8654983876910279E-5</v>
      </c>
    </row>
    <row r="3498" spans="1:28">
      <c r="A3498" t="s">
        <v>8590</v>
      </c>
      <c r="B3498" t="s">
        <v>8591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109"/>
        <v>403</v>
      </c>
      <c r="AB3498">
        <f t="shared" si="110"/>
        <v>6.7155239083482629E-5</v>
      </c>
    </row>
    <row r="3499" spans="1:28">
      <c r="A3499" t="s">
        <v>8592</v>
      </c>
      <c r="B3499" t="s">
        <v>8593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109"/>
        <v>380</v>
      </c>
      <c r="AB3499">
        <f t="shared" si="110"/>
        <v>6.3322557944723071E-5</v>
      </c>
    </row>
    <row r="3500" spans="1:28">
      <c r="A3500" t="s">
        <v>8594</v>
      </c>
      <c r="B3500" t="s">
        <v>8595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109"/>
        <v>398</v>
      </c>
      <c r="AB3500">
        <f t="shared" si="110"/>
        <v>6.632204753157837E-5</v>
      </c>
    </row>
    <row r="3501" spans="1:28">
      <c r="A3501" t="s">
        <v>8596</v>
      </c>
      <c r="B3501" t="s">
        <v>8597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109"/>
        <v>429</v>
      </c>
      <c r="AB3501">
        <f t="shared" si="110"/>
        <v>7.1487835153384737E-5</v>
      </c>
    </row>
    <row r="3502" spans="1:28">
      <c r="A3502" t="s">
        <v>8598</v>
      </c>
      <c r="B3502" t="s">
        <v>8599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109"/>
        <v>453</v>
      </c>
      <c r="AB3502">
        <f t="shared" si="110"/>
        <v>7.5487154602525136E-5</v>
      </c>
    </row>
    <row r="3503" spans="1:28">
      <c r="A3503" t="s">
        <v>8600</v>
      </c>
      <c r="B3503" t="s">
        <v>8601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109"/>
        <v>480</v>
      </c>
      <c r="AB3503">
        <f t="shared" si="110"/>
        <v>7.9986388982808098E-5</v>
      </c>
    </row>
    <row r="3504" spans="1:28">
      <c r="A3504" t="s">
        <v>8602</v>
      </c>
      <c r="B3504" t="s">
        <v>8603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109"/>
        <v>498</v>
      </c>
      <c r="AB3504">
        <f t="shared" si="110"/>
        <v>8.2985878569663397E-5</v>
      </c>
    </row>
    <row r="3505" spans="1:28">
      <c r="A3505" t="s">
        <v>8604</v>
      </c>
      <c r="B3505" t="s">
        <v>8605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109"/>
        <v>476</v>
      </c>
      <c r="AB3505">
        <f t="shared" si="110"/>
        <v>7.9319835741284694E-5</v>
      </c>
    </row>
    <row r="3506" spans="1:28">
      <c r="A3506" t="s">
        <v>8606</v>
      </c>
      <c r="B3506" t="s">
        <v>8607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109"/>
        <v>375</v>
      </c>
      <c r="AB3506">
        <f t="shared" si="110"/>
        <v>6.2489366392818826E-5</v>
      </c>
    </row>
    <row r="3507" spans="1:28">
      <c r="A3507" t="s">
        <v>8608</v>
      </c>
      <c r="B3507" t="s">
        <v>8609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109"/>
        <v>260</v>
      </c>
      <c r="AB3507">
        <f t="shared" si="110"/>
        <v>4.332596069902105E-5</v>
      </c>
    </row>
    <row r="3508" spans="1:28">
      <c r="A3508" t="s">
        <v>8610</v>
      </c>
      <c r="B3508" t="s">
        <v>8611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109"/>
        <v>198</v>
      </c>
      <c r="AB3508">
        <f t="shared" si="110"/>
        <v>3.2994385455408337E-5</v>
      </c>
    </row>
    <row r="3509" spans="1:28">
      <c r="A3509" t="s">
        <v>8612</v>
      </c>
      <c r="B3509" t="s">
        <v>8613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109"/>
        <v>220</v>
      </c>
      <c r="AB3509">
        <f t="shared" si="110"/>
        <v>3.6660428283787041E-5</v>
      </c>
    </row>
    <row r="3510" spans="1:28">
      <c r="A3510" t="s">
        <v>8614</v>
      </c>
      <c r="B3510" t="s">
        <v>8615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109"/>
        <v>218</v>
      </c>
      <c r="AB3510">
        <f t="shared" si="110"/>
        <v>3.6327151663025339E-5</v>
      </c>
    </row>
    <row r="3511" spans="1:28">
      <c r="A3511" t="s">
        <v>8616</v>
      </c>
      <c r="B3511" t="s">
        <v>8617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109"/>
        <v>241</v>
      </c>
      <c r="AB3511">
        <f t="shared" si="110"/>
        <v>4.0159832801784897E-5</v>
      </c>
    </row>
    <row r="3512" spans="1:28">
      <c r="A3512" t="s">
        <v>8618</v>
      </c>
      <c r="B3512" t="s">
        <v>8619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109"/>
        <v>361</v>
      </c>
      <c r="AB3512">
        <f t="shared" si="110"/>
        <v>6.0156430047486918E-5</v>
      </c>
    </row>
    <row r="3513" spans="1:28">
      <c r="A3513" t="s">
        <v>8620</v>
      </c>
      <c r="B3513" t="s">
        <v>8621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109"/>
        <v>613</v>
      </c>
      <c r="AB3513">
        <f t="shared" si="110"/>
        <v>1.0214928426346117E-4</v>
      </c>
    </row>
    <row r="3514" spans="1:28">
      <c r="A3514" t="s">
        <v>8622</v>
      </c>
      <c r="B3514" t="s">
        <v>8623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109"/>
        <v>734</v>
      </c>
      <c r="AB3514">
        <f t="shared" si="110"/>
        <v>1.2231251981954403E-4</v>
      </c>
    </row>
    <row r="3515" spans="1:28">
      <c r="A3515" t="s">
        <v>8624</v>
      </c>
      <c r="B3515" t="s">
        <v>8625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109"/>
        <v>723</v>
      </c>
      <c r="AB3515">
        <f t="shared" si="110"/>
        <v>1.2047949840535469E-4</v>
      </c>
    </row>
    <row r="3516" spans="1:28">
      <c r="A3516" t="s">
        <v>8626</v>
      </c>
      <c r="B3516" t="s">
        <v>8627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109"/>
        <v>587</v>
      </c>
      <c r="AB3516">
        <f t="shared" si="110"/>
        <v>9.7816688193559065E-5</v>
      </c>
    </row>
    <row r="3517" spans="1:28">
      <c r="A3517" t="s">
        <v>8628</v>
      </c>
      <c r="B3517" t="s">
        <v>8629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109"/>
        <v>562</v>
      </c>
      <c r="AB3517">
        <f t="shared" si="110"/>
        <v>9.3650730434037812E-5</v>
      </c>
    </row>
    <row r="3518" spans="1:28">
      <c r="A3518" t="s">
        <v>8630</v>
      </c>
      <c r="B3518" t="s">
        <v>8631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109"/>
        <v>522</v>
      </c>
      <c r="AB3518">
        <f t="shared" si="110"/>
        <v>8.6985198018803796E-5</v>
      </c>
    </row>
    <row r="3519" spans="1:28">
      <c r="A3519" t="s">
        <v>8632</v>
      </c>
      <c r="B3519" t="s">
        <v>8633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109"/>
        <v>500</v>
      </c>
      <c r="AB3519">
        <f t="shared" si="110"/>
        <v>8.3319155190425092E-5</v>
      </c>
    </row>
    <row r="3520" spans="1:28">
      <c r="A3520" t="s">
        <v>8634</v>
      </c>
      <c r="B3520" t="s">
        <v>8635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109"/>
        <v>482</v>
      </c>
      <c r="AB3520">
        <f t="shared" si="110"/>
        <v>8.0319665603569793E-5</v>
      </c>
    </row>
    <row r="3521" spans="1:28">
      <c r="A3521" t="s">
        <v>8636</v>
      </c>
      <c r="B3521" t="s">
        <v>8637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109"/>
        <v>423</v>
      </c>
      <c r="AB3521">
        <f t="shared" si="110"/>
        <v>7.0488005291099637E-5</v>
      </c>
    </row>
    <row r="3522" spans="1:28">
      <c r="A3522" t="s">
        <v>8638</v>
      </c>
      <c r="B3522" t="s">
        <v>8639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109"/>
        <v>413</v>
      </c>
      <c r="AB3522">
        <f t="shared" si="110"/>
        <v>6.8821622187291133E-5</v>
      </c>
    </row>
    <row r="3523" spans="1:28">
      <c r="A3523" t="s">
        <v>8640</v>
      </c>
      <c r="B3523" t="s">
        <v>8641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109"/>
        <v>391</v>
      </c>
      <c r="AB3523">
        <f t="shared" si="110"/>
        <v>6.515557935891243E-5</v>
      </c>
    </row>
    <row r="3524" spans="1:28">
      <c r="A3524" t="s">
        <v>8642</v>
      </c>
      <c r="B3524" t="s">
        <v>8643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109"/>
        <v>401</v>
      </c>
      <c r="AB3524">
        <f t="shared" si="110"/>
        <v>6.682196246272092E-5</v>
      </c>
    </row>
    <row r="3525" spans="1:28">
      <c r="A3525" t="s">
        <v>8644</v>
      </c>
      <c r="B3525" t="s">
        <v>8645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109"/>
        <v>434</v>
      </c>
      <c r="AB3525">
        <f t="shared" si="110"/>
        <v>7.2321026705288982E-5</v>
      </c>
    </row>
    <row r="3526" spans="1:28">
      <c r="A3526" t="s">
        <v>8646</v>
      </c>
      <c r="B3526" t="s">
        <v>8647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111">SUM(U3526:Z3526)</f>
        <v>449</v>
      </c>
      <c r="AB3526">
        <f t="shared" si="110"/>
        <v>7.4820601361001731E-5</v>
      </c>
    </row>
    <row r="3527" spans="1:28">
      <c r="A3527" t="s">
        <v>8648</v>
      </c>
      <c r="B3527" t="s">
        <v>8649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111"/>
        <v>483</v>
      </c>
      <c r="AB3527">
        <f t="shared" si="110"/>
        <v>8.0486303913950648E-5</v>
      </c>
    </row>
    <row r="3528" spans="1:28">
      <c r="A3528" t="s">
        <v>8650</v>
      </c>
      <c r="B3528" t="s">
        <v>8651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111"/>
        <v>506</v>
      </c>
      <c r="AB3528">
        <f t="shared" si="110"/>
        <v>8.4318985052710192E-5</v>
      </c>
    </row>
    <row r="3529" spans="1:28">
      <c r="A3529" t="s">
        <v>8652</v>
      </c>
      <c r="B3529" t="s">
        <v>8653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111"/>
        <v>467</v>
      </c>
      <c r="AB3529">
        <f t="shared" si="110"/>
        <v>7.7820090947857044E-5</v>
      </c>
    </row>
    <row r="3530" spans="1:28">
      <c r="A3530" t="s">
        <v>8654</v>
      </c>
      <c r="B3530" t="s">
        <v>8655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111"/>
        <v>376</v>
      </c>
      <c r="AB3530">
        <f t="shared" si="110"/>
        <v>6.2656004703199667E-5</v>
      </c>
    </row>
    <row r="3531" spans="1:28">
      <c r="A3531" t="s">
        <v>8656</v>
      </c>
      <c r="B3531" t="s">
        <v>8657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111"/>
        <v>255</v>
      </c>
      <c r="AB3531">
        <f t="shared" si="110"/>
        <v>4.2492769147116798E-5</v>
      </c>
    </row>
    <row r="3532" spans="1:28">
      <c r="A3532" t="s">
        <v>8658</v>
      </c>
      <c r="B3532" t="s">
        <v>8659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111"/>
        <v>227</v>
      </c>
      <c r="AB3532">
        <f t="shared" si="110"/>
        <v>3.7826896456452995E-5</v>
      </c>
    </row>
    <row r="3533" spans="1:28">
      <c r="A3533" t="s">
        <v>8660</v>
      </c>
      <c r="B3533" t="s">
        <v>8661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111"/>
        <v>248</v>
      </c>
      <c r="AB3533">
        <f t="shared" si="110"/>
        <v>4.1326300974450851E-5</v>
      </c>
    </row>
    <row r="3534" spans="1:28">
      <c r="A3534" t="s">
        <v>8662</v>
      </c>
      <c r="B3534" t="s">
        <v>8663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111"/>
        <v>252</v>
      </c>
      <c r="AB3534">
        <f t="shared" si="110"/>
        <v>4.1992854215974248E-5</v>
      </c>
    </row>
    <row r="3535" spans="1:28">
      <c r="A3535" t="s">
        <v>8664</v>
      </c>
      <c r="B3535" t="s">
        <v>8665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111"/>
        <v>274</v>
      </c>
      <c r="AB3535">
        <f t="shared" si="110"/>
        <v>4.5658897044352952E-5</v>
      </c>
    </row>
    <row r="3536" spans="1:28">
      <c r="A3536" t="s">
        <v>8666</v>
      </c>
      <c r="B3536" t="s">
        <v>8667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111"/>
        <v>404</v>
      </c>
      <c r="AB3536">
        <f t="shared" si="110"/>
        <v>6.7321877393863484E-5</v>
      </c>
    </row>
    <row r="3537" spans="1:28">
      <c r="A3537" t="s">
        <v>8668</v>
      </c>
      <c r="B3537" t="s">
        <v>8669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111"/>
        <v>671</v>
      </c>
      <c r="AB3537">
        <f t="shared" si="110"/>
        <v>1.1181430626555047E-4</v>
      </c>
    </row>
    <row r="3538" spans="1:28">
      <c r="A3538" t="s">
        <v>8670</v>
      </c>
      <c r="B3538" t="s">
        <v>8671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111"/>
        <v>814</v>
      </c>
      <c r="AB3538">
        <f t="shared" si="110"/>
        <v>1.3564358465001207E-4</v>
      </c>
    </row>
    <row r="3539" spans="1:28">
      <c r="A3539" t="s">
        <v>8672</v>
      </c>
      <c r="B3539" t="s">
        <v>8673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111"/>
        <v>798</v>
      </c>
      <c r="AB3539">
        <f t="shared" si="110"/>
        <v>1.3297737168391845E-4</v>
      </c>
    </row>
    <row r="3540" spans="1:28">
      <c r="A3540" t="s">
        <v>8674</v>
      </c>
      <c r="B3540" t="s">
        <v>8675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111"/>
        <v>674</v>
      </c>
      <c r="AB3540">
        <f t="shared" si="110"/>
        <v>1.1231422119669302E-4</v>
      </c>
    </row>
    <row r="3541" spans="1:28">
      <c r="A3541" t="s">
        <v>8676</v>
      </c>
      <c r="B3541" t="s">
        <v>8677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111"/>
        <v>638</v>
      </c>
      <c r="AB3541">
        <f t="shared" si="110"/>
        <v>1.0631524202298243E-4</v>
      </c>
    </row>
    <row r="3542" spans="1:28">
      <c r="A3542" t="s">
        <v>8678</v>
      </c>
      <c r="B3542" t="s">
        <v>8679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111"/>
        <v>595</v>
      </c>
      <c r="AB3542">
        <f t="shared" ref="AB3542:AB3605" si="112">AA3542/$AD$4</f>
        <v>9.914979467660586E-5</v>
      </c>
    </row>
    <row r="3543" spans="1:28">
      <c r="A3543" t="s">
        <v>8680</v>
      </c>
      <c r="B3543" t="s">
        <v>8681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111"/>
        <v>565</v>
      </c>
      <c r="AB3543">
        <f t="shared" si="112"/>
        <v>9.4150645365180362E-5</v>
      </c>
    </row>
    <row r="3544" spans="1:28">
      <c r="A3544" t="s">
        <v>8682</v>
      </c>
      <c r="B3544" t="s">
        <v>8683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111"/>
        <v>544</v>
      </c>
      <c r="AB3544">
        <f t="shared" si="112"/>
        <v>9.0651240847182499E-5</v>
      </c>
    </row>
    <row r="3545" spans="1:28">
      <c r="A3545" t="s">
        <v>8684</v>
      </c>
      <c r="B3545" t="s">
        <v>8685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111"/>
        <v>486</v>
      </c>
      <c r="AB3545">
        <f t="shared" si="112"/>
        <v>8.0986218845093198E-5</v>
      </c>
    </row>
    <row r="3546" spans="1:28">
      <c r="A3546" t="s">
        <v>8686</v>
      </c>
      <c r="B3546" t="s">
        <v>8687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111"/>
        <v>468</v>
      </c>
      <c r="AB3546">
        <f t="shared" si="112"/>
        <v>7.7986729258237885E-5</v>
      </c>
    </row>
    <row r="3547" spans="1:28">
      <c r="A3547" t="s">
        <v>8688</v>
      </c>
      <c r="B3547" t="s">
        <v>8689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111"/>
        <v>448</v>
      </c>
      <c r="AB3547">
        <f t="shared" si="112"/>
        <v>7.465396305062089E-5</v>
      </c>
    </row>
    <row r="3548" spans="1:28">
      <c r="A3548" t="s">
        <v>8690</v>
      </c>
      <c r="B3548" t="s">
        <v>8691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111"/>
        <v>459</v>
      </c>
      <c r="AB3548">
        <f t="shared" si="112"/>
        <v>7.6486984464810235E-5</v>
      </c>
    </row>
    <row r="3549" spans="1:28">
      <c r="A3549" t="s">
        <v>8692</v>
      </c>
      <c r="B3549" t="s">
        <v>8693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111"/>
        <v>495</v>
      </c>
      <c r="AB3549">
        <f t="shared" si="112"/>
        <v>8.2485963638520847E-5</v>
      </c>
    </row>
    <row r="3550" spans="1:28">
      <c r="A3550" t="s">
        <v>8694</v>
      </c>
      <c r="B3550" t="s">
        <v>8695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111"/>
        <v>514</v>
      </c>
      <c r="AB3550">
        <f t="shared" si="112"/>
        <v>8.5652091535757001E-5</v>
      </c>
    </row>
    <row r="3551" spans="1:28">
      <c r="A3551" t="s">
        <v>8696</v>
      </c>
      <c r="B3551" t="s">
        <v>8697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111"/>
        <v>551</v>
      </c>
      <c r="AB3551">
        <f t="shared" si="112"/>
        <v>9.1817709019848453E-5</v>
      </c>
    </row>
    <row r="3552" spans="1:28">
      <c r="A3552" t="s">
        <v>8698</v>
      </c>
      <c r="B3552" t="s">
        <v>8699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111"/>
        <v>565</v>
      </c>
      <c r="AB3552">
        <f t="shared" si="112"/>
        <v>9.4150645365180362E-5</v>
      </c>
    </row>
    <row r="3553" spans="1:28">
      <c r="A3553" t="s">
        <v>8700</v>
      </c>
      <c r="B3553" t="s">
        <v>8701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111"/>
        <v>524</v>
      </c>
      <c r="AB3553">
        <f t="shared" si="112"/>
        <v>8.7318474639565505E-5</v>
      </c>
    </row>
    <row r="3554" spans="1:28">
      <c r="A3554" t="s">
        <v>8702</v>
      </c>
      <c r="B3554" t="s">
        <v>8703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111"/>
        <v>416</v>
      </c>
      <c r="AB3554">
        <f t="shared" si="112"/>
        <v>6.9321537118433683E-5</v>
      </c>
    </row>
    <row r="3555" spans="1:28">
      <c r="A3555" t="s">
        <v>8704</v>
      </c>
      <c r="B3555" t="s">
        <v>8705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111"/>
        <v>282</v>
      </c>
      <c r="AB3555">
        <f t="shared" si="112"/>
        <v>4.6992003527399754E-5</v>
      </c>
    </row>
    <row r="3556" spans="1:28">
      <c r="A3556" t="s">
        <v>8706</v>
      </c>
      <c r="B3556" t="s">
        <v>8707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111"/>
        <v>252</v>
      </c>
      <c r="AB3556">
        <f t="shared" si="112"/>
        <v>4.1992854215974248E-5</v>
      </c>
    </row>
    <row r="3557" spans="1:28">
      <c r="A3557" t="s">
        <v>8708</v>
      </c>
      <c r="B3557" t="s">
        <v>8709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111"/>
        <v>274</v>
      </c>
      <c r="AB3557">
        <f t="shared" si="112"/>
        <v>4.5658897044352952E-5</v>
      </c>
    </row>
    <row r="3558" spans="1:28">
      <c r="A3558" t="s">
        <v>8710</v>
      </c>
      <c r="B3558" t="s">
        <v>8711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111"/>
        <v>277</v>
      </c>
      <c r="AB3558">
        <f t="shared" si="112"/>
        <v>4.6158811975495502E-5</v>
      </c>
    </row>
    <row r="3559" spans="1:28">
      <c r="A3559" t="s">
        <v>8712</v>
      </c>
      <c r="B3559" t="s">
        <v>8713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111"/>
        <v>306</v>
      </c>
      <c r="AB3559">
        <f t="shared" si="112"/>
        <v>5.0991322976540159E-5</v>
      </c>
    </row>
    <row r="3560" spans="1:28">
      <c r="A3560" t="s">
        <v>8714</v>
      </c>
      <c r="B3560" t="s">
        <v>8715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111"/>
        <v>442</v>
      </c>
      <c r="AB3560">
        <f t="shared" si="112"/>
        <v>7.3654133188335791E-5</v>
      </c>
    </row>
    <row r="3561" spans="1:28">
      <c r="A3561" t="s">
        <v>8716</v>
      </c>
      <c r="B3561" t="s">
        <v>8717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111"/>
        <v>725</v>
      </c>
      <c r="AB3561">
        <f t="shared" si="112"/>
        <v>1.2081277502611639E-4</v>
      </c>
    </row>
    <row r="3562" spans="1:28">
      <c r="A3562" t="s">
        <v>8718</v>
      </c>
      <c r="B3562" t="s">
        <v>8719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111"/>
        <v>880</v>
      </c>
      <c r="AB3562">
        <f t="shared" si="112"/>
        <v>1.4664171313514816E-4</v>
      </c>
    </row>
    <row r="3563" spans="1:28">
      <c r="A3563" t="s">
        <v>8720</v>
      </c>
      <c r="B3563" t="s">
        <v>8721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111"/>
        <v>864</v>
      </c>
      <c r="AB3563">
        <f t="shared" si="112"/>
        <v>1.4397550016905457E-4</v>
      </c>
    </row>
    <row r="3564" spans="1:28">
      <c r="A3564" t="s">
        <v>8722</v>
      </c>
      <c r="B3564" t="s">
        <v>8723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111"/>
        <v>735</v>
      </c>
      <c r="AB3564">
        <f t="shared" si="112"/>
        <v>1.2247915812992489E-4</v>
      </c>
    </row>
    <row r="3565" spans="1:28">
      <c r="A3565" t="s">
        <v>8724</v>
      </c>
      <c r="B3565" t="s">
        <v>8725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111"/>
        <v>694</v>
      </c>
      <c r="AB3565">
        <f t="shared" si="112"/>
        <v>1.1564698740431003E-4</v>
      </c>
    </row>
    <row r="3566" spans="1:28">
      <c r="A3566" t="s">
        <v>8726</v>
      </c>
      <c r="B3566" t="s">
        <v>8727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111"/>
        <v>646</v>
      </c>
      <c r="AB3566">
        <f t="shared" si="112"/>
        <v>1.0764834850602922E-4</v>
      </c>
    </row>
    <row r="3567" spans="1:28">
      <c r="A3567" t="s">
        <v>8728</v>
      </c>
      <c r="B3567" t="s">
        <v>8729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111"/>
        <v>613</v>
      </c>
      <c r="AB3567">
        <f t="shared" si="112"/>
        <v>1.0214928426346117E-4</v>
      </c>
    </row>
    <row r="3568" spans="1:28">
      <c r="A3568" t="s">
        <v>8730</v>
      </c>
      <c r="B3568" t="s">
        <v>8731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111"/>
        <v>589</v>
      </c>
      <c r="AB3568">
        <f t="shared" si="112"/>
        <v>9.814996481432076E-5</v>
      </c>
    </row>
    <row r="3569" spans="1:28">
      <c r="A3569" t="s">
        <v>8732</v>
      </c>
      <c r="B3569" t="s">
        <v>8733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111"/>
        <v>531</v>
      </c>
      <c r="AB3569">
        <f t="shared" si="112"/>
        <v>8.8484942812231445E-5</v>
      </c>
    </row>
    <row r="3570" spans="1:28">
      <c r="A3570" t="s">
        <v>8734</v>
      </c>
      <c r="B3570" t="s">
        <v>8735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111"/>
        <v>512</v>
      </c>
      <c r="AB3570">
        <f t="shared" si="112"/>
        <v>8.5318814914995292E-5</v>
      </c>
    </row>
    <row r="3571" spans="1:28">
      <c r="A3571" t="s">
        <v>8736</v>
      </c>
      <c r="B3571" t="s">
        <v>8737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111"/>
        <v>494</v>
      </c>
      <c r="AB3571">
        <f t="shared" si="112"/>
        <v>8.2319325328139993E-5</v>
      </c>
    </row>
    <row r="3572" spans="1:28">
      <c r="A3572" t="s">
        <v>8738</v>
      </c>
      <c r="B3572" t="s">
        <v>8739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111"/>
        <v>506</v>
      </c>
      <c r="AB3572">
        <f t="shared" si="112"/>
        <v>8.4318985052710192E-5</v>
      </c>
    </row>
    <row r="3573" spans="1:28">
      <c r="A3573" t="s">
        <v>8740</v>
      </c>
      <c r="B3573" t="s">
        <v>8741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111"/>
        <v>544</v>
      </c>
      <c r="AB3573">
        <f t="shared" si="112"/>
        <v>9.0651240847182499E-5</v>
      </c>
    </row>
    <row r="3574" spans="1:28">
      <c r="A3574" t="s">
        <v>8742</v>
      </c>
      <c r="B3574" t="s">
        <v>8743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111"/>
        <v>567</v>
      </c>
      <c r="AB3574">
        <f t="shared" si="112"/>
        <v>9.4483921985942057E-5</v>
      </c>
    </row>
    <row r="3575" spans="1:28">
      <c r="A3575" t="s">
        <v>8744</v>
      </c>
      <c r="B3575" t="s">
        <v>8745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111"/>
        <v>606</v>
      </c>
      <c r="AB3575">
        <f t="shared" si="112"/>
        <v>1.0098281609079522E-4</v>
      </c>
    </row>
    <row r="3576" spans="1:28">
      <c r="A3576" t="s">
        <v>8746</v>
      </c>
      <c r="B3576" t="s">
        <v>8747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111"/>
        <v>619</v>
      </c>
      <c r="AB3576">
        <f t="shared" si="112"/>
        <v>1.0314911412574627E-4</v>
      </c>
    </row>
    <row r="3577" spans="1:28">
      <c r="A3577" t="s">
        <v>8748</v>
      </c>
      <c r="B3577" t="s">
        <v>8749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111"/>
        <v>575</v>
      </c>
      <c r="AB3577">
        <f t="shared" si="112"/>
        <v>9.5817028468988866E-5</v>
      </c>
    </row>
    <row r="3578" spans="1:28">
      <c r="A3578" t="s">
        <v>8750</v>
      </c>
      <c r="B3578" t="s">
        <v>8751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111"/>
        <v>455</v>
      </c>
      <c r="AB3578">
        <f t="shared" si="112"/>
        <v>7.5820431223286831E-5</v>
      </c>
    </row>
    <row r="3579" spans="1:28">
      <c r="A3579" t="s">
        <v>8752</v>
      </c>
      <c r="B3579" t="s">
        <v>8753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111"/>
        <v>308</v>
      </c>
      <c r="AB3579">
        <f t="shared" si="112"/>
        <v>5.1324599597301861E-5</v>
      </c>
    </row>
    <row r="3580" spans="1:28">
      <c r="A3580" t="s">
        <v>8754</v>
      </c>
      <c r="B3580" t="s">
        <v>8755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111"/>
        <v>232</v>
      </c>
      <c r="AB3580">
        <f t="shared" si="112"/>
        <v>3.8660088008357247E-5</v>
      </c>
    </row>
    <row r="3581" spans="1:28">
      <c r="A3581" t="s">
        <v>8756</v>
      </c>
      <c r="B3581" t="s">
        <v>8757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111"/>
        <v>252</v>
      </c>
      <c r="AB3581">
        <f t="shared" si="112"/>
        <v>4.1992854215974248E-5</v>
      </c>
    </row>
    <row r="3582" spans="1:28">
      <c r="A3582" t="s">
        <v>8758</v>
      </c>
      <c r="B3582" t="s">
        <v>8759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111"/>
        <v>256</v>
      </c>
      <c r="AB3582">
        <f t="shared" si="112"/>
        <v>4.2659407457497646E-5</v>
      </c>
    </row>
    <row r="3583" spans="1:28">
      <c r="A3583" t="s">
        <v>8760</v>
      </c>
      <c r="B3583" t="s">
        <v>8761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111"/>
        <v>280</v>
      </c>
      <c r="AB3583">
        <f t="shared" si="112"/>
        <v>4.6658726906638051E-5</v>
      </c>
    </row>
    <row r="3584" spans="1:28">
      <c r="A3584" t="s">
        <v>8762</v>
      </c>
      <c r="B3584" t="s">
        <v>8763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111"/>
        <v>410</v>
      </c>
      <c r="AB3584">
        <f t="shared" si="112"/>
        <v>6.8321707256148583E-5</v>
      </c>
    </row>
    <row r="3585" spans="1:28">
      <c r="A3585" t="s">
        <v>8764</v>
      </c>
      <c r="B3585" t="s">
        <v>8765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111"/>
        <v>678</v>
      </c>
      <c r="AB3585">
        <f t="shared" si="112"/>
        <v>1.1298077443821643E-4</v>
      </c>
    </row>
    <row r="3586" spans="1:28">
      <c r="A3586" t="s">
        <v>8766</v>
      </c>
      <c r="B3586" t="s">
        <v>8767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111"/>
        <v>822</v>
      </c>
      <c r="AB3586">
        <f t="shared" si="112"/>
        <v>1.3697669113305885E-4</v>
      </c>
    </row>
    <row r="3587" spans="1:28">
      <c r="A3587" t="s">
        <v>8768</v>
      </c>
      <c r="B3587" t="s">
        <v>8769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111"/>
        <v>807</v>
      </c>
      <c r="AB3587">
        <f t="shared" si="112"/>
        <v>1.3447711647734611E-4</v>
      </c>
    </row>
    <row r="3588" spans="1:28">
      <c r="A3588" t="s">
        <v>8770</v>
      </c>
      <c r="B3588" t="s">
        <v>8771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111"/>
        <v>683</v>
      </c>
      <c r="AB3588">
        <f t="shared" si="112"/>
        <v>1.1381396599012069E-4</v>
      </c>
    </row>
    <row r="3589" spans="1:28">
      <c r="A3589" t="s">
        <v>8772</v>
      </c>
      <c r="B3589" t="s">
        <v>8773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111"/>
        <v>647</v>
      </c>
      <c r="AB3589">
        <f t="shared" si="112"/>
        <v>1.0781498681641008E-4</v>
      </c>
    </row>
    <row r="3590" spans="1:28">
      <c r="A3590" t="s">
        <v>8774</v>
      </c>
      <c r="B3590" t="s">
        <v>8775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113">SUM(U3590:Z3590)</f>
        <v>601</v>
      </c>
      <c r="AB3590">
        <f t="shared" si="112"/>
        <v>1.0014962453889096E-4</v>
      </c>
    </row>
    <row r="3591" spans="1:28">
      <c r="A3591" t="s">
        <v>8776</v>
      </c>
      <c r="B3591" t="s">
        <v>8777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113"/>
        <v>572</v>
      </c>
      <c r="AB3591">
        <f t="shared" si="112"/>
        <v>9.5317113537846316E-5</v>
      </c>
    </row>
    <row r="3592" spans="1:28">
      <c r="A3592" t="s">
        <v>8778</v>
      </c>
      <c r="B3592" t="s">
        <v>8779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113"/>
        <v>551</v>
      </c>
      <c r="AB3592">
        <f t="shared" si="112"/>
        <v>9.1817709019848453E-5</v>
      </c>
    </row>
    <row r="3593" spans="1:28">
      <c r="A3593" t="s">
        <v>8780</v>
      </c>
      <c r="B3593" t="s">
        <v>8781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113"/>
        <v>494</v>
      </c>
      <c r="AB3593">
        <f t="shared" si="112"/>
        <v>8.2319325328139993E-5</v>
      </c>
    </row>
    <row r="3594" spans="1:28">
      <c r="A3594" t="s">
        <v>8782</v>
      </c>
      <c r="B3594" t="s">
        <v>8783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113"/>
        <v>475</v>
      </c>
      <c r="AB3594">
        <f t="shared" si="112"/>
        <v>7.9153197430903839E-5</v>
      </c>
    </row>
    <row r="3595" spans="1:28">
      <c r="A3595" t="s">
        <v>8784</v>
      </c>
      <c r="B3595" t="s">
        <v>8785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113"/>
        <v>456</v>
      </c>
      <c r="AB3595">
        <f t="shared" si="112"/>
        <v>7.5987069533667686E-5</v>
      </c>
    </row>
    <row r="3596" spans="1:28">
      <c r="A3596" t="s">
        <v>8786</v>
      </c>
      <c r="B3596" t="s">
        <v>8787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113"/>
        <v>467</v>
      </c>
      <c r="AB3596">
        <f t="shared" si="112"/>
        <v>7.7820090947857044E-5</v>
      </c>
    </row>
    <row r="3597" spans="1:28">
      <c r="A3597" t="s">
        <v>8788</v>
      </c>
      <c r="B3597" t="s">
        <v>8789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113"/>
        <v>504</v>
      </c>
      <c r="AB3597">
        <f t="shared" si="112"/>
        <v>8.3985708431948497E-5</v>
      </c>
    </row>
    <row r="3598" spans="1:28">
      <c r="A3598" t="s">
        <v>8790</v>
      </c>
      <c r="B3598" t="s">
        <v>8791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113"/>
        <v>524</v>
      </c>
      <c r="AB3598">
        <f t="shared" si="112"/>
        <v>8.7318474639565505E-5</v>
      </c>
    </row>
    <row r="3599" spans="1:28">
      <c r="A3599" t="s">
        <v>8792</v>
      </c>
      <c r="B3599" t="s">
        <v>8793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113"/>
        <v>561</v>
      </c>
      <c r="AB3599">
        <f t="shared" si="112"/>
        <v>9.3484092123656957E-5</v>
      </c>
    </row>
    <row r="3600" spans="1:28">
      <c r="A3600" t="s">
        <v>8794</v>
      </c>
      <c r="B3600" t="s">
        <v>8795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113"/>
        <v>574</v>
      </c>
      <c r="AB3600">
        <f t="shared" si="112"/>
        <v>9.5650390158608011E-5</v>
      </c>
    </row>
    <row r="3601" spans="1:28">
      <c r="A3601" t="s">
        <v>8796</v>
      </c>
      <c r="B3601" t="s">
        <v>8797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113"/>
        <v>534</v>
      </c>
      <c r="AB3601">
        <f t="shared" si="112"/>
        <v>8.8984857743374009E-5</v>
      </c>
    </row>
    <row r="3602" spans="1:28">
      <c r="A3602" t="s">
        <v>8798</v>
      </c>
      <c r="B3602" t="s">
        <v>8799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113"/>
        <v>423</v>
      </c>
      <c r="AB3602">
        <f t="shared" si="112"/>
        <v>7.0488005291099637E-5</v>
      </c>
    </row>
    <row r="3603" spans="1:28">
      <c r="A3603" t="s">
        <v>8800</v>
      </c>
      <c r="B3603" t="s">
        <v>8801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113"/>
        <v>286</v>
      </c>
      <c r="AB3603">
        <f t="shared" si="112"/>
        <v>4.7658556768923158E-5</v>
      </c>
    </row>
    <row r="3604" spans="1:28">
      <c r="A3604" t="s">
        <v>8802</v>
      </c>
      <c r="B3604" t="s">
        <v>8803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113"/>
        <v>192</v>
      </c>
      <c r="AB3604">
        <f t="shared" si="112"/>
        <v>3.1994555593123238E-5</v>
      </c>
    </row>
    <row r="3605" spans="1:28">
      <c r="A3605" t="s">
        <v>8804</v>
      </c>
      <c r="B3605" t="s">
        <v>8805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113"/>
        <v>210</v>
      </c>
      <c r="AB3605">
        <f t="shared" si="112"/>
        <v>3.4994045179978544E-5</v>
      </c>
    </row>
    <row r="3606" spans="1:28">
      <c r="A3606" t="s">
        <v>8806</v>
      </c>
      <c r="B3606" t="s">
        <v>8807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113"/>
        <v>207</v>
      </c>
      <c r="AB3606">
        <f t="shared" ref="AB3606:AB3669" si="114">AA3606/$AD$4</f>
        <v>3.4494130248835987E-5</v>
      </c>
    </row>
    <row r="3607" spans="1:28">
      <c r="A3607" t="s">
        <v>8808</v>
      </c>
      <c r="B3607" t="s">
        <v>8809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113"/>
        <v>224</v>
      </c>
      <c r="AB3607">
        <f t="shared" si="114"/>
        <v>3.7326981525310445E-5</v>
      </c>
    </row>
    <row r="3608" spans="1:28">
      <c r="A3608" t="s">
        <v>8810</v>
      </c>
      <c r="B3608" t="s">
        <v>8811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113"/>
        <v>340</v>
      </c>
      <c r="AB3608">
        <f t="shared" si="114"/>
        <v>5.6657025529489062E-5</v>
      </c>
    </row>
    <row r="3609" spans="1:28">
      <c r="A3609" t="s">
        <v>8812</v>
      </c>
      <c r="B3609" t="s">
        <v>8813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113"/>
        <v>583</v>
      </c>
      <c r="AB3609">
        <f t="shared" si="114"/>
        <v>9.7150134952035661E-5</v>
      </c>
    </row>
    <row r="3610" spans="1:28">
      <c r="A3610" t="s">
        <v>8814</v>
      </c>
      <c r="B3610" t="s">
        <v>8815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113"/>
        <v>701</v>
      </c>
      <c r="AB3610">
        <f t="shared" si="114"/>
        <v>1.1681345557697599E-4</v>
      </c>
    </row>
    <row r="3611" spans="1:28">
      <c r="A3611" t="s">
        <v>8816</v>
      </c>
      <c r="B3611" t="s">
        <v>8817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113"/>
        <v>705</v>
      </c>
      <c r="AB3611">
        <f t="shared" si="114"/>
        <v>1.1748000881849939E-4</v>
      </c>
    </row>
    <row r="3612" spans="1:28">
      <c r="A3612" t="s">
        <v>8818</v>
      </c>
      <c r="B3612" t="s">
        <v>8819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113"/>
        <v>587</v>
      </c>
      <c r="AB3612">
        <f t="shared" si="114"/>
        <v>9.7816688193559065E-5</v>
      </c>
    </row>
    <row r="3613" spans="1:28">
      <c r="A3613" t="s">
        <v>8820</v>
      </c>
      <c r="B3613" t="s">
        <v>8821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113"/>
        <v>561</v>
      </c>
      <c r="AB3613">
        <f t="shared" si="114"/>
        <v>9.3484092123656957E-5</v>
      </c>
    </row>
    <row r="3614" spans="1:28">
      <c r="A3614" t="s">
        <v>8822</v>
      </c>
      <c r="B3614" t="s">
        <v>8823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113"/>
        <v>516</v>
      </c>
      <c r="AB3614">
        <f t="shared" si="114"/>
        <v>8.5985368156518696E-5</v>
      </c>
    </row>
    <row r="3615" spans="1:28">
      <c r="A3615" t="s">
        <v>8824</v>
      </c>
      <c r="B3615" t="s">
        <v>8825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113"/>
        <v>490</v>
      </c>
      <c r="AB3615">
        <f t="shared" si="114"/>
        <v>8.1652772086616588E-5</v>
      </c>
    </row>
    <row r="3616" spans="1:28">
      <c r="A3616" t="s">
        <v>8826</v>
      </c>
      <c r="B3616" t="s">
        <v>8827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113"/>
        <v>477</v>
      </c>
      <c r="AB3616">
        <f t="shared" si="114"/>
        <v>7.9486474051665548E-5</v>
      </c>
    </row>
    <row r="3617" spans="1:28">
      <c r="A3617" t="s">
        <v>8828</v>
      </c>
      <c r="B3617" t="s">
        <v>8829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113"/>
        <v>421</v>
      </c>
      <c r="AB3617">
        <f t="shared" si="114"/>
        <v>7.0154728670337928E-5</v>
      </c>
    </row>
    <row r="3618" spans="1:28">
      <c r="A3618" t="s">
        <v>8830</v>
      </c>
      <c r="B3618" t="s">
        <v>8831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113"/>
        <v>399</v>
      </c>
      <c r="AB3618">
        <f t="shared" si="114"/>
        <v>6.6488685841959225E-5</v>
      </c>
    </row>
    <row r="3619" spans="1:28">
      <c r="A3619" t="s">
        <v>8832</v>
      </c>
      <c r="B3619" t="s">
        <v>8833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113"/>
        <v>374</v>
      </c>
      <c r="AB3619">
        <f t="shared" si="114"/>
        <v>6.2322728082437972E-5</v>
      </c>
    </row>
    <row r="3620" spans="1:28">
      <c r="A3620" t="s">
        <v>8834</v>
      </c>
      <c r="B3620" t="s">
        <v>8835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113"/>
        <v>381</v>
      </c>
      <c r="AB3620">
        <f t="shared" si="114"/>
        <v>6.3489196255103926E-5</v>
      </c>
    </row>
    <row r="3621" spans="1:28">
      <c r="A3621" t="s">
        <v>8836</v>
      </c>
      <c r="B3621" t="s">
        <v>8837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113"/>
        <v>419</v>
      </c>
      <c r="AB3621">
        <f t="shared" si="114"/>
        <v>6.9821452049576233E-5</v>
      </c>
    </row>
    <row r="3622" spans="1:28">
      <c r="A3622" t="s">
        <v>8838</v>
      </c>
      <c r="B3622" t="s">
        <v>8839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113"/>
        <v>435</v>
      </c>
      <c r="AB3622">
        <f t="shared" si="114"/>
        <v>7.2487665015669837E-5</v>
      </c>
    </row>
    <row r="3623" spans="1:28">
      <c r="A3623" t="s">
        <v>8840</v>
      </c>
      <c r="B3623" t="s">
        <v>8841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113"/>
        <v>472</v>
      </c>
      <c r="AB3623">
        <f t="shared" si="114"/>
        <v>7.8653282499761289E-5</v>
      </c>
    </row>
    <row r="3624" spans="1:28">
      <c r="A3624" t="s">
        <v>8842</v>
      </c>
      <c r="B3624" t="s">
        <v>8843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113"/>
        <v>488</v>
      </c>
      <c r="AB3624">
        <f t="shared" si="114"/>
        <v>8.1319495465854893E-5</v>
      </c>
    </row>
    <row r="3625" spans="1:28">
      <c r="A3625" t="s">
        <v>8844</v>
      </c>
      <c r="B3625" t="s">
        <v>8845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113"/>
        <v>454</v>
      </c>
      <c r="AB3625">
        <f t="shared" si="114"/>
        <v>7.565379291290599E-5</v>
      </c>
    </row>
    <row r="3626" spans="1:28">
      <c r="A3626" t="s">
        <v>8846</v>
      </c>
      <c r="B3626" t="s">
        <v>8847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113"/>
        <v>359</v>
      </c>
      <c r="AB3626">
        <f t="shared" si="114"/>
        <v>5.9823153426725216E-5</v>
      </c>
    </row>
    <row r="3627" spans="1:28">
      <c r="A3627" t="s">
        <v>8848</v>
      </c>
      <c r="B3627" t="s">
        <v>8849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113"/>
        <v>240</v>
      </c>
      <c r="AB3627">
        <f t="shared" si="114"/>
        <v>3.9993194491404049E-5</v>
      </c>
    </row>
    <row r="3628" spans="1:28">
      <c r="A3628" t="s">
        <v>8850</v>
      </c>
      <c r="B3628" t="s">
        <v>8851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113"/>
        <v>182</v>
      </c>
      <c r="AB3628">
        <f t="shared" si="114"/>
        <v>3.0328172489314734E-5</v>
      </c>
    </row>
    <row r="3629" spans="1:28">
      <c r="A3629" t="s">
        <v>8852</v>
      </c>
      <c r="B3629" t="s">
        <v>8853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113"/>
        <v>187</v>
      </c>
      <c r="AB3629">
        <f t="shared" si="114"/>
        <v>3.1161364041218986E-5</v>
      </c>
    </row>
    <row r="3630" spans="1:28">
      <c r="A3630" t="s">
        <v>8854</v>
      </c>
      <c r="B3630" t="s">
        <v>8855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113"/>
        <v>169</v>
      </c>
      <c r="AB3630">
        <f t="shared" si="114"/>
        <v>2.8161874454363683E-5</v>
      </c>
    </row>
    <row r="3631" spans="1:28">
      <c r="A3631" t="s">
        <v>8856</v>
      </c>
      <c r="B3631" t="s">
        <v>8857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113"/>
        <v>194</v>
      </c>
      <c r="AB3631">
        <f t="shared" si="114"/>
        <v>3.232783221388494E-5</v>
      </c>
    </row>
    <row r="3632" spans="1:28">
      <c r="A3632" t="s">
        <v>8858</v>
      </c>
      <c r="B3632" t="s">
        <v>8859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113"/>
        <v>296</v>
      </c>
      <c r="AB3632">
        <f t="shared" si="114"/>
        <v>4.9324939872731655E-5</v>
      </c>
    </row>
    <row r="3633" spans="1:28">
      <c r="A3633" t="s">
        <v>8860</v>
      </c>
      <c r="B3633" t="s">
        <v>8861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113"/>
        <v>484</v>
      </c>
      <c r="AB3633">
        <f t="shared" si="114"/>
        <v>8.0652942224331489E-5</v>
      </c>
    </row>
    <row r="3634" spans="1:28">
      <c r="A3634" t="s">
        <v>8862</v>
      </c>
      <c r="B3634" t="s">
        <v>8863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113"/>
        <v>620</v>
      </c>
      <c r="AB3634">
        <f t="shared" si="114"/>
        <v>1.0331575243612711E-4</v>
      </c>
    </row>
    <row r="3635" spans="1:28">
      <c r="A3635" t="s">
        <v>8864</v>
      </c>
      <c r="B3635" t="s">
        <v>8865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113"/>
        <v>619</v>
      </c>
      <c r="AB3635">
        <f t="shared" si="114"/>
        <v>1.0314911412574627E-4</v>
      </c>
    </row>
    <row r="3636" spans="1:28">
      <c r="A3636" t="s">
        <v>8866</v>
      </c>
      <c r="B3636" t="s">
        <v>8867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113"/>
        <v>508</v>
      </c>
      <c r="AB3636">
        <f t="shared" si="114"/>
        <v>8.4652261673471901E-5</v>
      </c>
    </row>
    <row r="3637" spans="1:28">
      <c r="A3637" t="s">
        <v>8868</v>
      </c>
      <c r="B3637" t="s">
        <v>8869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113"/>
        <v>482</v>
      </c>
      <c r="AB3637">
        <f t="shared" si="114"/>
        <v>8.0319665603569793E-5</v>
      </c>
    </row>
    <row r="3638" spans="1:28">
      <c r="A3638" t="s">
        <v>8870</v>
      </c>
      <c r="B3638" t="s">
        <v>8871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113"/>
        <v>465</v>
      </c>
      <c r="AB3638">
        <f t="shared" si="114"/>
        <v>7.7486814327095335E-5</v>
      </c>
    </row>
    <row r="3639" spans="1:28">
      <c r="A3639" t="s">
        <v>8872</v>
      </c>
      <c r="B3639" t="s">
        <v>8873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113"/>
        <v>425</v>
      </c>
      <c r="AB3639">
        <f t="shared" si="114"/>
        <v>7.0821281911861333E-5</v>
      </c>
    </row>
    <row r="3640" spans="1:28">
      <c r="A3640" t="s">
        <v>8874</v>
      </c>
      <c r="B3640" t="s">
        <v>8875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113"/>
        <v>413</v>
      </c>
      <c r="AB3640">
        <f t="shared" si="114"/>
        <v>6.8821622187291133E-5</v>
      </c>
    </row>
    <row r="3641" spans="1:28">
      <c r="A3641" t="s">
        <v>8876</v>
      </c>
      <c r="B3641" t="s">
        <v>8877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113"/>
        <v>357</v>
      </c>
      <c r="AB3641">
        <f t="shared" si="114"/>
        <v>5.948987680596352E-5</v>
      </c>
    </row>
    <row r="3642" spans="1:28">
      <c r="A3642" t="s">
        <v>8878</v>
      </c>
      <c r="B3642" t="s">
        <v>8879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113"/>
        <v>376</v>
      </c>
      <c r="AB3642">
        <f t="shared" si="114"/>
        <v>6.2656004703199667E-5</v>
      </c>
    </row>
    <row r="3643" spans="1:28">
      <c r="A3643" t="s">
        <v>8880</v>
      </c>
      <c r="B3643" t="s">
        <v>8881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113"/>
        <v>345</v>
      </c>
      <c r="AB3643">
        <f t="shared" si="114"/>
        <v>5.7490217081393314E-5</v>
      </c>
    </row>
    <row r="3644" spans="1:28">
      <c r="A3644" t="s">
        <v>8882</v>
      </c>
      <c r="B3644" t="s">
        <v>8883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113"/>
        <v>349</v>
      </c>
      <c r="AB3644">
        <f t="shared" si="114"/>
        <v>5.8156770322916718E-5</v>
      </c>
    </row>
    <row r="3645" spans="1:28">
      <c r="A3645" t="s">
        <v>8884</v>
      </c>
      <c r="B3645" t="s">
        <v>8885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113"/>
        <v>364</v>
      </c>
      <c r="AB3645">
        <f t="shared" si="114"/>
        <v>6.0656344978629468E-5</v>
      </c>
    </row>
    <row r="3646" spans="1:28">
      <c r="A3646" t="s">
        <v>8886</v>
      </c>
      <c r="B3646" t="s">
        <v>8887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113"/>
        <v>374</v>
      </c>
      <c r="AB3646">
        <f t="shared" si="114"/>
        <v>6.2322728082437972E-5</v>
      </c>
    </row>
    <row r="3647" spans="1:28">
      <c r="A3647" t="s">
        <v>8888</v>
      </c>
      <c r="B3647" t="s">
        <v>8889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113"/>
        <v>396</v>
      </c>
      <c r="AB3647">
        <f t="shared" si="114"/>
        <v>6.5988770910816675E-5</v>
      </c>
    </row>
    <row r="3648" spans="1:28">
      <c r="A3648" t="s">
        <v>8890</v>
      </c>
      <c r="B3648" t="s">
        <v>8891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113"/>
        <v>408</v>
      </c>
      <c r="AB3648">
        <f t="shared" si="114"/>
        <v>6.7988430635386874E-5</v>
      </c>
    </row>
    <row r="3649" spans="1:28">
      <c r="A3649" t="s">
        <v>8892</v>
      </c>
      <c r="B3649" t="s">
        <v>8893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113"/>
        <v>391</v>
      </c>
      <c r="AB3649">
        <f t="shared" si="114"/>
        <v>6.515557935891243E-5</v>
      </c>
    </row>
    <row r="3650" spans="1:28">
      <c r="A3650" t="s">
        <v>8894</v>
      </c>
      <c r="B3650" t="s">
        <v>8895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113"/>
        <v>312</v>
      </c>
      <c r="AB3650">
        <f t="shared" si="114"/>
        <v>5.1991152838825259E-5</v>
      </c>
    </row>
    <row r="3651" spans="1:28">
      <c r="A3651" t="s">
        <v>8896</v>
      </c>
      <c r="B3651" t="s">
        <v>8897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113"/>
        <v>208</v>
      </c>
      <c r="AB3651">
        <f t="shared" si="114"/>
        <v>3.4660768559216842E-5</v>
      </c>
    </row>
    <row r="3652" spans="1:28">
      <c r="A3652" t="s">
        <v>8898</v>
      </c>
      <c r="B3652" t="s">
        <v>8899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113"/>
        <v>160</v>
      </c>
      <c r="AB3652">
        <f t="shared" si="114"/>
        <v>2.666212966093603E-5</v>
      </c>
    </row>
    <row r="3653" spans="1:28">
      <c r="A3653" t="s">
        <v>8900</v>
      </c>
      <c r="B3653" t="s">
        <v>8901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113"/>
        <v>183</v>
      </c>
      <c r="AB3653">
        <f t="shared" si="114"/>
        <v>3.0494810799695585E-5</v>
      </c>
    </row>
    <row r="3654" spans="1:28">
      <c r="A3654" t="s">
        <v>8902</v>
      </c>
      <c r="B3654" t="s">
        <v>8903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115">SUM(U3654:Z3654)</f>
        <v>190</v>
      </c>
      <c r="AB3654">
        <f t="shared" si="114"/>
        <v>3.1661278972361536E-5</v>
      </c>
    </row>
    <row r="3655" spans="1:28">
      <c r="A3655" t="s">
        <v>8904</v>
      </c>
      <c r="B3655" t="s">
        <v>8905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115"/>
        <v>240</v>
      </c>
      <c r="AB3655">
        <f t="shared" si="114"/>
        <v>3.9993194491404049E-5</v>
      </c>
    </row>
    <row r="3656" spans="1:28">
      <c r="A3656" t="s">
        <v>8906</v>
      </c>
      <c r="B3656" t="s">
        <v>8907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115"/>
        <v>345</v>
      </c>
      <c r="AB3656">
        <f t="shared" si="114"/>
        <v>5.7490217081393314E-5</v>
      </c>
    </row>
    <row r="3657" spans="1:28">
      <c r="A3657" t="s">
        <v>8908</v>
      </c>
      <c r="B3657" t="s">
        <v>8909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115"/>
        <v>513</v>
      </c>
      <c r="AB3657">
        <f t="shared" si="114"/>
        <v>8.5485453225376146E-5</v>
      </c>
    </row>
    <row r="3658" spans="1:28">
      <c r="A3658" t="s">
        <v>8910</v>
      </c>
      <c r="B3658" t="s">
        <v>8911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115"/>
        <v>531</v>
      </c>
      <c r="AB3658">
        <f t="shared" si="114"/>
        <v>8.8484942812231445E-5</v>
      </c>
    </row>
    <row r="3659" spans="1:28">
      <c r="A3659" t="s">
        <v>8912</v>
      </c>
      <c r="B3659" t="s">
        <v>8913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115"/>
        <v>552</v>
      </c>
      <c r="AB3659">
        <f t="shared" si="114"/>
        <v>9.1984347330229308E-5</v>
      </c>
    </row>
    <row r="3660" spans="1:28">
      <c r="A3660" t="s">
        <v>8914</v>
      </c>
      <c r="B3660" t="s">
        <v>8915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115"/>
        <v>432</v>
      </c>
      <c r="AB3660">
        <f t="shared" si="114"/>
        <v>7.1987750084527287E-5</v>
      </c>
    </row>
    <row r="3661" spans="1:28">
      <c r="A3661" t="s">
        <v>8916</v>
      </c>
      <c r="B3661" t="s">
        <v>8917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115"/>
        <v>412</v>
      </c>
      <c r="AB3661">
        <f t="shared" si="114"/>
        <v>6.8654983876910279E-5</v>
      </c>
    </row>
    <row r="3662" spans="1:28">
      <c r="A3662" t="s">
        <v>8918</v>
      </c>
      <c r="B3662" t="s">
        <v>8919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115"/>
        <v>391</v>
      </c>
      <c r="AB3662">
        <f t="shared" si="114"/>
        <v>6.515557935891243E-5</v>
      </c>
    </row>
    <row r="3663" spans="1:28">
      <c r="A3663" t="s">
        <v>8920</v>
      </c>
      <c r="B3663" t="s">
        <v>8921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115"/>
        <v>374</v>
      </c>
      <c r="AB3663">
        <f t="shared" si="114"/>
        <v>6.2322728082437972E-5</v>
      </c>
    </row>
    <row r="3664" spans="1:28">
      <c r="A3664" t="s">
        <v>8922</v>
      </c>
      <c r="B3664" t="s">
        <v>8923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115"/>
        <v>369</v>
      </c>
      <c r="AB3664">
        <f t="shared" si="114"/>
        <v>6.1489536530533726E-5</v>
      </c>
    </row>
    <row r="3665" spans="1:28">
      <c r="A3665" t="s">
        <v>8924</v>
      </c>
      <c r="B3665" t="s">
        <v>8925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115"/>
        <v>322</v>
      </c>
      <c r="AB3665">
        <f t="shared" si="114"/>
        <v>5.3657535942633763E-5</v>
      </c>
    </row>
    <row r="3666" spans="1:28">
      <c r="A3666" t="s">
        <v>8926</v>
      </c>
      <c r="B3666" t="s">
        <v>8927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115"/>
        <v>314</v>
      </c>
      <c r="AB3666">
        <f t="shared" si="114"/>
        <v>5.2324429459586961E-5</v>
      </c>
    </row>
    <row r="3667" spans="1:28">
      <c r="A3667" t="s">
        <v>8928</v>
      </c>
      <c r="B3667" t="s">
        <v>8929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115"/>
        <v>292</v>
      </c>
      <c r="AB3667">
        <f t="shared" si="114"/>
        <v>4.8658386631208258E-5</v>
      </c>
    </row>
    <row r="3668" spans="1:28">
      <c r="A3668" t="s">
        <v>8930</v>
      </c>
      <c r="B3668" t="s">
        <v>8931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115"/>
        <v>302</v>
      </c>
      <c r="AB3668">
        <f t="shared" si="114"/>
        <v>5.0324769735016755E-5</v>
      </c>
    </row>
    <row r="3669" spans="1:28">
      <c r="A3669" t="s">
        <v>8932</v>
      </c>
      <c r="B3669" t="s">
        <v>8933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115"/>
        <v>333</v>
      </c>
      <c r="AB3669">
        <f t="shared" si="114"/>
        <v>5.5490557356823115E-5</v>
      </c>
    </row>
    <row r="3670" spans="1:28">
      <c r="A3670" t="s">
        <v>8934</v>
      </c>
      <c r="B3670" t="s">
        <v>8935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115"/>
        <v>346</v>
      </c>
      <c r="AB3670">
        <f t="shared" ref="AB3670:AB3733" si="116">AA3670/$AD$4</f>
        <v>5.7656855391774168E-5</v>
      </c>
    </row>
    <row r="3671" spans="1:28">
      <c r="A3671" t="s">
        <v>8936</v>
      </c>
      <c r="B3671" t="s">
        <v>8937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115"/>
        <v>367</v>
      </c>
      <c r="AB3671">
        <f t="shared" si="116"/>
        <v>6.1156259909772017E-5</v>
      </c>
    </row>
    <row r="3672" spans="1:28">
      <c r="A3672" t="s">
        <v>8938</v>
      </c>
      <c r="B3672" t="s">
        <v>8939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115"/>
        <v>385</v>
      </c>
      <c r="AB3672">
        <f t="shared" si="116"/>
        <v>6.415574949662733E-5</v>
      </c>
    </row>
    <row r="3673" spans="1:28">
      <c r="A3673" t="s">
        <v>8940</v>
      </c>
      <c r="B3673" t="s">
        <v>8941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115"/>
        <v>372</v>
      </c>
      <c r="AB3673">
        <f t="shared" si="116"/>
        <v>6.1989451461676276E-5</v>
      </c>
    </row>
    <row r="3674" spans="1:28">
      <c r="A3674" t="s">
        <v>8942</v>
      </c>
      <c r="B3674" t="s">
        <v>8943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115"/>
        <v>292</v>
      </c>
      <c r="AB3674">
        <f t="shared" si="116"/>
        <v>4.8658386631208258E-5</v>
      </c>
    </row>
    <row r="3675" spans="1:28">
      <c r="A3675" t="s">
        <v>8944</v>
      </c>
      <c r="B3675" t="s">
        <v>8945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115"/>
        <v>204</v>
      </c>
      <c r="AB3675">
        <f t="shared" si="116"/>
        <v>3.3994215317693437E-5</v>
      </c>
    </row>
    <row r="3676" spans="1:28">
      <c r="A3676" t="s">
        <v>8946</v>
      </c>
      <c r="B3676" t="s">
        <v>8947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115"/>
        <v>152</v>
      </c>
      <c r="AB3676">
        <f t="shared" si="116"/>
        <v>2.5329023177889229E-5</v>
      </c>
    </row>
    <row r="3677" spans="1:28">
      <c r="A3677" t="s">
        <v>8948</v>
      </c>
      <c r="B3677" t="s">
        <v>8949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115"/>
        <v>174</v>
      </c>
      <c r="AB3677">
        <f t="shared" si="116"/>
        <v>2.8995066006267932E-5</v>
      </c>
    </row>
    <row r="3678" spans="1:28">
      <c r="A3678" t="s">
        <v>8950</v>
      </c>
      <c r="B3678" t="s">
        <v>8951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115"/>
        <v>170</v>
      </c>
      <c r="AB3678">
        <f t="shared" si="116"/>
        <v>2.8328512764744531E-5</v>
      </c>
    </row>
    <row r="3679" spans="1:28">
      <c r="A3679" t="s">
        <v>8952</v>
      </c>
      <c r="B3679" t="s">
        <v>8953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115"/>
        <v>182</v>
      </c>
      <c r="AB3679">
        <f t="shared" si="116"/>
        <v>3.0328172489314734E-5</v>
      </c>
    </row>
    <row r="3680" spans="1:28">
      <c r="A3680" t="s">
        <v>8954</v>
      </c>
      <c r="B3680" t="s">
        <v>8955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115"/>
        <v>281</v>
      </c>
      <c r="AB3680">
        <f t="shared" si="116"/>
        <v>4.6825365217018906E-5</v>
      </c>
    </row>
    <row r="3681" spans="1:28">
      <c r="A3681" t="s">
        <v>8956</v>
      </c>
      <c r="B3681" t="s">
        <v>8957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115"/>
        <v>504</v>
      </c>
      <c r="AB3681">
        <f t="shared" si="116"/>
        <v>8.3985708431948497E-5</v>
      </c>
    </row>
    <row r="3682" spans="1:28">
      <c r="A3682" t="s">
        <v>8958</v>
      </c>
      <c r="B3682" t="s">
        <v>8959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115"/>
        <v>595</v>
      </c>
      <c r="AB3682">
        <f t="shared" si="116"/>
        <v>9.914979467660586E-5</v>
      </c>
    </row>
    <row r="3683" spans="1:28">
      <c r="A3683" t="s">
        <v>8960</v>
      </c>
      <c r="B3683" t="s">
        <v>8961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115"/>
        <v>589</v>
      </c>
      <c r="AB3683">
        <f t="shared" si="116"/>
        <v>9.814996481432076E-5</v>
      </c>
    </row>
    <row r="3684" spans="1:28">
      <c r="A3684" t="s">
        <v>8962</v>
      </c>
      <c r="B3684" t="s">
        <v>8963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115"/>
        <v>461</v>
      </c>
      <c r="AB3684">
        <f t="shared" si="116"/>
        <v>7.6820261085571944E-5</v>
      </c>
    </row>
    <row r="3685" spans="1:28">
      <c r="A3685" t="s">
        <v>8964</v>
      </c>
      <c r="B3685" t="s">
        <v>8965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115"/>
        <v>444</v>
      </c>
      <c r="AB3685">
        <f t="shared" si="116"/>
        <v>7.3987409809097486E-5</v>
      </c>
    </row>
    <row r="3686" spans="1:28">
      <c r="A3686" t="s">
        <v>8966</v>
      </c>
      <c r="B3686" t="s">
        <v>8967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115"/>
        <v>417</v>
      </c>
      <c r="AB3686">
        <f t="shared" si="116"/>
        <v>6.9488175428814524E-5</v>
      </c>
    </row>
    <row r="3687" spans="1:28">
      <c r="A3687" t="s">
        <v>8968</v>
      </c>
      <c r="B3687" t="s">
        <v>8969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115"/>
        <v>405</v>
      </c>
      <c r="AB3687">
        <f t="shared" si="116"/>
        <v>6.7488515704244325E-5</v>
      </c>
    </row>
    <row r="3688" spans="1:28">
      <c r="A3688" t="s">
        <v>8970</v>
      </c>
      <c r="B3688" t="s">
        <v>8971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115"/>
        <v>394</v>
      </c>
      <c r="AB3688">
        <f t="shared" si="116"/>
        <v>6.565549429005498E-5</v>
      </c>
    </row>
    <row r="3689" spans="1:28">
      <c r="A3689" t="s">
        <v>8972</v>
      </c>
      <c r="B3689" t="s">
        <v>8973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115"/>
        <v>334</v>
      </c>
      <c r="AB3689">
        <f t="shared" si="116"/>
        <v>5.5657195667203962E-5</v>
      </c>
    </row>
    <row r="3690" spans="1:28">
      <c r="A3690" t="s">
        <v>8974</v>
      </c>
      <c r="B3690" t="s">
        <v>8975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115"/>
        <v>326</v>
      </c>
      <c r="AB3690">
        <f t="shared" si="116"/>
        <v>5.432408918415716E-5</v>
      </c>
    </row>
    <row r="3691" spans="1:28">
      <c r="A3691" t="s">
        <v>8976</v>
      </c>
      <c r="B3691" t="s">
        <v>8977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115"/>
        <v>303</v>
      </c>
      <c r="AB3691">
        <f t="shared" si="116"/>
        <v>5.0491408045397609E-5</v>
      </c>
    </row>
    <row r="3692" spans="1:28">
      <c r="A3692" t="s">
        <v>8978</v>
      </c>
      <c r="B3692" t="s">
        <v>8979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115"/>
        <v>308</v>
      </c>
      <c r="AB3692">
        <f t="shared" si="116"/>
        <v>5.1324599597301861E-5</v>
      </c>
    </row>
    <row r="3693" spans="1:28">
      <c r="A3693" t="s">
        <v>8980</v>
      </c>
      <c r="B3693" t="s">
        <v>8981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115"/>
        <v>339</v>
      </c>
      <c r="AB3693">
        <f t="shared" si="116"/>
        <v>5.6490387219108214E-5</v>
      </c>
    </row>
    <row r="3694" spans="1:28">
      <c r="A3694" t="s">
        <v>8982</v>
      </c>
      <c r="B3694" t="s">
        <v>8983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115"/>
        <v>345</v>
      </c>
      <c r="AB3694">
        <f t="shared" si="116"/>
        <v>5.7490217081393314E-5</v>
      </c>
    </row>
    <row r="3695" spans="1:28">
      <c r="A3695" t="s">
        <v>8984</v>
      </c>
      <c r="B3695" t="s">
        <v>8985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115"/>
        <v>371</v>
      </c>
      <c r="AB3695">
        <f t="shared" si="116"/>
        <v>6.1822813151295422E-5</v>
      </c>
    </row>
    <row r="3696" spans="1:28">
      <c r="A3696" t="s">
        <v>8986</v>
      </c>
      <c r="B3696" t="s">
        <v>8987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115"/>
        <v>396</v>
      </c>
      <c r="AB3696">
        <f t="shared" si="116"/>
        <v>6.5988770910816675E-5</v>
      </c>
    </row>
    <row r="3697" spans="1:28">
      <c r="A3697" t="s">
        <v>8988</v>
      </c>
      <c r="B3697" t="s">
        <v>8989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115"/>
        <v>362</v>
      </c>
      <c r="AB3697">
        <f t="shared" si="116"/>
        <v>6.0323068357867772E-5</v>
      </c>
    </row>
    <row r="3698" spans="1:28">
      <c r="A3698" t="s">
        <v>8990</v>
      </c>
      <c r="B3698" t="s">
        <v>8991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115"/>
        <v>295</v>
      </c>
      <c r="AB3698">
        <f t="shared" si="116"/>
        <v>4.9158301562350807E-5</v>
      </c>
    </row>
    <row r="3699" spans="1:28">
      <c r="A3699" t="s">
        <v>8992</v>
      </c>
      <c r="B3699" t="s">
        <v>8993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115"/>
        <v>197</v>
      </c>
      <c r="AB3699">
        <f t="shared" si="116"/>
        <v>3.282774714502749E-5</v>
      </c>
    </row>
    <row r="3700" spans="1:28">
      <c r="A3700" t="s">
        <v>8994</v>
      </c>
      <c r="B3700" t="s">
        <v>8995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115"/>
        <v>147</v>
      </c>
      <c r="AB3700">
        <f t="shared" si="116"/>
        <v>2.449583162598498E-5</v>
      </c>
    </row>
    <row r="3701" spans="1:28">
      <c r="A3701" t="s">
        <v>8996</v>
      </c>
      <c r="B3701" t="s">
        <v>8997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115"/>
        <v>169</v>
      </c>
      <c r="AB3701">
        <f t="shared" si="116"/>
        <v>2.8161874454363683E-5</v>
      </c>
    </row>
    <row r="3702" spans="1:28">
      <c r="A3702" t="s">
        <v>8998</v>
      </c>
      <c r="B3702" t="s">
        <v>8999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115"/>
        <v>164</v>
      </c>
      <c r="AB3702">
        <f t="shared" si="116"/>
        <v>2.7328682902459431E-5</v>
      </c>
    </row>
    <row r="3703" spans="1:28">
      <c r="A3703" t="s">
        <v>9000</v>
      </c>
      <c r="B3703" t="s">
        <v>9001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115"/>
        <v>177</v>
      </c>
      <c r="AB3703">
        <f t="shared" si="116"/>
        <v>2.9494980937410485E-5</v>
      </c>
    </row>
    <row r="3704" spans="1:28">
      <c r="A3704" t="s">
        <v>9002</v>
      </c>
      <c r="B3704" t="s">
        <v>9003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115"/>
        <v>277</v>
      </c>
      <c r="AB3704">
        <f t="shared" si="116"/>
        <v>4.6158811975495502E-5</v>
      </c>
    </row>
    <row r="3705" spans="1:28">
      <c r="A3705" t="s">
        <v>9004</v>
      </c>
      <c r="B3705" t="s">
        <v>9005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115"/>
        <v>495</v>
      </c>
      <c r="AB3705">
        <f t="shared" si="116"/>
        <v>8.2485963638520847E-5</v>
      </c>
    </row>
    <row r="3706" spans="1:28">
      <c r="A3706" t="s">
        <v>9006</v>
      </c>
      <c r="B3706" t="s">
        <v>9007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115"/>
        <v>590</v>
      </c>
      <c r="AB3706">
        <f t="shared" si="116"/>
        <v>9.8316603124701615E-5</v>
      </c>
    </row>
    <row r="3707" spans="1:28">
      <c r="A3707" t="s">
        <v>9008</v>
      </c>
      <c r="B3707" t="s">
        <v>9009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115"/>
        <v>587</v>
      </c>
      <c r="AB3707">
        <f t="shared" si="116"/>
        <v>9.7816688193559065E-5</v>
      </c>
    </row>
    <row r="3708" spans="1:28">
      <c r="A3708" t="s">
        <v>9010</v>
      </c>
      <c r="B3708" t="s">
        <v>9011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115"/>
        <v>467</v>
      </c>
      <c r="AB3708">
        <f t="shared" si="116"/>
        <v>7.7820090947857044E-5</v>
      </c>
    </row>
    <row r="3709" spans="1:28">
      <c r="A3709" t="s">
        <v>9012</v>
      </c>
      <c r="B3709" t="s">
        <v>9013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115"/>
        <v>450</v>
      </c>
      <c r="AB3709">
        <f t="shared" si="116"/>
        <v>7.4987239671382586E-5</v>
      </c>
    </row>
    <row r="3710" spans="1:28">
      <c r="A3710" t="s">
        <v>9014</v>
      </c>
      <c r="B3710" t="s">
        <v>9015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115"/>
        <v>426</v>
      </c>
      <c r="AB3710">
        <f t="shared" si="116"/>
        <v>7.0987920222242187E-5</v>
      </c>
    </row>
    <row r="3711" spans="1:28">
      <c r="A3711" t="s">
        <v>9016</v>
      </c>
      <c r="B3711" t="s">
        <v>9017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115"/>
        <v>411</v>
      </c>
      <c r="AB3711">
        <f t="shared" si="116"/>
        <v>6.8488345566529424E-5</v>
      </c>
    </row>
    <row r="3712" spans="1:28">
      <c r="A3712" t="s">
        <v>9018</v>
      </c>
      <c r="B3712" t="s">
        <v>9019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115"/>
        <v>400</v>
      </c>
      <c r="AB3712">
        <f t="shared" si="116"/>
        <v>6.6655324152340079E-5</v>
      </c>
    </row>
    <row r="3713" spans="1:28">
      <c r="A3713" t="s">
        <v>9020</v>
      </c>
      <c r="B3713" t="s">
        <v>9021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115"/>
        <v>339</v>
      </c>
      <c r="AB3713">
        <f t="shared" si="116"/>
        <v>5.6490387219108214E-5</v>
      </c>
    </row>
    <row r="3714" spans="1:28">
      <c r="A3714" t="s">
        <v>9022</v>
      </c>
      <c r="B3714" t="s">
        <v>9023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115"/>
        <v>325</v>
      </c>
      <c r="AB3714">
        <f t="shared" si="116"/>
        <v>5.4157450873776313E-5</v>
      </c>
    </row>
    <row r="3715" spans="1:28">
      <c r="A3715" t="s">
        <v>9024</v>
      </c>
      <c r="B3715" t="s">
        <v>9025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115"/>
        <v>297</v>
      </c>
      <c r="AB3715">
        <f t="shared" si="116"/>
        <v>4.949157818311251E-5</v>
      </c>
    </row>
    <row r="3716" spans="1:28">
      <c r="A3716" t="s">
        <v>9026</v>
      </c>
      <c r="B3716" t="s">
        <v>9027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115"/>
        <v>302</v>
      </c>
      <c r="AB3716">
        <f t="shared" si="116"/>
        <v>5.0324769735016755E-5</v>
      </c>
    </row>
    <row r="3717" spans="1:28">
      <c r="A3717" t="s">
        <v>9028</v>
      </c>
      <c r="B3717" t="s">
        <v>9029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115"/>
        <v>333</v>
      </c>
      <c r="AB3717">
        <f t="shared" si="116"/>
        <v>5.5490557356823115E-5</v>
      </c>
    </row>
    <row r="3718" spans="1:28">
      <c r="A3718" t="s">
        <v>9030</v>
      </c>
      <c r="B3718" t="s">
        <v>9031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117">SUM(U3718:Z3718)</f>
        <v>341</v>
      </c>
      <c r="AB3718">
        <f t="shared" si="116"/>
        <v>5.6823663839869916E-5</v>
      </c>
    </row>
    <row r="3719" spans="1:28">
      <c r="A3719" t="s">
        <v>9032</v>
      </c>
      <c r="B3719" t="s">
        <v>9033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117"/>
        <v>366</v>
      </c>
      <c r="AB3719">
        <f t="shared" si="116"/>
        <v>6.098962159939117E-5</v>
      </c>
    </row>
    <row r="3720" spans="1:28">
      <c r="A3720" t="s">
        <v>9034</v>
      </c>
      <c r="B3720" t="s">
        <v>9035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117"/>
        <v>387</v>
      </c>
      <c r="AB3720">
        <f t="shared" si="116"/>
        <v>6.4489026117389025E-5</v>
      </c>
    </row>
    <row r="3721" spans="1:28">
      <c r="A3721" t="s">
        <v>9036</v>
      </c>
      <c r="B3721" t="s">
        <v>9037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117"/>
        <v>352</v>
      </c>
      <c r="AB3721">
        <f t="shared" si="116"/>
        <v>5.8656685254059268E-5</v>
      </c>
    </row>
    <row r="3722" spans="1:28">
      <c r="A3722" t="s">
        <v>9038</v>
      </c>
      <c r="B3722" t="s">
        <v>9039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117"/>
        <v>286</v>
      </c>
      <c r="AB3722">
        <f t="shared" si="116"/>
        <v>4.7658556768923158E-5</v>
      </c>
    </row>
    <row r="3723" spans="1:28">
      <c r="A3723" t="s">
        <v>9040</v>
      </c>
      <c r="B3723" t="s">
        <v>9041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117"/>
        <v>191</v>
      </c>
      <c r="AB3723">
        <f t="shared" si="116"/>
        <v>3.1827917282742383E-5</v>
      </c>
    </row>
    <row r="3724" spans="1:28">
      <c r="A3724" t="s">
        <v>9042</v>
      </c>
      <c r="B3724" t="s">
        <v>9043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117"/>
        <v>143</v>
      </c>
      <c r="AB3724">
        <f t="shared" si="116"/>
        <v>2.3829278384461579E-5</v>
      </c>
    </row>
    <row r="3725" spans="1:28">
      <c r="A3725" t="s">
        <v>9044</v>
      </c>
      <c r="B3725" t="s">
        <v>9045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117"/>
        <v>164</v>
      </c>
      <c r="AB3725">
        <f t="shared" si="116"/>
        <v>2.7328682902459431E-5</v>
      </c>
    </row>
    <row r="3726" spans="1:28">
      <c r="A3726" t="s">
        <v>9046</v>
      </c>
      <c r="B3726" t="s">
        <v>9047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117"/>
        <v>163</v>
      </c>
      <c r="AB3726">
        <f t="shared" si="116"/>
        <v>2.716204459207858E-5</v>
      </c>
    </row>
    <row r="3727" spans="1:28">
      <c r="A3727" t="s">
        <v>9048</v>
      </c>
      <c r="B3727" t="s">
        <v>9049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117"/>
        <v>171</v>
      </c>
      <c r="AB3727">
        <f t="shared" si="116"/>
        <v>2.8495151075125382E-5</v>
      </c>
    </row>
    <row r="3728" spans="1:28">
      <c r="A3728" t="s">
        <v>9050</v>
      </c>
      <c r="B3728" t="s">
        <v>9051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117"/>
        <v>269</v>
      </c>
      <c r="AB3728">
        <f t="shared" si="116"/>
        <v>4.48257054924487E-5</v>
      </c>
    </row>
    <row r="3729" spans="1:28">
      <c r="A3729" t="s">
        <v>9052</v>
      </c>
      <c r="B3729" t="s">
        <v>9053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117"/>
        <v>483</v>
      </c>
      <c r="AB3729">
        <f t="shared" si="116"/>
        <v>8.0486303913950648E-5</v>
      </c>
    </row>
    <row r="3730" spans="1:28">
      <c r="A3730" t="s">
        <v>9054</v>
      </c>
      <c r="B3730" t="s">
        <v>9055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117"/>
        <v>575</v>
      </c>
      <c r="AB3730">
        <f t="shared" si="116"/>
        <v>9.5817028468988866E-5</v>
      </c>
    </row>
    <row r="3731" spans="1:28">
      <c r="A3731" t="s">
        <v>9056</v>
      </c>
      <c r="B3731" t="s">
        <v>9057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117"/>
        <v>572</v>
      </c>
      <c r="AB3731">
        <f t="shared" si="116"/>
        <v>9.5317113537846316E-5</v>
      </c>
    </row>
    <row r="3732" spans="1:28">
      <c r="A3732" t="s">
        <v>9058</v>
      </c>
      <c r="B3732" t="s">
        <v>9059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117"/>
        <v>455</v>
      </c>
      <c r="AB3732">
        <f t="shared" si="116"/>
        <v>7.5820431223286831E-5</v>
      </c>
    </row>
    <row r="3733" spans="1:28">
      <c r="A3733" t="s">
        <v>9060</v>
      </c>
      <c r="B3733" t="s">
        <v>9061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117"/>
        <v>437</v>
      </c>
      <c r="AB3733">
        <f t="shared" si="116"/>
        <v>7.2820941636431532E-5</v>
      </c>
    </row>
    <row r="3734" spans="1:28">
      <c r="A3734" t="s">
        <v>9062</v>
      </c>
      <c r="B3734" t="s">
        <v>9063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117"/>
        <v>414</v>
      </c>
      <c r="AB3734">
        <f t="shared" ref="AB3734:AB3797" si="118">AA3734/$AD$4</f>
        <v>6.8988260497671974E-5</v>
      </c>
    </row>
    <row r="3735" spans="1:28">
      <c r="A3735" t="s">
        <v>9064</v>
      </c>
      <c r="B3735" t="s">
        <v>9065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117"/>
        <v>401</v>
      </c>
      <c r="AB3735">
        <f t="shared" si="118"/>
        <v>6.682196246272092E-5</v>
      </c>
    </row>
    <row r="3736" spans="1:28">
      <c r="A3736" t="s">
        <v>9066</v>
      </c>
      <c r="B3736" t="s">
        <v>9067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117"/>
        <v>389</v>
      </c>
      <c r="AB3736">
        <f t="shared" si="118"/>
        <v>6.4822302738150721E-5</v>
      </c>
    </row>
    <row r="3737" spans="1:28">
      <c r="A3737" t="s">
        <v>9068</v>
      </c>
      <c r="B3737" t="s">
        <v>9069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117"/>
        <v>327</v>
      </c>
      <c r="AB3737">
        <f t="shared" si="118"/>
        <v>5.4490727494538015E-5</v>
      </c>
    </row>
    <row r="3738" spans="1:28">
      <c r="A3738" t="s">
        <v>9070</v>
      </c>
      <c r="B3738" t="s">
        <v>9071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117"/>
        <v>315</v>
      </c>
      <c r="AB3738">
        <f t="shared" si="118"/>
        <v>5.2491067769967809E-5</v>
      </c>
    </row>
    <row r="3739" spans="1:28">
      <c r="A3739" t="s">
        <v>9072</v>
      </c>
      <c r="B3739" t="s">
        <v>9073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117"/>
        <v>291</v>
      </c>
      <c r="AB3739">
        <f t="shared" si="118"/>
        <v>4.8491748320827403E-5</v>
      </c>
    </row>
    <row r="3740" spans="1:28">
      <c r="A3740" t="s">
        <v>9074</v>
      </c>
      <c r="B3740" t="s">
        <v>9075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117"/>
        <v>293</v>
      </c>
      <c r="AB3740">
        <f t="shared" si="118"/>
        <v>4.8825024941589105E-5</v>
      </c>
    </row>
    <row r="3741" spans="1:28">
      <c r="A3741" t="s">
        <v>9076</v>
      </c>
      <c r="B3741" t="s">
        <v>9077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117"/>
        <v>324</v>
      </c>
      <c r="AB3741">
        <f t="shared" si="118"/>
        <v>5.3990812563395465E-5</v>
      </c>
    </row>
    <row r="3742" spans="1:28">
      <c r="A3742" t="s">
        <v>9078</v>
      </c>
      <c r="B3742" t="s">
        <v>9079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117"/>
        <v>329</v>
      </c>
      <c r="AB3742">
        <f t="shared" si="118"/>
        <v>5.482400411529971E-5</v>
      </c>
    </row>
    <row r="3743" spans="1:28">
      <c r="A3743" t="s">
        <v>9080</v>
      </c>
      <c r="B3743" t="s">
        <v>9081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117"/>
        <v>354</v>
      </c>
      <c r="AB3743">
        <f t="shared" si="118"/>
        <v>5.898996187482097E-5</v>
      </c>
    </row>
    <row r="3744" spans="1:28">
      <c r="A3744" t="s">
        <v>9082</v>
      </c>
      <c r="B3744" t="s">
        <v>9083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117"/>
        <v>376</v>
      </c>
      <c r="AB3744">
        <f t="shared" si="118"/>
        <v>6.2656004703199667E-5</v>
      </c>
    </row>
    <row r="3745" spans="1:28">
      <c r="A3745" t="s">
        <v>9084</v>
      </c>
      <c r="B3745" t="s">
        <v>9085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117"/>
        <v>343</v>
      </c>
      <c r="AB3745">
        <f t="shared" si="118"/>
        <v>5.7156940460631619E-5</v>
      </c>
    </row>
    <row r="3746" spans="1:28">
      <c r="A3746" t="s">
        <v>9086</v>
      </c>
      <c r="B3746" t="s">
        <v>9087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117"/>
        <v>278</v>
      </c>
      <c r="AB3746">
        <f t="shared" si="118"/>
        <v>4.6325450285876356E-5</v>
      </c>
    </row>
    <row r="3747" spans="1:28">
      <c r="A3747" t="s">
        <v>9088</v>
      </c>
      <c r="B3747" t="s">
        <v>9089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117"/>
        <v>186</v>
      </c>
      <c r="AB3747">
        <f t="shared" si="118"/>
        <v>3.0994725730838138E-5</v>
      </c>
    </row>
    <row r="3748" spans="1:28">
      <c r="A3748" t="s">
        <v>9090</v>
      </c>
      <c r="B3748" t="s">
        <v>9091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117"/>
        <v>159</v>
      </c>
      <c r="AB3748">
        <f t="shared" si="118"/>
        <v>2.6495491350555179E-5</v>
      </c>
    </row>
    <row r="3749" spans="1:28">
      <c r="A3749" t="s">
        <v>9092</v>
      </c>
      <c r="B3749" t="s">
        <v>9093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117"/>
        <v>180</v>
      </c>
      <c r="AB3749">
        <f t="shared" si="118"/>
        <v>2.9994895868553035E-5</v>
      </c>
    </row>
    <row r="3750" spans="1:28">
      <c r="A3750" t="s">
        <v>9094</v>
      </c>
      <c r="B3750" t="s">
        <v>9095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117"/>
        <v>177</v>
      </c>
      <c r="AB3750">
        <f t="shared" si="118"/>
        <v>2.9494980937410485E-5</v>
      </c>
    </row>
    <row r="3751" spans="1:28">
      <c r="A3751" t="s">
        <v>9096</v>
      </c>
      <c r="B3751" t="s">
        <v>9097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117"/>
        <v>194</v>
      </c>
      <c r="AB3751">
        <f t="shared" si="118"/>
        <v>3.232783221388494E-5</v>
      </c>
    </row>
    <row r="3752" spans="1:28">
      <c r="A3752" t="s">
        <v>9098</v>
      </c>
      <c r="B3752" t="s">
        <v>9099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117"/>
        <v>301</v>
      </c>
      <c r="AB3752">
        <f t="shared" si="118"/>
        <v>5.0158131424635907E-5</v>
      </c>
    </row>
    <row r="3753" spans="1:28">
      <c r="A3753" t="s">
        <v>9100</v>
      </c>
      <c r="B3753" t="s">
        <v>9101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117"/>
        <v>526</v>
      </c>
      <c r="AB3753">
        <f t="shared" si="118"/>
        <v>8.76517512603272E-5</v>
      </c>
    </row>
    <row r="3754" spans="1:28">
      <c r="A3754" t="s">
        <v>9102</v>
      </c>
      <c r="B3754" t="s">
        <v>9103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117"/>
        <v>631</v>
      </c>
      <c r="AB3754">
        <f t="shared" si="118"/>
        <v>1.0514877385031647E-4</v>
      </c>
    </row>
    <row r="3755" spans="1:28">
      <c r="A3755" t="s">
        <v>9104</v>
      </c>
      <c r="B3755" t="s">
        <v>9105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117"/>
        <v>622</v>
      </c>
      <c r="AB3755">
        <f t="shared" si="118"/>
        <v>1.0364902905688882E-4</v>
      </c>
    </row>
    <row r="3756" spans="1:28">
      <c r="A3756" t="s">
        <v>9106</v>
      </c>
      <c r="B3756" t="s">
        <v>9107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117"/>
        <v>502</v>
      </c>
      <c r="AB3756">
        <f t="shared" si="118"/>
        <v>8.3652431811186801E-5</v>
      </c>
    </row>
    <row r="3757" spans="1:28">
      <c r="A3757" t="s">
        <v>9108</v>
      </c>
      <c r="B3757" t="s">
        <v>9109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117"/>
        <v>485</v>
      </c>
      <c r="AB3757">
        <f t="shared" si="118"/>
        <v>8.0819580534712343E-5</v>
      </c>
    </row>
    <row r="3758" spans="1:28">
      <c r="A3758" t="s">
        <v>9110</v>
      </c>
      <c r="B3758" t="s">
        <v>9111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117"/>
        <v>452</v>
      </c>
      <c r="AB3758">
        <f t="shared" si="118"/>
        <v>7.5320516292144281E-5</v>
      </c>
    </row>
    <row r="3759" spans="1:28">
      <c r="A3759" t="s">
        <v>9112</v>
      </c>
      <c r="B3759" t="s">
        <v>9113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117"/>
        <v>433</v>
      </c>
      <c r="AB3759">
        <f t="shared" si="118"/>
        <v>7.2154388394908128E-5</v>
      </c>
    </row>
    <row r="3760" spans="1:28">
      <c r="A3760" t="s">
        <v>9114</v>
      </c>
      <c r="B3760" t="s">
        <v>9115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117"/>
        <v>421</v>
      </c>
      <c r="AB3760">
        <f t="shared" si="118"/>
        <v>7.0154728670337928E-5</v>
      </c>
    </row>
    <row r="3761" spans="1:28">
      <c r="A3761" t="s">
        <v>9116</v>
      </c>
      <c r="B3761" t="s">
        <v>9117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117"/>
        <v>359</v>
      </c>
      <c r="AB3761">
        <f t="shared" si="118"/>
        <v>5.9823153426725216E-5</v>
      </c>
    </row>
    <row r="3762" spans="1:28">
      <c r="A3762" t="s">
        <v>9118</v>
      </c>
      <c r="B3762" t="s">
        <v>9119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117"/>
        <v>346</v>
      </c>
      <c r="AB3762">
        <f t="shared" si="118"/>
        <v>5.7656855391774168E-5</v>
      </c>
    </row>
    <row r="3763" spans="1:28">
      <c r="A3763" t="s">
        <v>9120</v>
      </c>
      <c r="B3763" t="s">
        <v>9121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117"/>
        <v>320</v>
      </c>
      <c r="AB3763">
        <f t="shared" si="118"/>
        <v>5.3324259321872061E-5</v>
      </c>
    </row>
    <row r="3764" spans="1:28">
      <c r="A3764" t="s">
        <v>9122</v>
      </c>
      <c r="B3764" t="s">
        <v>9123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117"/>
        <v>325</v>
      </c>
      <c r="AB3764">
        <f t="shared" si="118"/>
        <v>5.4157450873776313E-5</v>
      </c>
    </row>
    <row r="3765" spans="1:28">
      <c r="A3765" t="s">
        <v>9124</v>
      </c>
      <c r="B3765" t="s">
        <v>9125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117"/>
        <v>356</v>
      </c>
      <c r="AB3765">
        <f t="shared" si="118"/>
        <v>5.9323238495582666E-5</v>
      </c>
    </row>
    <row r="3766" spans="1:28">
      <c r="A3766" t="s">
        <v>9126</v>
      </c>
      <c r="B3766" t="s">
        <v>9127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117"/>
        <v>366</v>
      </c>
      <c r="AB3766">
        <f t="shared" si="118"/>
        <v>6.098962159939117E-5</v>
      </c>
    </row>
    <row r="3767" spans="1:28">
      <c r="A3767" t="s">
        <v>9128</v>
      </c>
      <c r="B3767" t="s">
        <v>9129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117"/>
        <v>395</v>
      </c>
      <c r="AB3767">
        <f t="shared" si="118"/>
        <v>6.5822132600435821E-5</v>
      </c>
    </row>
    <row r="3768" spans="1:28">
      <c r="A3768" t="s">
        <v>9130</v>
      </c>
      <c r="B3768" t="s">
        <v>9131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117"/>
        <v>413</v>
      </c>
      <c r="AB3768">
        <f t="shared" si="118"/>
        <v>6.8821622187291133E-5</v>
      </c>
    </row>
    <row r="3769" spans="1:28">
      <c r="A3769" t="s">
        <v>9132</v>
      </c>
      <c r="B3769" t="s">
        <v>9133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117"/>
        <v>380</v>
      </c>
      <c r="AB3769">
        <f t="shared" si="118"/>
        <v>6.3322557944723071E-5</v>
      </c>
    </row>
    <row r="3770" spans="1:28">
      <c r="A3770" t="s">
        <v>9134</v>
      </c>
      <c r="B3770" t="s">
        <v>9135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117"/>
        <v>308</v>
      </c>
      <c r="AB3770">
        <f t="shared" si="118"/>
        <v>5.1324599597301861E-5</v>
      </c>
    </row>
    <row r="3771" spans="1:28">
      <c r="A3771" t="s">
        <v>9136</v>
      </c>
      <c r="B3771" t="s">
        <v>9137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117"/>
        <v>206</v>
      </c>
      <c r="AB3771">
        <f t="shared" si="118"/>
        <v>3.4327491938455139E-5</v>
      </c>
    </row>
    <row r="3772" spans="1:28">
      <c r="A3772" t="s">
        <v>9138</v>
      </c>
      <c r="B3772" t="s">
        <v>9139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117"/>
        <v>170</v>
      </c>
      <c r="AB3772">
        <f t="shared" si="118"/>
        <v>2.8328512764744531E-5</v>
      </c>
    </row>
    <row r="3773" spans="1:28">
      <c r="A3773" t="s">
        <v>9140</v>
      </c>
      <c r="B3773" t="s">
        <v>9141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117"/>
        <v>188</v>
      </c>
      <c r="AB3773">
        <f t="shared" si="118"/>
        <v>3.1328002351599833E-5</v>
      </c>
    </row>
    <row r="3774" spans="1:28">
      <c r="A3774" t="s">
        <v>9142</v>
      </c>
      <c r="B3774" t="s">
        <v>9143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117"/>
        <v>186</v>
      </c>
      <c r="AB3774">
        <f t="shared" si="118"/>
        <v>3.0994725730838138E-5</v>
      </c>
    </row>
    <row r="3775" spans="1:28">
      <c r="A3775" t="s">
        <v>9144</v>
      </c>
      <c r="B3775" t="s">
        <v>9145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117"/>
        <v>200</v>
      </c>
      <c r="AB3775">
        <f t="shared" si="118"/>
        <v>3.332766207617004E-5</v>
      </c>
    </row>
    <row r="3776" spans="1:28">
      <c r="A3776" t="s">
        <v>9146</v>
      </c>
      <c r="B3776" t="s">
        <v>9147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117"/>
        <v>304</v>
      </c>
      <c r="AB3776">
        <f t="shared" si="118"/>
        <v>5.0658046355778457E-5</v>
      </c>
    </row>
    <row r="3777" spans="1:28">
      <c r="A3777" t="s">
        <v>9148</v>
      </c>
      <c r="B3777" t="s">
        <v>9149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117"/>
        <v>535</v>
      </c>
      <c r="AB3777">
        <f t="shared" si="118"/>
        <v>8.915149605375485E-5</v>
      </c>
    </row>
    <row r="3778" spans="1:28">
      <c r="A3778" t="s">
        <v>9150</v>
      </c>
      <c r="B3778" t="s">
        <v>9151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117"/>
        <v>638</v>
      </c>
      <c r="AB3778">
        <f t="shared" si="118"/>
        <v>1.0631524202298243E-4</v>
      </c>
    </row>
    <row r="3779" spans="1:28">
      <c r="A3779" t="s">
        <v>9152</v>
      </c>
      <c r="B3779" t="s">
        <v>9153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117"/>
        <v>644</v>
      </c>
      <c r="AB3779">
        <f t="shared" si="118"/>
        <v>1.0731507188526753E-4</v>
      </c>
    </row>
    <row r="3780" spans="1:28">
      <c r="A3780" t="s">
        <v>9154</v>
      </c>
      <c r="B3780" t="s">
        <v>9155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117"/>
        <v>530</v>
      </c>
      <c r="AB3780">
        <f t="shared" si="118"/>
        <v>8.8318304501850604E-5</v>
      </c>
    </row>
    <row r="3781" spans="1:28">
      <c r="A3781" t="s">
        <v>9156</v>
      </c>
      <c r="B3781" t="s">
        <v>9157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117"/>
        <v>508</v>
      </c>
      <c r="AB3781">
        <f t="shared" si="118"/>
        <v>8.4652261673471901E-5</v>
      </c>
    </row>
    <row r="3782" spans="1:28">
      <c r="A3782" t="s">
        <v>9158</v>
      </c>
      <c r="B3782" t="s">
        <v>9159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119">SUM(U3782:Z3782)</f>
        <v>467</v>
      </c>
      <c r="AB3782">
        <f t="shared" si="118"/>
        <v>7.7820090947857044E-5</v>
      </c>
    </row>
    <row r="3783" spans="1:28">
      <c r="A3783" t="s">
        <v>9160</v>
      </c>
      <c r="B3783" t="s">
        <v>9161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119"/>
        <v>446</v>
      </c>
      <c r="AB3783">
        <f t="shared" si="118"/>
        <v>7.4320686429859182E-5</v>
      </c>
    </row>
    <row r="3784" spans="1:28">
      <c r="A3784" t="s">
        <v>9162</v>
      </c>
      <c r="B3784" t="s">
        <v>9163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119"/>
        <v>433</v>
      </c>
      <c r="AB3784">
        <f t="shared" si="118"/>
        <v>7.2154388394908128E-5</v>
      </c>
    </row>
    <row r="3785" spans="1:28">
      <c r="A3785" t="s">
        <v>9164</v>
      </c>
      <c r="B3785" t="s">
        <v>9165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119"/>
        <v>380</v>
      </c>
      <c r="AB3785">
        <f t="shared" si="118"/>
        <v>6.3322557944723071E-5</v>
      </c>
    </row>
    <row r="3786" spans="1:28">
      <c r="A3786" t="s">
        <v>9166</v>
      </c>
      <c r="B3786" t="s">
        <v>9167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119"/>
        <v>357</v>
      </c>
      <c r="AB3786">
        <f t="shared" si="118"/>
        <v>5.948987680596352E-5</v>
      </c>
    </row>
    <row r="3787" spans="1:28">
      <c r="A3787" t="s">
        <v>9168</v>
      </c>
      <c r="B3787" t="s">
        <v>9169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119"/>
        <v>331</v>
      </c>
      <c r="AB3787">
        <f t="shared" si="118"/>
        <v>5.5157280736061412E-5</v>
      </c>
    </row>
    <row r="3788" spans="1:28">
      <c r="A3788" t="s">
        <v>9170</v>
      </c>
      <c r="B3788" t="s">
        <v>9171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119"/>
        <v>338</v>
      </c>
      <c r="AB3788">
        <f t="shared" si="118"/>
        <v>5.6323748908727367E-5</v>
      </c>
    </row>
    <row r="3789" spans="1:28">
      <c r="A3789" t="s">
        <v>9172</v>
      </c>
      <c r="B3789" t="s">
        <v>9173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119"/>
        <v>373</v>
      </c>
      <c r="AB3789">
        <f t="shared" si="118"/>
        <v>6.2156089772057117E-5</v>
      </c>
    </row>
    <row r="3790" spans="1:28">
      <c r="A3790" t="s">
        <v>9174</v>
      </c>
      <c r="B3790" t="s">
        <v>9175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119"/>
        <v>387</v>
      </c>
      <c r="AB3790">
        <f t="shared" si="118"/>
        <v>6.4489026117389025E-5</v>
      </c>
    </row>
    <row r="3791" spans="1:28">
      <c r="A3791" t="s">
        <v>9176</v>
      </c>
      <c r="B3791" t="s">
        <v>9177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119"/>
        <v>421</v>
      </c>
      <c r="AB3791">
        <f t="shared" si="118"/>
        <v>7.0154728670337928E-5</v>
      </c>
    </row>
    <row r="3792" spans="1:28">
      <c r="A3792" t="s">
        <v>9178</v>
      </c>
      <c r="B3792" t="s">
        <v>9179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119"/>
        <v>437</v>
      </c>
      <c r="AB3792">
        <f t="shared" si="118"/>
        <v>7.2820941636431532E-5</v>
      </c>
    </row>
    <row r="3793" spans="1:28">
      <c r="A3793" t="s">
        <v>9180</v>
      </c>
      <c r="B3793" t="s">
        <v>9181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119"/>
        <v>406</v>
      </c>
      <c r="AB3793">
        <f t="shared" si="118"/>
        <v>6.7655154014625179E-5</v>
      </c>
    </row>
    <row r="3794" spans="1:28">
      <c r="A3794" t="s">
        <v>9182</v>
      </c>
      <c r="B3794" t="s">
        <v>9183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119"/>
        <v>323</v>
      </c>
      <c r="AB3794">
        <f t="shared" si="118"/>
        <v>5.3824174253014611E-5</v>
      </c>
    </row>
    <row r="3795" spans="1:28">
      <c r="A3795" t="s">
        <v>9184</v>
      </c>
      <c r="B3795" t="s">
        <v>9185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119"/>
        <v>215</v>
      </c>
      <c r="AB3795">
        <f t="shared" si="118"/>
        <v>3.5827236731882789E-5</v>
      </c>
    </row>
    <row r="3796" spans="1:28">
      <c r="A3796" t="s">
        <v>9186</v>
      </c>
      <c r="B3796" t="s">
        <v>9187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119"/>
        <v>195</v>
      </c>
      <c r="AB3796">
        <f t="shared" si="118"/>
        <v>3.2494470524265788E-5</v>
      </c>
    </row>
    <row r="3797" spans="1:28">
      <c r="A3797" t="s">
        <v>9188</v>
      </c>
      <c r="B3797" t="s">
        <v>9189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119"/>
        <v>199</v>
      </c>
      <c r="AB3797">
        <f t="shared" si="118"/>
        <v>3.3161023765789185E-5</v>
      </c>
    </row>
    <row r="3798" spans="1:28">
      <c r="A3798" t="s">
        <v>9190</v>
      </c>
      <c r="B3798" t="s">
        <v>9191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119"/>
        <v>183</v>
      </c>
      <c r="AB3798">
        <f t="shared" ref="AB3798:AB3861" si="120">AA3798/$AD$4</f>
        <v>3.0494810799695585E-5</v>
      </c>
    </row>
    <row r="3799" spans="1:28">
      <c r="A3799" t="s">
        <v>9192</v>
      </c>
      <c r="B3799" t="s">
        <v>9193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119"/>
        <v>210</v>
      </c>
      <c r="AB3799">
        <f t="shared" si="120"/>
        <v>3.4994045179978544E-5</v>
      </c>
    </row>
    <row r="3800" spans="1:28">
      <c r="A3800" t="s">
        <v>9194</v>
      </c>
      <c r="B3800" t="s">
        <v>9195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119"/>
        <v>315</v>
      </c>
      <c r="AB3800">
        <f t="shared" si="120"/>
        <v>5.2491067769967809E-5</v>
      </c>
    </row>
    <row r="3801" spans="1:28">
      <c r="A3801" t="s">
        <v>9196</v>
      </c>
      <c r="B3801" t="s">
        <v>9197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119"/>
        <v>516</v>
      </c>
      <c r="AB3801">
        <f t="shared" si="120"/>
        <v>8.5985368156518696E-5</v>
      </c>
    </row>
    <row r="3802" spans="1:28">
      <c r="A3802" t="s">
        <v>9198</v>
      </c>
      <c r="B3802" t="s">
        <v>9199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119"/>
        <v>659</v>
      </c>
      <c r="AB3802">
        <f t="shared" si="120"/>
        <v>1.0981464654098028E-4</v>
      </c>
    </row>
    <row r="3803" spans="1:28">
      <c r="A3803" t="s">
        <v>9200</v>
      </c>
      <c r="B3803" t="s">
        <v>9201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119"/>
        <v>657</v>
      </c>
      <c r="AB3803">
        <f t="shared" si="120"/>
        <v>1.0948136992021858E-4</v>
      </c>
    </row>
    <row r="3804" spans="1:28">
      <c r="A3804" t="s">
        <v>9202</v>
      </c>
      <c r="B3804" t="s">
        <v>9203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119"/>
        <v>543</v>
      </c>
      <c r="AB3804">
        <f t="shared" si="120"/>
        <v>9.0484602536801658E-5</v>
      </c>
    </row>
    <row r="3805" spans="1:28">
      <c r="A3805" t="s">
        <v>9204</v>
      </c>
      <c r="B3805" t="s">
        <v>9205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119"/>
        <v>513</v>
      </c>
      <c r="AB3805">
        <f t="shared" si="120"/>
        <v>8.5485453225376146E-5</v>
      </c>
    </row>
    <row r="3806" spans="1:28">
      <c r="A3806" t="s">
        <v>9206</v>
      </c>
      <c r="B3806" t="s">
        <v>9207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119"/>
        <v>495</v>
      </c>
      <c r="AB3806">
        <f t="shared" si="120"/>
        <v>8.2485963638520847E-5</v>
      </c>
    </row>
    <row r="3807" spans="1:28">
      <c r="A3807" t="s">
        <v>9208</v>
      </c>
      <c r="B3807" t="s">
        <v>9209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119"/>
        <v>452</v>
      </c>
      <c r="AB3807">
        <f t="shared" si="120"/>
        <v>7.5320516292144281E-5</v>
      </c>
    </row>
    <row r="3808" spans="1:28">
      <c r="A3808" t="s">
        <v>9210</v>
      </c>
      <c r="B3808" t="s">
        <v>9211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119"/>
        <v>439</v>
      </c>
      <c r="AB3808">
        <f t="shared" si="120"/>
        <v>7.3154218257193241E-5</v>
      </c>
    </row>
    <row r="3809" spans="1:28">
      <c r="A3809" t="s">
        <v>9212</v>
      </c>
      <c r="B3809" t="s">
        <v>9213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119"/>
        <v>381</v>
      </c>
      <c r="AB3809">
        <f t="shared" si="120"/>
        <v>6.3489196255103926E-5</v>
      </c>
    </row>
    <row r="3810" spans="1:28">
      <c r="A3810" t="s">
        <v>9214</v>
      </c>
      <c r="B3810" t="s">
        <v>9215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119"/>
        <v>399</v>
      </c>
      <c r="AB3810">
        <f t="shared" si="120"/>
        <v>6.6488685841959225E-5</v>
      </c>
    </row>
    <row r="3811" spans="1:28">
      <c r="A3811" t="s">
        <v>9216</v>
      </c>
      <c r="B3811" t="s">
        <v>9217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119"/>
        <v>369</v>
      </c>
      <c r="AB3811">
        <f t="shared" si="120"/>
        <v>6.1489536530533726E-5</v>
      </c>
    </row>
    <row r="3812" spans="1:28">
      <c r="A3812" t="s">
        <v>9218</v>
      </c>
      <c r="B3812" t="s">
        <v>9219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119"/>
        <v>376</v>
      </c>
      <c r="AB3812">
        <f t="shared" si="120"/>
        <v>6.2656004703199667E-5</v>
      </c>
    </row>
    <row r="3813" spans="1:28">
      <c r="A3813" t="s">
        <v>9220</v>
      </c>
      <c r="B3813" t="s">
        <v>9221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119"/>
        <v>389</v>
      </c>
      <c r="AB3813">
        <f t="shared" si="120"/>
        <v>6.4822302738150721E-5</v>
      </c>
    </row>
    <row r="3814" spans="1:28">
      <c r="A3814" t="s">
        <v>9222</v>
      </c>
      <c r="B3814" t="s">
        <v>9223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119"/>
        <v>402</v>
      </c>
      <c r="AB3814">
        <f t="shared" si="120"/>
        <v>6.6988600773101775E-5</v>
      </c>
    </row>
    <row r="3815" spans="1:28">
      <c r="A3815" t="s">
        <v>9224</v>
      </c>
      <c r="B3815" t="s">
        <v>9225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119"/>
        <v>425</v>
      </c>
      <c r="AB3815">
        <f t="shared" si="120"/>
        <v>7.0821281911861333E-5</v>
      </c>
    </row>
    <row r="3816" spans="1:28">
      <c r="A3816" t="s">
        <v>9226</v>
      </c>
      <c r="B3816" t="s">
        <v>9227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119"/>
        <v>439</v>
      </c>
      <c r="AB3816">
        <f t="shared" si="120"/>
        <v>7.3154218257193241E-5</v>
      </c>
    </row>
    <row r="3817" spans="1:28">
      <c r="A3817" t="s">
        <v>9228</v>
      </c>
      <c r="B3817" t="s">
        <v>9229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119"/>
        <v>419</v>
      </c>
      <c r="AB3817">
        <f t="shared" si="120"/>
        <v>6.9821452049576233E-5</v>
      </c>
    </row>
    <row r="3818" spans="1:28">
      <c r="A3818" t="s">
        <v>9230</v>
      </c>
      <c r="B3818" t="s">
        <v>9231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119"/>
        <v>332</v>
      </c>
      <c r="AB3818">
        <f t="shared" si="120"/>
        <v>5.5323919046442267E-5</v>
      </c>
    </row>
    <row r="3819" spans="1:28">
      <c r="A3819" t="s">
        <v>9232</v>
      </c>
      <c r="B3819" t="s">
        <v>9233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119"/>
        <v>223</v>
      </c>
      <c r="AB3819">
        <f t="shared" si="120"/>
        <v>3.7160343214929591E-5</v>
      </c>
    </row>
    <row r="3820" spans="1:28">
      <c r="A3820" t="s">
        <v>9234</v>
      </c>
      <c r="B3820" t="s">
        <v>9235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119"/>
        <v>185</v>
      </c>
      <c r="AB3820">
        <f t="shared" si="120"/>
        <v>3.0828087420457284E-5</v>
      </c>
    </row>
    <row r="3821" spans="1:28">
      <c r="A3821" t="s">
        <v>9236</v>
      </c>
      <c r="B3821" t="s">
        <v>9237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119"/>
        <v>209</v>
      </c>
      <c r="AB3821">
        <f t="shared" si="120"/>
        <v>3.4827406869597689E-5</v>
      </c>
    </row>
    <row r="3822" spans="1:28">
      <c r="A3822" t="s">
        <v>9238</v>
      </c>
      <c r="B3822" t="s">
        <v>9239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119"/>
        <v>217</v>
      </c>
      <c r="AB3822">
        <f t="shared" si="120"/>
        <v>3.6160513352644491E-5</v>
      </c>
    </row>
    <row r="3823" spans="1:28">
      <c r="A3823" t="s">
        <v>9240</v>
      </c>
      <c r="B3823" t="s">
        <v>9241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119"/>
        <v>268</v>
      </c>
      <c r="AB3823">
        <f t="shared" si="120"/>
        <v>4.4659067182067852E-5</v>
      </c>
    </row>
    <row r="3824" spans="1:28">
      <c r="A3824" t="s">
        <v>9242</v>
      </c>
      <c r="B3824" t="s">
        <v>9243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119"/>
        <v>393</v>
      </c>
      <c r="AB3824">
        <f t="shared" si="120"/>
        <v>6.5488855979674125E-5</v>
      </c>
    </row>
    <row r="3825" spans="1:28">
      <c r="A3825" t="s">
        <v>9244</v>
      </c>
      <c r="B3825" t="s">
        <v>9245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119"/>
        <v>594</v>
      </c>
      <c r="AB3825">
        <f t="shared" si="120"/>
        <v>9.8983156366225019E-5</v>
      </c>
    </row>
    <row r="3826" spans="1:28">
      <c r="A3826" t="s">
        <v>9246</v>
      </c>
      <c r="B3826" t="s">
        <v>9247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119"/>
        <v>617</v>
      </c>
      <c r="AB3826">
        <f t="shared" si="120"/>
        <v>1.0281583750498456E-4</v>
      </c>
    </row>
    <row r="3827" spans="1:28">
      <c r="A3827" t="s">
        <v>9248</v>
      </c>
      <c r="B3827" t="s">
        <v>9249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119"/>
        <v>630</v>
      </c>
      <c r="AB3827">
        <f t="shared" si="120"/>
        <v>1.0498213553993562E-4</v>
      </c>
    </row>
    <row r="3828" spans="1:28">
      <c r="A3828" t="s">
        <v>9250</v>
      </c>
      <c r="B3828" t="s">
        <v>9251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119"/>
        <v>503</v>
      </c>
      <c r="AB3828">
        <f t="shared" si="120"/>
        <v>8.3819070121567642E-5</v>
      </c>
    </row>
    <row r="3829" spans="1:28">
      <c r="A3829" t="s">
        <v>9252</v>
      </c>
      <c r="B3829" t="s">
        <v>9253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119"/>
        <v>480</v>
      </c>
      <c r="AB3829">
        <f t="shared" si="120"/>
        <v>7.9986388982808098E-5</v>
      </c>
    </row>
    <row r="3830" spans="1:28">
      <c r="A3830" t="s">
        <v>9254</v>
      </c>
      <c r="B3830" t="s">
        <v>9255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119"/>
        <v>453</v>
      </c>
      <c r="AB3830">
        <f t="shared" si="120"/>
        <v>7.5487154602525136E-5</v>
      </c>
    </row>
    <row r="3831" spans="1:28">
      <c r="A3831" t="s">
        <v>9256</v>
      </c>
      <c r="B3831" t="s">
        <v>9257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119"/>
        <v>430</v>
      </c>
      <c r="AB3831">
        <f t="shared" si="120"/>
        <v>7.1654473463765578E-5</v>
      </c>
    </row>
    <row r="3832" spans="1:28">
      <c r="A3832" t="s">
        <v>9258</v>
      </c>
      <c r="B3832" t="s">
        <v>9259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119"/>
        <v>420</v>
      </c>
      <c r="AB3832">
        <f t="shared" si="120"/>
        <v>6.9988090359957087E-5</v>
      </c>
    </row>
    <row r="3833" spans="1:28">
      <c r="A3833" t="s">
        <v>9260</v>
      </c>
      <c r="B3833" t="s">
        <v>9261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119"/>
        <v>374</v>
      </c>
      <c r="AB3833">
        <f t="shared" si="120"/>
        <v>6.2322728082437972E-5</v>
      </c>
    </row>
    <row r="3834" spans="1:28">
      <c r="A3834" t="s">
        <v>9262</v>
      </c>
      <c r="B3834" t="s">
        <v>9263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119"/>
        <v>364</v>
      </c>
      <c r="AB3834">
        <f t="shared" si="120"/>
        <v>6.0656344978629468E-5</v>
      </c>
    </row>
    <row r="3835" spans="1:28">
      <c r="A3835" t="s">
        <v>9264</v>
      </c>
      <c r="B3835" t="s">
        <v>9265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119"/>
        <v>341</v>
      </c>
      <c r="AB3835">
        <f t="shared" si="120"/>
        <v>5.6823663839869916E-5</v>
      </c>
    </row>
    <row r="3836" spans="1:28">
      <c r="A3836" t="s">
        <v>9266</v>
      </c>
      <c r="B3836" t="s">
        <v>9267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119"/>
        <v>354</v>
      </c>
      <c r="AB3836">
        <f t="shared" si="120"/>
        <v>5.898996187482097E-5</v>
      </c>
    </row>
    <row r="3837" spans="1:28">
      <c r="A3837" t="s">
        <v>9268</v>
      </c>
      <c r="B3837" t="s">
        <v>9269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119"/>
        <v>388</v>
      </c>
      <c r="AB3837">
        <f t="shared" si="120"/>
        <v>6.465566442776988E-5</v>
      </c>
    </row>
    <row r="3838" spans="1:28">
      <c r="A3838" t="s">
        <v>9270</v>
      </c>
      <c r="B3838" t="s">
        <v>9271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119"/>
        <v>405</v>
      </c>
      <c r="AB3838">
        <f t="shared" si="120"/>
        <v>6.7488515704244325E-5</v>
      </c>
    </row>
    <row r="3839" spans="1:28">
      <c r="A3839" t="s">
        <v>9272</v>
      </c>
      <c r="B3839" t="s">
        <v>9273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119"/>
        <v>430</v>
      </c>
      <c r="AB3839">
        <f t="shared" si="120"/>
        <v>7.1654473463765578E-5</v>
      </c>
    </row>
    <row r="3840" spans="1:28">
      <c r="A3840" t="s">
        <v>9274</v>
      </c>
      <c r="B3840" t="s">
        <v>9275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119"/>
        <v>451</v>
      </c>
      <c r="AB3840">
        <f t="shared" si="120"/>
        <v>7.515387798176344E-5</v>
      </c>
    </row>
    <row r="3841" spans="1:28">
      <c r="A3841" t="s">
        <v>9276</v>
      </c>
      <c r="B3841" t="s">
        <v>9277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119"/>
        <v>433</v>
      </c>
      <c r="AB3841">
        <f t="shared" si="120"/>
        <v>7.2154388394908128E-5</v>
      </c>
    </row>
    <row r="3842" spans="1:28">
      <c r="A3842" t="s">
        <v>9278</v>
      </c>
      <c r="B3842" t="s">
        <v>9279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119"/>
        <v>341</v>
      </c>
      <c r="AB3842">
        <f t="shared" si="120"/>
        <v>5.6823663839869916E-5</v>
      </c>
    </row>
    <row r="3843" spans="1:28">
      <c r="A3843" t="s">
        <v>9280</v>
      </c>
      <c r="B3843" t="s">
        <v>9281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119"/>
        <v>237</v>
      </c>
      <c r="AB3843">
        <f t="shared" si="120"/>
        <v>3.9493279560261492E-5</v>
      </c>
    </row>
    <row r="3844" spans="1:28">
      <c r="A3844" t="s">
        <v>9282</v>
      </c>
      <c r="B3844" t="s">
        <v>9283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119"/>
        <v>173</v>
      </c>
      <c r="AB3844">
        <f t="shared" si="120"/>
        <v>2.8828427695887084E-5</v>
      </c>
    </row>
    <row r="3845" spans="1:28">
      <c r="A3845" t="s">
        <v>9284</v>
      </c>
      <c r="B3845" t="s">
        <v>9285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119"/>
        <v>195</v>
      </c>
      <c r="AB3845">
        <f t="shared" si="120"/>
        <v>3.2494470524265788E-5</v>
      </c>
    </row>
    <row r="3846" spans="1:28">
      <c r="A3846" t="s">
        <v>9286</v>
      </c>
      <c r="B3846" t="s">
        <v>9287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121">SUM(U3846:Z3846)</f>
        <v>192</v>
      </c>
      <c r="AB3846">
        <f t="shared" si="120"/>
        <v>3.1994555593123238E-5</v>
      </c>
    </row>
    <row r="3847" spans="1:28">
      <c r="A3847" t="s">
        <v>9288</v>
      </c>
      <c r="B3847" t="s">
        <v>9289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121"/>
        <v>210</v>
      </c>
      <c r="AB3847">
        <f t="shared" si="120"/>
        <v>3.4994045179978544E-5</v>
      </c>
    </row>
    <row r="3848" spans="1:28">
      <c r="A3848" t="s">
        <v>9290</v>
      </c>
      <c r="B3848" t="s">
        <v>9291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121"/>
        <v>319</v>
      </c>
      <c r="AB3848">
        <f t="shared" si="120"/>
        <v>5.3157621011491213E-5</v>
      </c>
    </row>
    <row r="3849" spans="1:28">
      <c r="A3849" t="s">
        <v>9292</v>
      </c>
      <c r="B3849" t="s">
        <v>9293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121"/>
        <v>556</v>
      </c>
      <c r="AB3849">
        <f t="shared" si="120"/>
        <v>9.2650900571752712E-5</v>
      </c>
    </row>
    <row r="3850" spans="1:28">
      <c r="A3850" t="s">
        <v>9294</v>
      </c>
      <c r="B3850" t="s">
        <v>9295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121"/>
        <v>663</v>
      </c>
      <c r="AB3850">
        <f t="shared" si="120"/>
        <v>1.1048119978250368E-4</v>
      </c>
    </row>
    <row r="3851" spans="1:28">
      <c r="A3851" t="s">
        <v>9296</v>
      </c>
      <c r="B3851" t="s">
        <v>9297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121"/>
        <v>654</v>
      </c>
      <c r="AB3851">
        <f t="shared" si="120"/>
        <v>1.0898145498907603E-4</v>
      </c>
    </row>
    <row r="3852" spans="1:28">
      <c r="A3852" t="s">
        <v>9298</v>
      </c>
      <c r="B3852" t="s">
        <v>9299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121"/>
        <v>522</v>
      </c>
      <c r="AB3852">
        <f t="shared" si="120"/>
        <v>8.6985198018803796E-5</v>
      </c>
    </row>
    <row r="3853" spans="1:28">
      <c r="A3853" t="s">
        <v>9300</v>
      </c>
      <c r="B3853" t="s">
        <v>9301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121"/>
        <v>502</v>
      </c>
      <c r="AB3853">
        <f t="shared" si="120"/>
        <v>8.3652431811186801E-5</v>
      </c>
    </row>
    <row r="3854" spans="1:28">
      <c r="A3854" t="s">
        <v>9302</v>
      </c>
      <c r="B3854" t="s">
        <v>9303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121"/>
        <v>468</v>
      </c>
      <c r="AB3854">
        <f t="shared" si="120"/>
        <v>7.7986729258237885E-5</v>
      </c>
    </row>
    <row r="3855" spans="1:28">
      <c r="A3855" t="s">
        <v>9304</v>
      </c>
      <c r="B3855" t="s">
        <v>9305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121"/>
        <v>449</v>
      </c>
      <c r="AB3855">
        <f t="shared" si="120"/>
        <v>7.4820601361001731E-5</v>
      </c>
    </row>
    <row r="3856" spans="1:28">
      <c r="A3856" t="s">
        <v>9306</v>
      </c>
      <c r="B3856" t="s">
        <v>9307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121"/>
        <v>435</v>
      </c>
      <c r="AB3856">
        <f t="shared" si="120"/>
        <v>7.2487665015669837E-5</v>
      </c>
    </row>
    <row r="3857" spans="1:28">
      <c r="A3857" t="s">
        <v>9308</v>
      </c>
      <c r="B3857" t="s">
        <v>9309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121"/>
        <v>376</v>
      </c>
      <c r="AB3857">
        <f t="shared" si="120"/>
        <v>6.2656004703199667E-5</v>
      </c>
    </row>
    <row r="3858" spans="1:28">
      <c r="A3858" t="s">
        <v>9310</v>
      </c>
      <c r="B3858" t="s">
        <v>9311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121"/>
        <v>368</v>
      </c>
      <c r="AB3858">
        <f t="shared" si="120"/>
        <v>6.1322898220152872E-5</v>
      </c>
    </row>
    <row r="3859" spans="1:28">
      <c r="A3859" t="s">
        <v>9312</v>
      </c>
      <c r="B3859" t="s">
        <v>9313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121"/>
        <v>341</v>
      </c>
      <c r="AB3859">
        <f t="shared" si="120"/>
        <v>5.6823663839869916E-5</v>
      </c>
    </row>
    <row r="3860" spans="1:28">
      <c r="A3860" t="s">
        <v>9314</v>
      </c>
      <c r="B3860" t="s">
        <v>9315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121"/>
        <v>350</v>
      </c>
      <c r="AB3860">
        <f t="shared" si="120"/>
        <v>5.8323408633297566E-5</v>
      </c>
    </row>
    <row r="3861" spans="1:28">
      <c r="A3861" t="s">
        <v>9316</v>
      </c>
      <c r="B3861" t="s">
        <v>9317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121"/>
        <v>380</v>
      </c>
      <c r="AB3861">
        <f t="shared" si="120"/>
        <v>6.3322557944723071E-5</v>
      </c>
    </row>
    <row r="3862" spans="1:28">
      <c r="A3862" t="s">
        <v>9318</v>
      </c>
      <c r="B3862" t="s">
        <v>9319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121"/>
        <v>391</v>
      </c>
      <c r="AB3862">
        <f t="shared" ref="AB3862:AB3925" si="122">AA3862/$AD$4</f>
        <v>6.515557935891243E-5</v>
      </c>
    </row>
    <row r="3863" spans="1:28">
      <c r="A3863" t="s">
        <v>9320</v>
      </c>
      <c r="B3863" t="s">
        <v>9321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121"/>
        <v>424</v>
      </c>
      <c r="AB3863">
        <f t="shared" si="122"/>
        <v>7.0654643601480478E-5</v>
      </c>
    </row>
    <row r="3864" spans="1:28">
      <c r="A3864" t="s">
        <v>9322</v>
      </c>
      <c r="B3864" t="s">
        <v>9323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121"/>
        <v>447</v>
      </c>
      <c r="AB3864">
        <f t="shared" si="122"/>
        <v>7.4487324740240036E-5</v>
      </c>
    </row>
    <row r="3865" spans="1:28">
      <c r="A3865" t="s">
        <v>9324</v>
      </c>
      <c r="B3865" t="s">
        <v>9325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121"/>
        <v>410</v>
      </c>
      <c r="AB3865">
        <f t="shared" si="122"/>
        <v>6.8321707256148583E-5</v>
      </c>
    </row>
    <row r="3866" spans="1:28">
      <c r="A3866" t="s">
        <v>9326</v>
      </c>
      <c r="B3866" t="s">
        <v>9327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121"/>
        <v>333</v>
      </c>
      <c r="AB3866">
        <f t="shared" si="122"/>
        <v>5.5490557356823115E-5</v>
      </c>
    </row>
    <row r="3867" spans="1:28">
      <c r="A3867" t="s">
        <v>9328</v>
      </c>
      <c r="B3867" t="s">
        <v>9329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121"/>
        <v>224</v>
      </c>
      <c r="AB3867">
        <f t="shared" si="122"/>
        <v>3.7326981525310445E-5</v>
      </c>
    </row>
    <row r="3868" spans="1:28">
      <c r="A3868" t="s">
        <v>9330</v>
      </c>
      <c r="B3868" t="s">
        <v>9331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121"/>
        <v>168</v>
      </c>
      <c r="AB3868">
        <f t="shared" si="122"/>
        <v>2.7995236143982832E-5</v>
      </c>
    </row>
    <row r="3869" spans="1:28">
      <c r="A3869" t="s">
        <v>9332</v>
      </c>
      <c r="B3869" t="s">
        <v>9333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121"/>
        <v>190</v>
      </c>
      <c r="AB3869">
        <f t="shared" si="122"/>
        <v>3.1661278972361536E-5</v>
      </c>
    </row>
    <row r="3870" spans="1:28">
      <c r="A3870" t="s">
        <v>9334</v>
      </c>
      <c r="B3870" t="s">
        <v>9335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121"/>
        <v>191</v>
      </c>
      <c r="AB3870">
        <f t="shared" si="122"/>
        <v>3.1827917282742383E-5</v>
      </c>
    </row>
    <row r="3871" spans="1:28">
      <c r="A3871" t="s">
        <v>9336</v>
      </c>
      <c r="B3871" t="s">
        <v>9337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121"/>
        <v>208</v>
      </c>
      <c r="AB3871">
        <f t="shared" si="122"/>
        <v>3.4660768559216842E-5</v>
      </c>
    </row>
    <row r="3872" spans="1:28">
      <c r="A3872" t="s">
        <v>9338</v>
      </c>
      <c r="B3872" t="s">
        <v>9339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121"/>
        <v>317</v>
      </c>
      <c r="AB3872">
        <f t="shared" si="122"/>
        <v>5.2824344390729511E-5</v>
      </c>
    </row>
    <row r="3873" spans="1:28">
      <c r="A3873" t="s">
        <v>9340</v>
      </c>
      <c r="B3873" t="s">
        <v>9341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121"/>
        <v>553</v>
      </c>
      <c r="AB3873">
        <f t="shared" si="122"/>
        <v>9.2150985640610162E-5</v>
      </c>
    </row>
    <row r="3874" spans="1:28">
      <c r="A3874" t="s">
        <v>9342</v>
      </c>
      <c r="B3874" t="s">
        <v>9343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121"/>
        <v>665</v>
      </c>
      <c r="AB3874">
        <f t="shared" si="122"/>
        <v>1.1081447640326537E-4</v>
      </c>
    </row>
    <row r="3875" spans="1:28">
      <c r="A3875" t="s">
        <v>9344</v>
      </c>
      <c r="B3875" t="s">
        <v>9345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121"/>
        <v>655</v>
      </c>
      <c r="AB3875">
        <f t="shared" si="122"/>
        <v>1.0914809329945687E-4</v>
      </c>
    </row>
    <row r="3876" spans="1:28">
      <c r="A3876" t="s">
        <v>9346</v>
      </c>
      <c r="B3876" t="s">
        <v>9347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121"/>
        <v>533</v>
      </c>
      <c r="AB3876">
        <f t="shared" si="122"/>
        <v>8.8818219432993154E-5</v>
      </c>
    </row>
    <row r="3877" spans="1:28">
      <c r="A3877" t="s">
        <v>9348</v>
      </c>
      <c r="B3877" t="s">
        <v>9349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121"/>
        <v>513</v>
      </c>
      <c r="AB3877">
        <f t="shared" si="122"/>
        <v>8.5485453225376146E-5</v>
      </c>
    </row>
    <row r="3878" spans="1:28">
      <c r="A3878" t="s">
        <v>9350</v>
      </c>
      <c r="B3878" t="s">
        <v>9351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121"/>
        <v>477</v>
      </c>
      <c r="AB3878">
        <f t="shared" si="122"/>
        <v>7.9486474051665548E-5</v>
      </c>
    </row>
    <row r="3879" spans="1:28">
      <c r="A3879" t="s">
        <v>9352</v>
      </c>
      <c r="B3879" t="s">
        <v>9353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121"/>
        <v>457</v>
      </c>
      <c r="AB3879">
        <f t="shared" si="122"/>
        <v>7.615370784404854E-5</v>
      </c>
    </row>
    <row r="3880" spans="1:28">
      <c r="A3880" t="s">
        <v>9354</v>
      </c>
      <c r="B3880" t="s">
        <v>9355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121"/>
        <v>445</v>
      </c>
      <c r="AB3880">
        <f t="shared" si="122"/>
        <v>7.4154048119478341E-5</v>
      </c>
    </row>
    <row r="3881" spans="1:28">
      <c r="A3881" t="s">
        <v>9356</v>
      </c>
      <c r="B3881" t="s">
        <v>9357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121"/>
        <v>382</v>
      </c>
      <c r="AB3881">
        <f t="shared" si="122"/>
        <v>6.3655834565484767E-5</v>
      </c>
    </row>
    <row r="3882" spans="1:28">
      <c r="A3882" t="s">
        <v>9358</v>
      </c>
      <c r="B3882" t="s">
        <v>9359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121"/>
        <v>366</v>
      </c>
      <c r="AB3882">
        <f t="shared" si="122"/>
        <v>6.098962159939117E-5</v>
      </c>
    </row>
    <row r="3883" spans="1:28">
      <c r="A3883" t="s">
        <v>9360</v>
      </c>
      <c r="B3883" t="s">
        <v>9361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121"/>
        <v>340</v>
      </c>
      <c r="AB3883">
        <f t="shared" si="122"/>
        <v>5.6657025529489062E-5</v>
      </c>
    </row>
    <row r="3884" spans="1:28">
      <c r="A3884" t="s">
        <v>9362</v>
      </c>
      <c r="B3884" t="s">
        <v>9363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121"/>
        <v>348</v>
      </c>
      <c r="AB3884">
        <f t="shared" si="122"/>
        <v>5.7990132012535864E-5</v>
      </c>
    </row>
    <row r="3885" spans="1:28">
      <c r="A3885" t="s">
        <v>9364</v>
      </c>
      <c r="B3885" t="s">
        <v>9365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121"/>
        <v>379</v>
      </c>
      <c r="AB3885">
        <f t="shared" si="122"/>
        <v>6.3155919634342217E-5</v>
      </c>
    </row>
    <row r="3886" spans="1:28">
      <c r="A3886" t="s">
        <v>9366</v>
      </c>
      <c r="B3886" t="s">
        <v>9367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121"/>
        <v>390</v>
      </c>
      <c r="AB3886">
        <f t="shared" si="122"/>
        <v>6.4988941048531575E-5</v>
      </c>
    </row>
    <row r="3887" spans="1:28">
      <c r="A3887" t="s">
        <v>9368</v>
      </c>
      <c r="B3887" t="s">
        <v>9369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121"/>
        <v>419</v>
      </c>
      <c r="AB3887">
        <f t="shared" si="122"/>
        <v>6.9821452049576233E-5</v>
      </c>
    </row>
    <row r="3888" spans="1:28">
      <c r="A3888" t="s">
        <v>9370</v>
      </c>
      <c r="B3888" t="s">
        <v>9371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121"/>
        <v>440</v>
      </c>
      <c r="AB3888">
        <f t="shared" si="122"/>
        <v>7.3320856567574082E-5</v>
      </c>
    </row>
    <row r="3889" spans="1:28">
      <c r="A3889" t="s">
        <v>9372</v>
      </c>
      <c r="B3889" t="s">
        <v>9373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121"/>
        <v>406</v>
      </c>
      <c r="AB3889">
        <f t="shared" si="122"/>
        <v>6.7655154014625179E-5</v>
      </c>
    </row>
    <row r="3890" spans="1:28">
      <c r="A3890" t="s">
        <v>9374</v>
      </c>
      <c r="B3890" t="s">
        <v>9375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121"/>
        <v>327</v>
      </c>
      <c r="AB3890">
        <f t="shared" si="122"/>
        <v>5.4490727494538015E-5</v>
      </c>
    </row>
    <row r="3891" spans="1:28">
      <c r="A3891" t="s">
        <v>9376</v>
      </c>
      <c r="B3891" t="s">
        <v>9377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121"/>
        <v>218</v>
      </c>
      <c r="AB3891">
        <f t="shared" si="122"/>
        <v>3.6327151663025339E-5</v>
      </c>
    </row>
    <row r="3892" spans="1:28">
      <c r="A3892" t="s">
        <v>9378</v>
      </c>
      <c r="B3892" t="s">
        <v>9379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121"/>
        <v>173</v>
      </c>
      <c r="AB3892">
        <f t="shared" si="122"/>
        <v>2.8828427695887084E-5</v>
      </c>
    </row>
    <row r="3893" spans="1:28">
      <c r="A3893" t="s">
        <v>9380</v>
      </c>
      <c r="B3893" t="s">
        <v>9381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121"/>
        <v>194</v>
      </c>
      <c r="AB3893">
        <f t="shared" si="122"/>
        <v>3.232783221388494E-5</v>
      </c>
    </row>
    <row r="3894" spans="1:28">
      <c r="A3894" t="s">
        <v>9382</v>
      </c>
      <c r="B3894" t="s">
        <v>9383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121"/>
        <v>192</v>
      </c>
      <c r="AB3894">
        <f t="shared" si="122"/>
        <v>3.1994555593123238E-5</v>
      </c>
    </row>
    <row r="3895" spans="1:28">
      <c r="A3895" t="s">
        <v>9384</v>
      </c>
      <c r="B3895" t="s">
        <v>9385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121"/>
        <v>211</v>
      </c>
      <c r="AB3895">
        <f t="shared" si="122"/>
        <v>3.5160683490359391E-5</v>
      </c>
    </row>
    <row r="3896" spans="1:28">
      <c r="A3896" t="s">
        <v>9386</v>
      </c>
      <c r="B3896" t="s">
        <v>9387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121"/>
        <v>324</v>
      </c>
      <c r="AB3896">
        <f t="shared" si="122"/>
        <v>5.3990812563395465E-5</v>
      </c>
    </row>
    <row r="3897" spans="1:28">
      <c r="A3897" t="s">
        <v>9388</v>
      </c>
      <c r="B3897" t="s">
        <v>9389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121"/>
        <v>559</v>
      </c>
      <c r="AB3897">
        <f t="shared" si="122"/>
        <v>9.3150815502895262E-5</v>
      </c>
    </row>
    <row r="3898" spans="1:28">
      <c r="A3898" t="s">
        <v>9390</v>
      </c>
      <c r="B3898" t="s">
        <v>9391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121"/>
        <v>674</v>
      </c>
      <c r="AB3898">
        <f t="shared" si="122"/>
        <v>1.1231422119669302E-4</v>
      </c>
    </row>
    <row r="3899" spans="1:28">
      <c r="A3899" t="s">
        <v>9392</v>
      </c>
      <c r="B3899" t="s">
        <v>9393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121"/>
        <v>663</v>
      </c>
      <c r="AB3899">
        <f t="shared" si="122"/>
        <v>1.1048119978250368E-4</v>
      </c>
    </row>
    <row r="3900" spans="1:28">
      <c r="A3900" t="s">
        <v>9394</v>
      </c>
      <c r="B3900" t="s">
        <v>9395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121"/>
        <v>541</v>
      </c>
      <c r="AB3900">
        <f t="shared" si="122"/>
        <v>9.0151325916039949E-5</v>
      </c>
    </row>
    <row r="3901" spans="1:28">
      <c r="A3901" t="s">
        <v>9396</v>
      </c>
      <c r="B3901" t="s">
        <v>9397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121"/>
        <v>518</v>
      </c>
      <c r="AB3901">
        <f t="shared" si="122"/>
        <v>8.6318644777280405E-5</v>
      </c>
    </row>
    <row r="3902" spans="1:28">
      <c r="A3902" t="s">
        <v>9398</v>
      </c>
      <c r="B3902" t="s">
        <v>9399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121"/>
        <v>483</v>
      </c>
      <c r="AB3902">
        <f t="shared" si="122"/>
        <v>8.0486303913950648E-5</v>
      </c>
    </row>
    <row r="3903" spans="1:28">
      <c r="A3903" t="s">
        <v>9400</v>
      </c>
      <c r="B3903" t="s">
        <v>9401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121"/>
        <v>465</v>
      </c>
      <c r="AB3903">
        <f t="shared" si="122"/>
        <v>7.7486814327095335E-5</v>
      </c>
    </row>
    <row r="3904" spans="1:28">
      <c r="A3904" t="s">
        <v>9402</v>
      </c>
      <c r="B3904" t="s">
        <v>9403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121"/>
        <v>449</v>
      </c>
      <c r="AB3904">
        <f t="shared" si="122"/>
        <v>7.4820601361001731E-5</v>
      </c>
    </row>
    <row r="3905" spans="1:28">
      <c r="A3905" t="s">
        <v>9404</v>
      </c>
      <c r="B3905" t="s">
        <v>9405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121"/>
        <v>387</v>
      </c>
      <c r="AB3905">
        <f t="shared" si="122"/>
        <v>6.4489026117389025E-5</v>
      </c>
    </row>
    <row r="3906" spans="1:28">
      <c r="A3906" t="s">
        <v>9406</v>
      </c>
      <c r="B3906" t="s">
        <v>9407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121"/>
        <v>373</v>
      </c>
      <c r="AB3906">
        <f t="shared" si="122"/>
        <v>6.2156089772057117E-5</v>
      </c>
    </row>
    <row r="3907" spans="1:28">
      <c r="A3907" t="s">
        <v>9408</v>
      </c>
      <c r="B3907" t="s">
        <v>9409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121"/>
        <v>347</v>
      </c>
      <c r="AB3907">
        <f t="shared" si="122"/>
        <v>5.7823493702155016E-5</v>
      </c>
    </row>
    <row r="3908" spans="1:28">
      <c r="A3908" t="s">
        <v>9410</v>
      </c>
      <c r="B3908" t="s">
        <v>9411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121"/>
        <v>353</v>
      </c>
      <c r="AB3908">
        <f t="shared" si="122"/>
        <v>5.8823323564440116E-5</v>
      </c>
    </row>
    <row r="3909" spans="1:28">
      <c r="A3909" t="s">
        <v>9412</v>
      </c>
      <c r="B3909" t="s">
        <v>9413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121"/>
        <v>385</v>
      </c>
      <c r="AB3909">
        <f t="shared" si="122"/>
        <v>6.415574949662733E-5</v>
      </c>
    </row>
    <row r="3910" spans="1:28">
      <c r="A3910" t="s">
        <v>9414</v>
      </c>
      <c r="B3910" t="s">
        <v>9415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123">SUM(U3910:Z3910)</f>
        <v>397</v>
      </c>
      <c r="AB3910">
        <f t="shared" si="122"/>
        <v>6.6155409221197529E-5</v>
      </c>
    </row>
    <row r="3911" spans="1:28">
      <c r="A3911" t="s">
        <v>9416</v>
      </c>
      <c r="B3911" t="s">
        <v>9417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123"/>
        <v>427</v>
      </c>
      <c r="AB3911">
        <f t="shared" si="122"/>
        <v>7.1154558532623028E-5</v>
      </c>
    </row>
    <row r="3912" spans="1:28">
      <c r="A3912" t="s">
        <v>9418</v>
      </c>
      <c r="B3912" t="s">
        <v>9419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123"/>
        <v>448</v>
      </c>
      <c r="AB3912">
        <f t="shared" si="122"/>
        <v>7.465396305062089E-5</v>
      </c>
    </row>
    <row r="3913" spans="1:28">
      <c r="A3913" t="s">
        <v>9420</v>
      </c>
      <c r="B3913" t="s">
        <v>9421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123"/>
        <v>412</v>
      </c>
      <c r="AB3913">
        <f t="shared" si="122"/>
        <v>6.8654983876910279E-5</v>
      </c>
    </row>
    <row r="3914" spans="1:28">
      <c r="A3914" t="s">
        <v>9422</v>
      </c>
      <c r="B3914" t="s">
        <v>9423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123"/>
        <v>333</v>
      </c>
      <c r="AB3914">
        <f t="shared" si="122"/>
        <v>5.5490557356823115E-5</v>
      </c>
    </row>
    <row r="3915" spans="1:28">
      <c r="A3915" t="s">
        <v>9424</v>
      </c>
      <c r="B3915" t="s">
        <v>9425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123"/>
        <v>222</v>
      </c>
      <c r="AB3915">
        <f t="shared" si="122"/>
        <v>3.6993704904548743E-5</v>
      </c>
    </row>
    <row r="3916" spans="1:28">
      <c r="A3916" t="s">
        <v>9426</v>
      </c>
      <c r="B3916" t="s">
        <v>9427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123"/>
        <v>170</v>
      </c>
      <c r="AB3916">
        <f t="shared" si="122"/>
        <v>2.8328512764744531E-5</v>
      </c>
    </row>
    <row r="3917" spans="1:28">
      <c r="A3917" t="s">
        <v>9428</v>
      </c>
      <c r="B3917" t="s">
        <v>9429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123"/>
        <v>190</v>
      </c>
      <c r="AB3917">
        <f t="shared" si="122"/>
        <v>3.1661278972361536E-5</v>
      </c>
    </row>
    <row r="3918" spans="1:28">
      <c r="A3918" t="s">
        <v>9430</v>
      </c>
      <c r="B3918" t="s">
        <v>9431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123"/>
        <v>190</v>
      </c>
      <c r="AB3918">
        <f t="shared" si="122"/>
        <v>3.1661278972361536E-5</v>
      </c>
    </row>
    <row r="3919" spans="1:28">
      <c r="A3919" t="s">
        <v>9432</v>
      </c>
      <c r="B3919" t="s">
        <v>9433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123"/>
        <v>207</v>
      </c>
      <c r="AB3919">
        <f t="shared" si="122"/>
        <v>3.4494130248835987E-5</v>
      </c>
    </row>
    <row r="3920" spans="1:28">
      <c r="A3920" t="s">
        <v>9434</v>
      </c>
      <c r="B3920" t="s">
        <v>9435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123"/>
        <v>319</v>
      </c>
      <c r="AB3920">
        <f t="shared" si="122"/>
        <v>5.3157621011491213E-5</v>
      </c>
    </row>
    <row r="3921" spans="1:28">
      <c r="A3921" t="s">
        <v>9436</v>
      </c>
      <c r="B3921" t="s">
        <v>9437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123"/>
        <v>553</v>
      </c>
      <c r="AB3921">
        <f t="shared" si="122"/>
        <v>9.2150985640610162E-5</v>
      </c>
    </row>
    <row r="3922" spans="1:28">
      <c r="A3922" t="s">
        <v>9438</v>
      </c>
      <c r="B3922" t="s">
        <v>9439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123"/>
        <v>668</v>
      </c>
      <c r="AB3922">
        <f t="shared" si="122"/>
        <v>1.1131439133440792E-4</v>
      </c>
    </row>
    <row r="3923" spans="1:28">
      <c r="A3923" t="s">
        <v>9440</v>
      </c>
      <c r="B3923" t="s">
        <v>9441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123"/>
        <v>657</v>
      </c>
      <c r="AB3923">
        <f t="shared" si="122"/>
        <v>1.0948136992021858E-4</v>
      </c>
    </row>
    <row r="3924" spans="1:28">
      <c r="A3924" t="s">
        <v>9442</v>
      </c>
      <c r="B3924" t="s">
        <v>9443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123"/>
        <v>534</v>
      </c>
      <c r="AB3924">
        <f t="shared" si="122"/>
        <v>8.8984857743374009E-5</v>
      </c>
    </row>
    <row r="3925" spans="1:28">
      <c r="A3925" t="s">
        <v>9444</v>
      </c>
      <c r="B3925" t="s">
        <v>9445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123"/>
        <v>514</v>
      </c>
      <c r="AB3925">
        <f t="shared" si="122"/>
        <v>8.5652091535757001E-5</v>
      </c>
    </row>
    <row r="3926" spans="1:28">
      <c r="A3926" t="s">
        <v>9446</v>
      </c>
      <c r="B3926" t="s">
        <v>9447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123"/>
        <v>479</v>
      </c>
      <c r="AB3926">
        <f t="shared" ref="AB3926:AB3989" si="124">AA3926/$AD$4</f>
        <v>7.9819750672427243E-5</v>
      </c>
    </row>
    <row r="3927" spans="1:28">
      <c r="A3927" t="s">
        <v>9448</v>
      </c>
      <c r="B3927" t="s">
        <v>9449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123"/>
        <v>458</v>
      </c>
      <c r="AB3927">
        <f t="shared" si="124"/>
        <v>7.6320346154429394E-5</v>
      </c>
    </row>
    <row r="3928" spans="1:28">
      <c r="A3928" t="s">
        <v>9450</v>
      </c>
      <c r="B3928" t="s">
        <v>9451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123"/>
        <v>446</v>
      </c>
      <c r="AB3928">
        <f t="shared" si="124"/>
        <v>7.4320686429859182E-5</v>
      </c>
    </row>
    <row r="3929" spans="1:28">
      <c r="A3929" t="s">
        <v>9452</v>
      </c>
      <c r="B3929" t="s">
        <v>9453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123"/>
        <v>383</v>
      </c>
      <c r="AB3929">
        <f t="shared" si="124"/>
        <v>6.3822472875865621E-5</v>
      </c>
    </row>
    <row r="3930" spans="1:28">
      <c r="A3930" t="s">
        <v>9454</v>
      </c>
      <c r="B3930" t="s">
        <v>9455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123"/>
        <v>368</v>
      </c>
      <c r="AB3930">
        <f t="shared" si="124"/>
        <v>6.1322898220152872E-5</v>
      </c>
    </row>
    <row r="3931" spans="1:28">
      <c r="A3931" t="s">
        <v>9456</v>
      </c>
      <c r="B3931" t="s">
        <v>9457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123"/>
        <v>342</v>
      </c>
      <c r="AB3931">
        <f t="shared" si="124"/>
        <v>5.6990302150250764E-5</v>
      </c>
    </row>
    <row r="3932" spans="1:28">
      <c r="A3932" t="s">
        <v>9458</v>
      </c>
      <c r="B3932" t="s">
        <v>9459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123"/>
        <v>346</v>
      </c>
      <c r="AB3932">
        <f t="shared" si="124"/>
        <v>5.7656855391774168E-5</v>
      </c>
    </row>
    <row r="3933" spans="1:28">
      <c r="A3933" t="s">
        <v>9460</v>
      </c>
      <c r="B3933" t="s">
        <v>9461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123"/>
        <v>378</v>
      </c>
      <c r="AB3933">
        <f t="shared" si="124"/>
        <v>6.2989281323961376E-5</v>
      </c>
    </row>
    <row r="3934" spans="1:28">
      <c r="A3934" t="s">
        <v>9462</v>
      </c>
      <c r="B3934" t="s">
        <v>9463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123"/>
        <v>390</v>
      </c>
      <c r="AB3934">
        <f t="shared" si="124"/>
        <v>6.4988941048531575E-5</v>
      </c>
    </row>
    <row r="3935" spans="1:28">
      <c r="A3935" t="s">
        <v>9464</v>
      </c>
      <c r="B3935" t="s">
        <v>9465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123"/>
        <v>420</v>
      </c>
      <c r="AB3935">
        <f t="shared" si="124"/>
        <v>6.9988090359957087E-5</v>
      </c>
    </row>
    <row r="3936" spans="1:28">
      <c r="A3936" t="s">
        <v>9466</v>
      </c>
      <c r="B3936" t="s">
        <v>9467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123"/>
        <v>440</v>
      </c>
      <c r="AB3936">
        <f t="shared" si="124"/>
        <v>7.3320856567574082E-5</v>
      </c>
    </row>
    <row r="3937" spans="1:28">
      <c r="A3937" t="s">
        <v>9468</v>
      </c>
      <c r="B3937" t="s">
        <v>9469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123"/>
        <v>405</v>
      </c>
      <c r="AB3937">
        <f t="shared" si="124"/>
        <v>6.7488515704244325E-5</v>
      </c>
    </row>
    <row r="3938" spans="1:28">
      <c r="A3938" t="s">
        <v>9470</v>
      </c>
      <c r="B3938" t="s">
        <v>9471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123"/>
        <v>329</v>
      </c>
      <c r="AB3938">
        <f t="shared" si="124"/>
        <v>5.482400411529971E-5</v>
      </c>
    </row>
    <row r="3939" spans="1:28">
      <c r="A3939" t="s">
        <v>9472</v>
      </c>
      <c r="B3939" t="s">
        <v>9473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123"/>
        <v>219</v>
      </c>
      <c r="AB3939">
        <f t="shared" si="124"/>
        <v>3.6493789973406193E-5</v>
      </c>
    </row>
    <row r="3940" spans="1:28">
      <c r="A3940" t="s">
        <v>9474</v>
      </c>
      <c r="B3940" t="s">
        <v>9475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123"/>
        <v>162</v>
      </c>
      <c r="AB3940">
        <f t="shared" si="124"/>
        <v>2.6995406281697733E-5</v>
      </c>
    </row>
    <row r="3941" spans="1:28">
      <c r="A3941" t="s">
        <v>9476</v>
      </c>
      <c r="B3941" t="s">
        <v>9477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123"/>
        <v>179</v>
      </c>
      <c r="AB3941">
        <f t="shared" si="124"/>
        <v>2.9828257558172184E-5</v>
      </c>
    </row>
    <row r="3942" spans="1:28">
      <c r="A3942" t="s">
        <v>9478</v>
      </c>
      <c r="B3942" t="s">
        <v>9479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123"/>
        <v>175</v>
      </c>
      <c r="AB3942">
        <f t="shared" si="124"/>
        <v>2.9161704316648783E-5</v>
      </c>
    </row>
    <row r="3943" spans="1:28">
      <c r="A3943" t="s">
        <v>9480</v>
      </c>
      <c r="B3943" t="s">
        <v>9481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123"/>
        <v>190</v>
      </c>
      <c r="AB3943">
        <f t="shared" si="124"/>
        <v>3.1661278972361536E-5</v>
      </c>
    </row>
    <row r="3944" spans="1:28">
      <c r="A3944" t="s">
        <v>9482</v>
      </c>
      <c r="B3944" t="s">
        <v>9483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123"/>
        <v>291</v>
      </c>
      <c r="AB3944">
        <f t="shared" si="124"/>
        <v>4.8491748320827403E-5</v>
      </c>
    </row>
    <row r="3945" spans="1:28">
      <c r="A3945" t="s">
        <v>9484</v>
      </c>
      <c r="B3945" t="s">
        <v>9485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123"/>
        <v>513</v>
      </c>
      <c r="AB3945">
        <f t="shared" si="124"/>
        <v>8.5485453225376146E-5</v>
      </c>
    </row>
    <row r="3946" spans="1:28">
      <c r="A3946" t="s">
        <v>9486</v>
      </c>
      <c r="B3946" t="s">
        <v>9487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123"/>
        <v>610</v>
      </c>
      <c r="AB3946">
        <f t="shared" si="124"/>
        <v>1.0164936933231862E-4</v>
      </c>
    </row>
    <row r="3947" spans="1:28">
      <c r="A3947" t="s">
        <v>9488</v>
      </c>
      <c r="B3947" t="s">
        <v>9489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123"/>
        <v>617</v>
      </c>
      <c r="AB3947">
        <f t="shared" si="124"/>
        <v>1.0281583750498456E-4</v>
      </c>
    </row>
    <row r="3948" spans="1:28">
      <c r="A3948" t="s">
        <v>9490</v>
      </c>
      <c r="B3948" t="s">
        <v>9491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123"/>
        <v>505</v>
      </c>
      <c r="AB3948">
        <f t="shared" si="124"/>
        <v>8.4152346742329351E-5</v>
      </c>
    </row>
    <row r="3949" spans="1:28">
      <c r="A3949" t="s">
        <v>9492</v>
      </c>
      <c r="B3949" t="s">
        <v>9493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123"/>
        <v>485</v>
      </c>
      <c r="AB3949">
        <f t="shared" si="124"/>
        <v>8.0819580534712343E-5</v>
      </c>
    </row>
    <row r="3950" spans="1:28">
      <c r="A3950" t="s">
        <v>9494</v>
      </c>
      <c r="B3950" t="s">
        <v>9495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123"/>
        <v>447</v>
      </c>
      <c r="AB3950">
        <f t="shared" si="124"/>
        <v>7.4487324740240036E-5</v>
      </c>
    </row>
    <row r="3951" spans="1:28">
      <c r="A3951" t="s">
        <v>9496</v>
      </c>
      <c r="B3951" t="s">
        <v>9497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123"/>
        <v>428</v>
      </c>
      <c r="AB3951">
        <f t="shared" si="124"/>
        <v>7.1321196843003882E-5</v>
      </c>
    </row>
    <row r="3952" spans="1:28">
      <c r="A3952" t="s">
        <v>9498</v>
      </c>
      <c r="B3952" t="s">
        <v>9499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123"/>
        <v>415</v>
      </c>
      <c r="AB3952">
        <f t="shared" si="124"/>
        <v>6.9154898808052829E-5</v>
      </c>
    </row>
    <row r="3953" spans="1:28">
      <c r="A3953" t="s">
        <v>9500</v>
      </c>
      <c r="B3953" t="s">
        <v>9501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123"/>
        <v>361</v>
      </c>
      <c r="AB3953">
        <f t="shared" si="124"/>
        <v>6.0156430047486918E-5</v>
      </c>
    </row>
    <row r="3954" spans="1:28">
      <c r="A3954" t="s">
        <v>9502</v>
      </c>
      <c r="B3954" t="s">
        <v>9503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123"/>
        <v>340</v>
      </c>
      <c r="AB3954">
        <f t="shared" si="124"/>
        <v>5.6657025529489062E-5</v>
      </c>
    </row>
    <row r="3955" spans="1:28">
      <c r="A3955" t="s">
        <v>9504</v>
      </c>
      <c r="B3955" t="s">
        <v>9505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123"/>
        <v>316</v>
      </c>
      <c r="AB3955">
        <f t="shared" si="124"/>
        <v>5.2657706080348663E-5</v>
      </c>
    </row>
    <row r="3956" spans="1:28">
      <c r="A3956" t="s">
        <v>9506</v>
      </c>
      <c r="B3956" t="s">
        <v>9507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123"/>
        <v>320</v>
      </c>
      <c r="AB3956">
        <f t="shared" si="124"/>
        <v>5.3324259321872061E-5</v>
      </c>
    </row>
    <row r="3957" spans="1:28">
      <c r="A3957" t="s">
        <v>9508</v>
      </c>
      <c r="B3957" t="s">
        <v>9509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123"/>
        <v>355</v>
      </c>
      <c r="AB3957">
        <f t="shared" si="124"/>
        <v>5.9156600185201818E-5</v>
      </c>
    </row>
    <row r="3958" spans="1:28">
      <c r="A3958" t="s">
        <v>9510</v>
      </c>
      <c r="B3958" t="s">
        <v>9511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123"/>
        <v>368</v>
      </c>
      <c r="AB3958">
        <f t="shared" si="124"/>
        <v>6.1322898220152872E-5</v>
      </c>
    </row>
    <row r="3959" spans="1:28">
      <c r="A3959" t="s">
        <v>9512</v>
      </c>
      <c r="B3959" t="s">
        <v>9513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123"/>
        <v>401</v>
      </c>
      <c r="AB3959">
        <f t="shared" si="124"/>
        <v>6.682196246272092E-5</v>
      </c>
    </row>
    <row r="3960" spans="1:28">
      <c r="A3960" t="s">
        <v>9514</v>
      </c>
      <c r="B3960" t="s">
        <v>9515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123"/>
        <v>416</v>
      </c>
      <c r="AB3960">
        <f t="shared" si="124"/>
        <v>6.9321537118433683E-5</v>
      </c>
    </row>
    <row r="3961" spans="1:28">
      <c r="A3961" t="s">
        <v>9516</v>
      </c>
      <c r="B3961" t="s">
        <v>9517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123"/>
        <v>386</v>
      </c>
      <c r="AB3961">
        <f t="shared" si="124"/>
        <v>6.4322387807008171E-5</v>
      </c>
    </row>
    <row r="3962" spans="1:28">
      <c r="A3962" t="s">
        <v>9518</v>
      </c>
      <c r="B3962" t="s">
        <v>9519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123"/>
        <v>307</v>
      </c>
      <c r="AB3962">
        <f t="shared" si="124"/>
        <v>5.1157961286921007E-5</v>
      </c>
    </row>
    <row r="3963" spans="1:28">
      <c r="A3963" t="s">
        <v>9520</v>
      </c>
      <c r="B3963" t="s">
        <v>9521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123"/>
        <v>204</v>
      </c>
      <c r="AB3963">
        <f t="shared" si="124"/>
        <v>3.3994215317693437E-5</v>
      </c>
    </row>
    <row r="3964" spans="1:28">
      <c r="A3964" t="s">
        <v>9522</v>
      </c>
      <c r="B3964" t="s">
        <v>9523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123"/>
        <v>173</v>
      </c>
      <c r="AB3964">
        <f t="shared" si="124"/>
        <v>2.8828427695887084E-5</v>
      </c>
    </row>
    <row r="3965" spans="1:28">
      <c r="A3965" t="s">
        <v>9524</v>
      </c>
      <c r="B3965" t="s">
        <v>9525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123"/>
        <v>176</v>
      </c>
      <c r="AB3965">
        <f t="shared" si="124"/>
        <v>2.9328342627029634E-5</v>
      </c>
    </row>
    <row r="3966" spans="1:28">
      <c r="A3966" t="s">
        <v>9526</v>
      </c>
      <c r="B3966" t="s">
        <v>9527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123"/>
        <v>157</v>
      </c>
      <c r="AB3966">
        <f t="shared" si="124"/>
        <v>2.6162214729793481E-5</v>
      </c>
    </row>
    <row r="3967" spans="1:28">
      <c r="A3967" t="s">
        <v>9528</v>
      </c>
      <c r="B3967" t="s">
        <v>9529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123"/>
        <v>182</v>
      </c>
      <c r="AB3967">
        <f t="shared" si="124"/>
        <v>3.0328172489314734E-5</v>
      </c>
    </row>
    <row r="3968" spans="1:28">
      <c r="A3968" t="s">
        <v>9530</v>
      </c>
      <c r="B3968" t="s">
        <v>9531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123"/>
        <v>276</v>
      </c>
      <c r="AB3968">
        <f t="shared" si="124"/>
        <v>4.5992173665114654E-5</v>
      </c>
    </row>
    <row r="3969" spans="1:28">
      <c r="A3969" t="s">
        <v>9532</v>
      </c>
      <c r="B3969" t="s">
        <v>9533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123"/>
        <v>453</v>
      </c>
      <c r="AB3969">
        <f t="shared" si="124"/>
        <v>7.5487154602525136E-5</v>
      </c>
    </row>
    <row r="3970" spans="1:28">
      <c r="A3970" t="s">
        <v>9534</v>
      </c>
      <c r="B3970" t="s">
        <v>9535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123"/>
        <v>586</v>
      </c>
      <c r="AB3970">
        <f t="shared" si="124"/>
        <v>9.7650049883178211E-5</v>
      </c>
    </row>
    <row r="3971" spans="1:28">
      <c r="A3971" t="s">
        <v>9536</v>
      </c>
      <c r="B3971" t="s">
        <v>9537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123"/>
        <v>587</v>
      </c>
      <c r="AB3971">
        <f t="shared" si="124"/>
        <v>9.7816688193559065E-5</v>
      </c>
    </row>
    <row r="3972" spans="1:28">
      <c r="A3972" t="s">
        <v>9538</v>
      </c>
      <c r="B3972" t="s">
        <v>9539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123"/>
        <v>478</v>
      </c>
      <c r="AB3972">
        <f t="shared" si="124"/>
        <v>7.9653112362046389E-5</v>
      </c>
    </row>
    <row r="3973" spans="1:28">
      <c r="A3973" t="s">
        <v>9540</v>
      </c>
      <c r="B3973" t="s">
        <v>9541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123"/>
        <v>451</v>
      </c>
      <c r="AB3973">
        <f t="shared" si="124"/>
        <v>7.515387798176344E-5</v>
      </c>
    </row>
    <row r="3974" spans="1:28">
      <c r="A3974" t="s">
        <v>9542</v>
      </c>
      <c r="B3974" t="s">
        <v>9543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125">SUM(U3974:Z3974)</f>
        <v>439</v>
      </c>
      <c r="AB3974">
        <f t="shared" si="124"/>
        <v>7.3154218257193241E-5</v>
      </c>
    </row>
    <row r="3975" spans="1:28">
      <c r="A3975" t="s">
        <v>9544</v>
      </c>
      <c r="B3975" t="s">
        <v>9545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125"/>
        <v>399</v>
      </c>
      <c r="AB3975">
        <f t="shared" si="124"/>
        <v>6.6488685841959225E-5</v>
      </c>
    </row>
    <row r="3976" spans="1:28">
      <c r="A3976" t="s">
        <v>9546</v>
      </c>
      <c r="B3976" t="s">
        <v>9547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125"/>
        <v>390</v>
      </c>
      <c r="AB3976">
        <f t="shared" si="124"/>
        <v>6.4988941048531575E-5</v>
      </c>
    </row>
    <row r="3977" spans="1:28">
      <c r="A3977" t="s">
        <v>9548</v>
      </c>
      <c r="B3977" t="s">
        <v>9549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125"/>
        <v>335</v>
      </c>
      <c r="AB3977">
        <f t="shared" si="124"/>
        <v>5.5823833977584817E-5</v>
      </c>
    </row>
    <row r="3978" spans="1:28">
      <c r="A3978" t="s">
        <v>9550</v>
      </c>
      <c r="B3978" t="s">
        <v>9551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125"/>
        <v>358</v>
      </c>
      <c r="AB3978">
        <f t="shared" si="124"/>
        <v>5.9656515116344368E-5</v>
      </c>
    </row>
    <row r="3979" spans="1:28">
      <c r="A3979" t="s">
        <v>9552</v>
      </c>
      <c r="B3979" t="s">
        <v>9553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125"/>
        <v>326</v>
      </c>
      <c r="AB3979">
        <f t="shared" si="124"/>
        <v>5.432408918415716E-5</v>
      </c>
    </row>
    <row r="3980" spans="1:28">
      <c r="A3980" t="s">
        <v>9554</v>
      </c>
      <c r="B3980" t="s">
        <v>9555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125"/>
        <v>330</v>
      </c>
      <c r="AB3980">
        <f t="shared" si="124"/>
        <v>5.4990642425680565E-5</v>
      </c>
    </row>
    <row r="3981" spans="1:28">
      <c r="A3981" t="s">
        <v>9556</v>
      </c>
      <c r="B3981" t="s">
        <v>9557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125"/>
        <v>341</v>
      </c>
      <c r="AB3981">
        <f t="shared" si="124"/>
        <v>5.6823663839869916E-5</v>
      </c>
    </row>
    <row r="3982" spans="1:28">
      <c r="A3982" t="s">
        <v>9558</v>
      </c>
      <c r="B3982" t="s">
        <v>9559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125"/>
        <v>350</v>
      </c>
      <c r="AB3982">
        <f t="shared" si="124"/>
        <v>5.8323408633297566E-5</v>
      </c>
    </row>
    <row r="3983" spans="1:28">
      <c r="A3983" t="s">
        <v>9560</v>
      </c>
      <c r="B3983" t="s">
        <v>9561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125"/>
        <v>369</v>
      </c>
      <c r="AB3983">
        <f t="shared" si="124"/>
        <v>6.1489536530533726E-5</v>
      </c>
    </row>
    <row r="3984" spans="1:28">
      <c r="A3984" t="s">
        <v>9562</v>
      </c>
      <c r="B3984" t="s">
        <v>9563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125"/>
        <v>383</v>
      </c>
      <c r="AB3984">
        <f t="shared" si="124"/>
        <v>6.3822472875865621E-5</v>
      </c>
    </row>
    <row r="3985" spans="1:28">
      <c r="A3985" t="s">
        <v>9564</v>
      </c>
      <c r="B3985" t="s">
        <v>9565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125"/>
        <v>365</v>
      </c>
      <c r="AB3985">
        <f t="shared" si="124"/>
        <v>6.0822983289010322E-5</v>
      </c>
    </row>
    <row r="3986" spans="1:28">
      <c r="A3986" t="s">
        <v>9566</v>
      </c>
      <c r="B3986" t="s">
        <v>9567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125"/>
        <v>291</v>
      </c>
      <c r="AB3986">
        <f t="shared" si="124"/>
        <v>4.8491748320827403E-5</v>
      </c>
    </row>
    <row r="3987" spans="1:28">
      <c r="A3987" t="s">
        <v>9568</v>
      </c>
      <c r="B3987" t="s">
        <v>9569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125"/>
        <v>194</v>
      </c>
      <c r="AB3987">
        <f t="shared" si="124"/>
        <v>3.232783221388494E-5</v>
      </c>
    </row>
    <row r="3988" spans="1:28">
      <c r="A3988" t="s">
        <v>9570</v>
      </c>
      <c r="B3988" t="s">
        <v>9571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125"/>
        <v>169</v>
      </c>
      <c r="AB3988">
        <f t="shared" si="124"/>
        <v>2.8161874454363683E-5</v>
      </c>
    </row>
    <row r="3989" spans="1:28">
      <c r="A3989" t="s">
        <v>9572</v>
      </c>
      <c r="B3989" t="s">
        <v>9573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125"/>
        <v>191</v>
      </c>
      <c r="AB3989">
        <f t="shared" si="124"/>
        <v>3.1827917282742383E-5</v>
      </c>
    </row>
    <row r="3990" spans="1:28">
      <c r="A3990" t="s">
        <v>9574</v>
      </c>
      <c r="B3990" t="s">
        <v>9575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125"/>
        <v>201</v>
      </c>
      <c r="AB3990">
        <f t="shared" ref="AB3990:AB4053" si="126">AA3990/$AD$4</f>
        <v>3.3494300386550887E-5</v>
      </c>
    </row>
    <row r="3991" spans="1:28">
      <c r="A3991" t="s">
        <v>9576</v>
      </c>
      <c r="B3991" t="s">
        <v>9577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125"/>
        <v>249</v>
      </c>
      <c r="AB3991">
        <f t="shared" si="126"/>
        <v>4.1492939284831698E-5</v>
      </c>
    </row>
    <row r="3992" spans="1:28">
      <c r="A3992" t="s">
        <v>9578</v>
      </c>
      <c r="B3992" t="s">
        <v>9579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125"/>
        <v>363</v>
      </c>
      <c r="AB3992">
        <f t="shared" si="126"/>
        <v>6.048970666824862E-5</v>
      </c>
    </row>
    <row r="3993" spans="1:28">
      <c r="A3993" t="s">
        <v>9580</v>
      </c>
      <c r="B3993" t="s">
        <v>9581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125"/>
        <v>547</v>
      </c>
      <c r="AB3993">
        <f t="shared" si="126"/>
        <v>9.1151155778325049E-5</v>
      </c>
    </row>
    <row r="3994" spans="1:28">
      <c r="A3994" t="s">
        <v>9582</v>
      </c>
      <c r="B3994" t="s">
        <v>9583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125"/>
        <v>567</v>
      </c>
      <c r="AB3994">
        <f t="shared" si="126"/>
        <v>9.4483921985942057E-5</v>
      </c>
    </row>
    <row r="3995" spans="1:28">
      <c r="A3995" t="s">
        <v>9584</v>
      </c>
      <c r="B3995" t="s">
        <v>9585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125"/>
        <v>582</v>
      </c>
      <c r="AB3995">
        <f t="shared" si="126"/>
        <v>9.6983496641654806E-5</v>
      </c>
    </row>
    <row r="3996" spans="1:28">
      <c r="A3996" t="s">
        <v>9586</v>
      </c>
      <c r="B3996" t="s">
        <v>9587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125"/>
        <v>458</v>
      </c>
      <c r="AB3996">
        <f t="shared" si="126"/>
        <v>7.6320346154429394E-5</v>
      </c>
    </row>
    <row r="3997" spans="1:28">
      <c r="A3997" t="s">
        <v>9588</v>
      </c>
      <c r="B3997" t="s">
        <v>9589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125"/>
        <v>439</v>
      </c>
      <c r="AB3997">
        <f t="shared" si="126"/>
        <v>7.3154218257193241E-5</v>
      </c>
    </row>
    <row r="3998" spans="1:28">
      <c r="A3998" t="s">
        <v>9590</v>
      </c>
      <c r="B3998" t="s">
        <v>9591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125"/>
        <v>413</v>
      </c>
      <c r="AB3998">
        <f t="shared" si="126"/>
        <v>6.8821622187291133E-5</v>
      </c>
    </row>
    <row r="3999" spans="1:28">
      <c r="A3999" t="s">
        <v>9592</v>
      </c>
      <c r="B3999" t="s">
        <v>9593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125"/>
        <v>396</v>
      </c>
      <c r="AB3999">
        <f t="shared" si="126"/>
        <v>6.5988770910816675E-5</v>
      </c>
    </row>
    <row r="4000" spans="1:28">
      <c r="A4000" t="s">
        <v>9594</v>
      </c>
      <c r="B4000" t="s">
        <v>9595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125"/>
        <v>387</v>
      </c>
      <c r="AB4000">
        <f t="shared" si="126"/>
        <v>6.4489026117389025E-5</v>
      </c>
    </row>
    <row r="4001" spans="1:28">
      <c r="A4001" t="s">
        <v>9596</v>
      </c>
      <c r="B4001" t="s">
        <v>9597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125"/>
        <v>340</v>
      </c>
      <c r="AB4001">
        <f t="shared" si="126"/>
        <v>5.6657025529489062E-5</v>
      </c>
    </row>
    <row r="4002" spans="1:28">
      <c r="A4002" t="s">
        <v>9598</v>
      </c>
      <c r="B4002" t="s">
        <v>9599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125"/>
        <v>332</v>
      </c>
      <c r="AB4002">
        <f t="shared" si="126"/>
        <v>5.5323919046442267E-5</v>
      </c>
    </row>
    <row r="4003" spans="1:28">
      <c r="A4003" t="s">
        <v>9600</v>
      </c>
      <c r="B4003" t="s">
        <v>9601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125"/>
        <v>310</v>
      </c>
      <c r="AB4003">
        <f t="shared" si="126"/>
        <v>5.1657876218063557E-5</v>
      </c>
    </row>
    <row r="4004" spans="1:28">
      <c r="A4004" t="s">
        <v>9602</v>
      </c>
      <c r="B4004" t="s">
        <v>9603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125"/>
        <v>322</v>
      </c>
      <c r="AB4004">
        <f t="shared" si="126"/>
        <v>5.3657535942633763E-5</v>
      </c>
    </row>
    <row r="4005" spans="1:28">
      <c r="A4005" t="s">
        <v>9604</v>
      </c>
      <c r="B4005" t="s">
        <v>9605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125"/>
        <v>352</v>
      </c>
      <c r="AB4005">
        <f t="shared" si="126"/>
        <v>5.8656685254059268E-5</v>
      </c>
    </row>
    <row r="4006" spans="1:28">
      <c r="A4006" t="s">
        <v>9606</v>
      </c>
      <c r="B4006" t="s">
        <v>9607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125"/>
        <v>367</v>
      </c>
      <c r="AB4006">
        <f t="shared" si="126"/>
        <v>6.1156259909772017E-5</v>
      </c>
    </row>
    <row r="4007" spans="1:28">
      <c r="A4007" t="s">
        <v>9608</v>
      </c>
      <c r="B4007" t="s">
        <v>9609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125"/>
        <v>389</v>
      </c>
      <c r="AB4007">
        <f t="shared" si="126"/>
        <v>6.4822302738150721E-5</v>
      </c>
    </row>
    <row r="4008" spans="1:28">
      <c r="A4008" t="s">
        <v>9610</v>
      </c>
      <c r="B4008" t="s">
        <v>9611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125"/>
        <v>410</v>
      </c>
      <c r="AB4008">
        <f t="shared" si="126"/>
        <v>6.8321707256148583E-5</v>
      </c>
    </row>
    <row r="4009" spans="1:28">
      <c r="A4009" t="s">
        <v>9612</v>
      </c>
      <c r="B4009" t="s">
        <v>9613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125"/>
        <v>394</v>
      </c>
      <c r="AB4009">
        <f t="shared" si="126"/>
        <v>6.565549429005498E-5</v>
      </c>
    </row>
    <row r="4010" spans="1:28">
      <c r="A4010" t="s">
        <v>9614</v>
      </c>
      <c r="B4010" t="s">
        <v>9615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125"/>
        <v>311</v>
      </c>
      <c r="AB4010">
        <f t="shared" si="126"/>
        <v>5.1824514528444411E-5</v>
      </c>
    </row>
    <row r="4011" spans="1:28">
      <c r="A4011" t="s">
        <v>9616</v>
      </c>
      <c r="B4011" t="s">
        <v>9617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125"/>
        <v>216</v>
      </c>
      <c r="AB4011">
        <f t="shared" si="126"/>
        <v>3.5993875042263643E-5</v>
      </c>
    </row>
    <row r="4012" spans="1:28">
      <c r="A4012" t="s">
        <v>9618</v>
      </c>
      <c r="B4012" t="s">
        <v>9619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125"/>
        <v>162</v>
      </c>
      <c r="AB4012">
        <f t="shared" si="126"/>
        <v>2.6995406281697733E-5</v>
      </c>
    </row>
    <row r="4013" spans="1:28">
      <c r="A4013" t="s">
        <v>9620</v>
      </c>
      <c r="B4013" t="s">
        <v>9621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125"/>
        <v>181</v>
      </c>
      <c r="AB4013">
        <f t="shared" si="126"/>
        <v>3.0161534178933886E-5</v>
      </c>
    </row>
    <row r="4014" spans="1:28">
      <c r="A4014" t="s">
        <v>9622</v>
      </c>
      <c r="B4014" t="s">
        <v>9623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125"/>
        <v>179</v>
      </c>
      <c r="AB4014">
        <f t="shared" si="126"/>
        <v>2.9828257558172184E-5</v>
      </c>
    </row>
    <row r="4015" spans="1:28">
      <c r="A4015" t="s">
        <v>9624</v>
      </c>
      <c r="B4015" t="s">
        <v>9625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125"/>
        <v>195</v>
      </c>
      <c r="AB4015">
        <f t="shared" si="126"/>
        <v>3.2494470524265788E-5</v>
      </c>
    </row>
    <row r="4016" spans="1:28">
      <c r="A4016" t="s">
        <v>9626</v>
      </c>
      <c r="B4016" t="s">
        <v>9627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125"/>
        <v>299</v>
      </c>
      <c r="AB4016">
        <f t="shared" si="126"/>
        <v>4.9824854803874205E-5</v>
      </c>
    </row>
    <row r="4017" spans="1:28">
      <c r="A4017" t="s">
        <v>9628</v>
      </c>
      <c r="B4017" t="s">
        <v>9629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125"/>
        <v>527</v>
      </c>
      <c r="AB4017">
        <f t="shared" si="126"/>
        <v>8.7818389570708055E-5</v>
      </c>
    </row>
    <row r="4018" spans="1:28">
      <c r="A4018" t="s">
        <v>9630</v>
      </c>
      <c r="B4018" t="s">
        <v>9631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125"/>
        <v>623</v>
      </c>
      <c r="AB4018">
        <f t="shared" si="126"/>
        <v>1.0381566736726966E-4</v>
      </c>
    </row>
    <row r="4019" spans="1:28">
      <c r="A4019" t="s">
        <v>9632</v>
      </c>
      <c r="B4019" t="s">
        <v>9633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125"/>
        <v>616</v>
      </c>
      <c r="AB4019">
        <f t="shared" si="126"/>
        <v>1.0264919919460372E-4</v>
      </c>
    </row>
    <row r="4020" spans="1:28">
      <c r="A4020" t="s">
        <v>9634</v>
      </c>
      <c r="B4020" t="s">
        <v>9635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125"/>
        <v>487</v>
      </c>
      <c r="AB4020">
        <f t="shared" si="126"/>
        <v>8.1152857155474038E-5</v>
      </c>
    </row>
    <row r="4021" spans="1:28">
      <c r="A4021" t="s">
        <v>9636</v>
      </c>
      <c r="B4021" t="s">
        <v>9637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125"/>
        <v>469</v>
      </c>
      <c r="AB4021">
        <f t="shared" si="126"/>
        <v>7.8153367568618739E-5</v>
      </c>
    </row>
    <row r="4022" spans="1:28">
      <c r="A4022" t="s">
        <v>9638</v>
      </c>
      <c r="B4022" t="s">
        <v>9639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125"/>
        <v>438</v>
      </c>
      <c r="AB4022">
        <f t="shared" si="126"/>
        <v>7.2987579946812386E-5</v>
      </c>
    </row>
    <row r="4023" spans="1:28">
      <c r="A4023" t="s">
        <v>9640</v>
      </c>
      <c r="B4023" t="s">
        <v>9641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125"/>
        <v>421</v>
      </c>
      <c r="AB4023">
        <f t="shared" si="126"/>
        <v>7.0154728670337928E-5</v>
      </c>
    </row>
    <row r="4024" spans="1:28">
      <c r="A4024" t="s">
        <v>9642</v>
      </c>
      <c r="B4024" t="s">
        <v>9643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125"/>
        <v>408</v>
      </c>
      <c r="AB4024">
        <f t="shared" si="126"/>
        <v>6.7988430635386874E-5</v>
      </c>
    </row>
    <row r="4025" spans="1:28">
      <c r="A4025" t="s">
        <v>9644</v>
      </c>
      <c r="B4025" t="s">
        <v>9645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125"/>
        <v>350</v>
      </c>
      <c r="AB4025">
        <f t="shared" si="126"/>
        <v>5.8323408633297566E-5</v>
      </c>
    </row>
    <row r="4026" spans="1:28">
      <c r="A4026" t="s">
        <v>9646</v>
      </c>
      <c r="B4026" t="s">
        <v>9647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125"/>
        <v>342</v>
      </c>
      <c r="AB4026">
        <f t="shared" si="126"/>
        <v>5.6990302150250764E-5</v>
      </c>
    </row>
    <row r="4027" spans="1:28">
      <c r="A4027" t="s">
        <v>9648</v>
      </c>
      <c r="B4027" t="s">
        <v>9649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125"/>
        <v>317</v>
      </c>
      <c r="AB4027">
        <f t="shared" si="126"/>
        <v>5.2824344390729511E-5</v>
      </c>
    </row>
    <row r="4028" spans="1:28">
      <c r="A4028" t="s">
        <v>9650</v>
      </c>
      <c r="B4028" t="s">
        <v>9651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125"/>
        <v>327</v>
      </c>
      <c r="AB4028">
        <f t="shared" si="126"/>
        <v>5.4490727494538015E-5</v>
      </c>
    </row>
    <row r="4029" spans="1:28">
      <c r="A4029" t="s">
        <v>9652</v>
      </c>
      <c r="B4029" t="s">
        <v>9653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125"/>
        <v>356</v>
      </c>
      <c r="AB4029">
        <f t="shared" si="126"/>
        <v>5.9323238495582666E-5</v>
      </c>
    </row>
    <row r="4030" spans="1:28">
      <c r="A4030" t="s">
        <v>9654</v>
      </c>
      <c r="B4030" t="s">
        <v>9655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125"/>
        <v>365</v>
      </c>
      <c r="AB4030">
        <f t="shared" si="126"/>
        <v>6.0822983289010322E-5</v>
      </c>
    </row>
    <row r="4031" spans="1:28">
      <c r="A4031" t="s">
        <v>9656</v>
      </c>
      <c r="B4031" t="s">
        <v>9657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125"/>
        <v>393</v>
      </c>
      <c r="AB4031">
        <f t="shared" si="126"/>
        <v>6.5488855979674125E-5</v>
      </c>
    </row>
    <row r="4032" spans="1:28">
      <c r="A4032" t="s">
        <v>9658</v>
      </c>
      <c r="B4032" t="s">
        <v>9659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125"/>
        <v>417</v>
      </c>
      <c r="AB4032">
        <f t="shared" si="126"/>
        <v>6.9488175428814524E-5</v>
      </c>
    </row>
    <row r="4033" spans="1:28">
      <c r="A4033" t="s">
        <v>9660</v>
      </c>
      <c r="B4033" t="s">
        <v>9661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125"/>
        <v>383</v>
      </c>
      <c r="AB4033">
        <f t="shared" si="126"/>
        <v>6.3822472875865621E-5</v>
      </c>
    </row>
    <row r="4034" spans="1:28">
      <c r="A4034" t="s">
        <v>9662</v>
      </c>
      <c r="B4034" t="s">
        <v>9663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125"/>
        <v>311</v>
      </c>
      <c r="AB4034">
        <f t="shared" si="126"/>
        <v>5.1824514528444411E-5</v>
      </c>
    </row>
    <row r="4035" spans="1:28">
      <c r="A4035" t="s">
        <v>9664</v>
      </c>
      <c r="B4035" t="s">
        <v>9665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125"/>
        <v>208</v>
      </c>
      <c r="AB4035">
        <f t="shared" si="126"/>
        <v>3.4660768559216842E-5</v>
      </c>
    </row>
    <row r="4036" spans="1:28">
      <c r="A4036" t="s">
        <v>9666</v>
      </c>
      <c r="B4036" t="s">
        <v>9667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125"/>
        <v>150</v>
      </c>
      <c r="AB4036">
        <f t="shared" si="126"/>
        <v>2.499574655712753E-5</v>
      </c>
    </row>
    <row r="4037" spans="1:28">
      <c r="A4037" t="s">
        <v>9668</v>
      </c>
      <c r="B4037" t="s">
        <v>9669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125"/>
        <v>170</v>
      </c>
      <c r="AB4037">
        <f t="shared" si="126"/>
        <v>2.8328512764744531E-5</v>
      </c>
    </row>
    <row r="4038" spans="1:28">
      <c r="A4038" t="s">
        <v>9670</v>
      </c>
      <c r="B4038" t="s">
        <v>9671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127">SUM(U4038:Z4038)</f>
        <v>168</v>
      </c>
      <c r="AB4038">
        <f t="shared" si="126"/>
        <v>2.7995236143982832E-5</v>
      </c>
    </row>
    <row r="4039" spans="1:28">
      <c r="A4039" t="s">
        <v>9672</v>
      </c>
      <c r="B4039" t="s">
        <v>9673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127"/>
        <v>180</v>
      </c>
      <c r="AB4039">
        <f t="shared" si="126"/>
        <v>2.9994895868553035E-5</v>
      </c>
    </row>
    <row r="4040" spans="1:28">
      <c r="A4040" t="s">
        <v>9674</v>
      </c>
      <c r="B4040" t="s">
        <v>9675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127"/>
        <v>281</v>
      </c>
      <c r="AB4040">
        <f t="shared" si="126"/>
        <v>4.6825365217018906E-5</v>
      </c>
    </row>
    <row r="4041" spans="1:28">
      <c r="A4041" t="s">
        <v>9676</v>
      </c>
      <c r="B4041" t="s">
        <v>9677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127"/>
        <v>501</v>
      </c>
      <c r="AB4041">
        <f t="shared" si="126"/>
        <v>8.3485793500805947E-5</v>
      </c>
    </row>
    <row r="4042" spans="1:28">
      <c r="A4042" t="s">
        <v>9678</v>
      </c>
      <c r="B4042" t="s">
        <v>9679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127"/>
        <v>599</v>
      </c>
      <c r="AB4042">
        <f t="shared" si="126"/>
        <v>9.9816347918129264E-5</v>
      </c>
    </row>
    <row r="4043" spans="1:28">
      <c r="A4043" t="s">
        <v>9680</v>
      </c>
      <c r="B4043" t="s">
        <v>9681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127"/>
        <v>592</v>
      </c>
      <c r="AB4043">
        <f t="shared" si="126"/>
        <v>9.864987974546331E-5</v>
      </c>
    </row>
    <row r="4044" spans="1:28">
      <c r="A4044" t="s">
        <v>9682</v>
      </c>
      <c r="B4044" t="s">
        <v>9683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127"/>
        <v>472</v>
      </c>
      <c r="AB4044">
        <f t="shared" si="126"/>
        <v>7.8653282499761289E-5</v>
      </c>
    </row>
    <row r="4045" spans="1:28">
      <c r="A4045" t="s">
        <v>9684</v>
      </c>
      <c r="B4045" t="s">
        <v>9685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127"/>
        <v>456</v>
      </c>
      <c r="AB4045">
        <f t="shared" si="126"/>
        <v>7.5987069533667686E-5</v>
      </c>
    </row>
    <row r="4046" spans="1:28">
      <c r="A4046" t="s">
        <v>9686</v>
      </c>
      <c r="B4046" t="s">
        <v>9687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127"/>
        <v>430</v>
      </c>
      <c r="AB4046">
        <f t="shared" si="126"/>
        <v>7.1654473463765578E-5</v>
      </c>
    </row>
    <row r="4047" spans="1:28">
      <c r="A4047" t="s">
        <v>9688</v>
      </c>
      <c r="B4047" t="s">
        <v>9689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127"/>
        <v>416</v>
      </c>
      <c r="AB4047">
        <f t="shared" si="126"/>
        <v>6.9321537118433683E-5</v>
      </c>
    </row>
    <row r="4048" spans="1:28">
      <c r="A4048" t="s">
        <v>9690</v>
      </c>
      <c r="B4048" t="s">
        <v>9691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127"/>
        <v>404</v>
      </c>
      <c r="AB4048">
        <f t="shared" si="126"/>
        <v>6.7321877393863484E-5</v>
      </c>
    </row>
    <row r="4049" spans="1:28">
      <c r="A4049" t="s">
        <v>9692</v>
      </c>
      <c r="B4049" t="s">
        <v>9693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127"/>
        <v>342</v>
      </c>
      <c r="AB4049">
        <f t="shared" si="126"/>
        <v>5.6990302150250764E-5</v>
      </c>
    </row>
    <row r="4050" spans="1:28">
      <c r="A4050" t="s">
        <v>9694</v>
      </c>
      <c r="B4050" t="s">
        <v>9695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127"/>
        <v>329</v>
      </c>
      <c r="AB4050">
        <f t="shared" si="126"/>
        <v>5.482400411529971E-5</v>
      </c>
    </row>
    <row r="4051" spans="1:28">
      <c r="A4051" t="s">
        <v>9696</v>
      </c>
      <c r="B4051" t="s">
        <v>9697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127"/>
        <v>302</v>
      </c>
      <c r="AB4051">
        <f t="shared" si="126"/>
        <v>5.0324769735016755E-5</v>
      </c>
    </row>
    <row r="4052" spans="1:28">
      <c r="A4052" t="s">
        <v>9698</v>
      </c>
      <c r="B4052" t="s">
        <v>9699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127"/>
        <v>305</v>
      </c>
      <c r="AB4052">
        <f t="shared" si="126"/>
        <v>5.0824684666159311E-5</v>
      </c>
    </row>
    <row r="4053" spans="1:28">
      <c r="A4053" t="s">
        <v>9700</v>
      </c>
      <c r="B4053" t="s">
        <v>9701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127"/>
        <v>338</v>
      </c>
      <c r="AB4053">
        <f t="shared" si="126"/>
        <v>5.6323748908727367E-5</v>
      </c>
    </row>
    <row r="4054" spans="1:28">
      <c r="A4054" t="s">
        <v>9702</v>
      </c>
      <c r="B4054" t="s">
        <v>9703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127"/>
        <v>344</v>
      </c>
      <c r="AB4054">
        <f t="shared" ref="AB4054:AB4117" si="128">AA4054/$AD$4</f>
        <v>5.7323578771012466E-5</v>
      </c>
    </row>
    <row r="4055" spans="1:28">
      <c r="A4055" t="s">
        <v>9704</v>
      </c>
      <c r="B4055" t="s">
        <v>9705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127"/>
        <v>371</v>
      </c>
      <c r="AB4055">
        <f t="shared" si="128"/>
        <v>6.1822813151295422E-5</v>
      </c>
    </row>
    <row r="4056" spans="1:28">
      <c r="A4056" t="s">
        <v>9706</v>
      </c>
      <c r="B4056" t="s">
        <v>9707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127"/>
        <v>390</v>
      </c>
      <c r="AB4056">
        <f t="shared" si="128"/>
        <v>6.4988941048531575E-5</v>
      </c>
    </row>
    <row r="4057" spans="1:28">
      <c r="A4057" t="s">
        <v>9708</v>
      </c>
      <c r="B4057" t="s">
        <v>9709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127"/>
        <v>357</v>
      </c>
      <c r="AB4057">
        <f t="shared" si="128"/>
        <v>5.948987680596352E-5</v>
      </c>
    </row>
    <row r="4058" spans="1:28">
      <c r="A4058" t="s">
        <v>9710</v>
      </c>
      <c r="B4058" t="s">
        <v>9711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127"/>
        <v>290</v>
      </c>
      <c r="AB4058">
        <f t="shared" si="128"/>
        <v>4.8325110010446555E-5</v>
      </c>
    </row>
    <row r="4059" spans="1:28">
      <c r="A4059" t="s">
        <v>9712</v>
      </c>
      <c r="B4059" t="s">
        <v>9713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127"/>
        <v>195</v>
      </c>
      <c r="AB4059">
        <f t="shared" si="128"/>
        <v>3.2494470524265788E-5</v>
      </c>
    </row>
    <row r="4060" spans="1:28">
      <c r="A4060" t="s">
        <v>9714</v>
      </c>
      <c r="B4060" t="s">
        <v>9715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127"/>
        <v>144</v>
      </c>
      <c r="AB4060">
        <f t="shared" si="128"/>
        <v>2.3995916694842427E-5</v>
      </c>
    </row>
    <row r="4061" spans="1:28">
      <c r="A4061" t="s">
        <v>9716</v>
      </c>
      <c r="B4061" t="s">
        <v>9717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127"/>
        <v>165</v>
      </c>
      <c r="AB4061">
        <f t="shared" si="128"/>
        <v>2.7495321212840282E-5</v>
      </c>
    </row>
    <row r="4062" spans="1:28">
      <c r="A4062" t="s">
        <v>9718</v>
      </c>
      <c r="B4062" t="s">
        <v>9719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127"/>
        <v>163</v>
      </c>
      <c r="AB4062">
        <f t="shared" si="128"/>
        <v>2.716204459207858E-5</v>
      </c>
    </row>
    <row r="4063" spans="1:28">
      <c r="A4063" t="s">
        <v>9720</v>
      </c>
      <c r="B4063" t="s">
        <v>9721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127"/>
        <v>171</v>
      </c>
      <c r="AB4063">
        <f t="shared" si="128"/>
        <v>2.8495151075125382E-5</v>
      </c>
    </row>
    <row r="4064" spans="1:28">
      <c r="A4064" t="s">
        <v>9722</v>
      </c>
      <c r="B4064" t="s">
        <v>9723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127"/>
        <v>271</v>
      </c>
      <c r="AB4064">
        <f t="shared" si="128"/>
        <v>4.5158982113210402E-5</v>
      </c>
    </row>
    <row r="4065" spans="1:28">
      <c r="A4065" t="s">
        <v>9724</v>
      </c>
      <c r="B4065" t="s">
        <v>9725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127"/>
        <v>486</v>
      </c>
      <c r="AB4065">
        <f t="shared" si="128"/>
        <v>8.0986218845093198E-5</v>
      </c>
    </row>
    <row r="4066" spans="1:28">
      <c r="A4066" t="s">
        <v>9726</v>
      </c>
      <c r="B4066" t="s">
        <v>9727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127"/>
        <v>579</v>
      </c>
      <c r="AB4066">
        <f t="shared" si="128"/>
        <v>9.6483581710512256E-5</v>
      </c>
    </row>
    <row r="4067" spans="1:28">
      <c r="A4067" t="s">
        <v>9728</v>
      </c>
      <c r="B4067" t="s">
        <v>9729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127"/>
        <v>574</v>
      </c>
      <c r="AB4067">
        <f t="shared" si="128"/>
        <v>9.5650390158608011E-5</v>
      </c>
    </row>
    <row r="4068" spans="1:28">
      <c r="A4068" t="s">
        <v>9730</v>
      </c>
      <c r="B4068" t="s">
        <v>9731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127"/>
        <v>456</v>
      </c>
      <c r="AB4068">
        <f t="shared" si="128"/>
        <v>7.5987069533667686E-5</v>
      </c>
    </row>
    <row r="4069" spans="1:28">
      <c r="A4069" t="s">
        <v>9732</v>
      </c>
      <c r="B4069" t="s">
        <v>9733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127"/>
        <v>440</v>
      </c>
      <c r="AB4069">
        <f t="shared" si="128"/>
        <v>7.3320856567574082E-5</v>
      </c>
    </row>
    <row r="4070" spans="1:28">
      <c r="A4070" t="s">
        <v>9734</v>
      </c>
      <c r="B4070" t="s">
        <v>9735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127"/>
        <v>418</v>
      </c>
      <c r="AB4070">
        <f t="shared" si="128"/>
        <v>6.9654813739195378E-5</v>
      </c>
    </row>
    <row r="4071" spans="1:28">
      <c r="A4071" t="s">
        <v>9736</v>
      </c>
      <c r="B4071" t="s">
        <v>9737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127"/>
        <v>404</v>
      </c>
      <c r="AB4071">
        <f t="shared" si="128"/>
        <v>6.7321877393863484E-5</v>
      </c>
    </row>
    <row r="4072" spans="1:28">
      <c r="A4072" t="s">
        <v>9738</v>
      </c>
      <c r="B4072" t="s">
        <v>9739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127"/>
        <v>393</v>
      </c>
      <c r="AB4072">
        <f t="shared" si="128"/>
        <v>6.5488855979674125E-5</v>
      </c>
    </row>
    <row r="4073" spans="1:28">
      <c r="A4073" t="s">
        <v>9740</v>
      </c>
      <c r="B4073" t="s">
        <v>9741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127"/>
        <v>330</v>
      </c>
      <c r="AB4073">
        <f t="shared" si="128"/>
        <v>5.4990642425680565E-5</v>
      </c>
    </row>
    <row r="4074" spans="1:28">
      <c r="A4074" t="s">
        <v>9742</v>
      </c>
      <c r="B4074" t="s">
        <v>9743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127"/>
        <v>318</v>
      </c>
      <c r="AB4074">
        <f t="shared" si="128"/>
        <v>5.2990982701110359E-5</v>
      </c>
    </row>
    <row r="4075" spans="1:28">
      <c r="A4075" t="s">
        <v>9744</v>
      </c>
      <c r="B4075" t="s">
        <v>9745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127"/>
        <v>291</v>
      </c>
      <c r="AB4075">
        <f t="shared" si="128"/>
        <v>4.8491748320827403E-5</v>
      </c>
    </row>
    <row r="4076" spans="1:28">
      <c r="A4076" t="s">
        <v>9746</v>
      </c>
      <c r="B4076" t="s">
        <v>9747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127"/>
        <v>296</v>
      </c>
      <c r="AB4076">
        <f t="shared" si="128"/>
        <v>4.9324939872731655E-5</v>
      </c>
    </row>
    <row r="4077" spans="1:28">
      <c r="A4077" t="s">
        <v>9748</v>
      </c>
      <c r="B4077" t="s">
        <v>9749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127"/>
        <v>326</v>
      </c>
      <c r="AB4077">
        <f t="shared" si="128"/>
        <v>5.432408918415716E-5</v>
      </c>
    </row>
    <row r="4078" spans="1:28">
      <c r="A4078" t="s">
        <v>9750</v>
      </c>
      <c r="B4078" t="s">
        <v>9751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127"/>
        <v>332</v>
      </c>
      <c r="AB4078">
        <f t="shared" si="128"/>
        <v>5.5323919046442267E-5</v>
      </c>
    </row>
    <row r="4079" spans="1:28">
      <c r="A4079" t="s">
        <v>9752</v>
      </c>
      <c r="B4079" t="s">
        <v>9753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127"/>
        <v>358</v>
      </c>
      <c r="AB4079">
        <f t="shared" si="128"/>
        <v>5.9656515116344368E-5</v>
      </c>
    </row>
    <row r="4080" spans="1:28">
      <c r="A4080" t="s">
        <v>9754</v>
      </c>
      <c r="B4080" t="s">
        <v>9755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127"/>
        <v>378</v>
      </c>
      <c r="AB4080">
        <f t="shared" si="128"/>
        <v>6.2989281323961376E-5</v>
      </c>
    </row>
    <row r="4081" spans="1:28">
      <c r="A4081" t="s">
        <v>9756</v>
      </c>
      <c r="B4081" t="s">
        <v>9757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127"/>
        <v>344</v>
      </c>
      <c r="AB4081">
        <f t="shared" si="128"/>
        <v>5.7323578771012466E-5</v>
      </c>
    </row>
    <row r="4082" spans="1:28">
      <c r="A4082" t="s">
        <v>9758</v>
      </c>
      <c r="B4082" t="s">
        <v>9759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127"/>
        <v>279</v>
      </c>
      <c r="AB4082">
        <f t="shared" si="128"/>
        <v>4.6492088596257204E-5</v>
      </c>
    </row>
    <row r="4083" spans="1:28">
      <c r="A4083" t="s">
        <v>9760</v>
      </c>
      <c r="B4083" t="s">
        <v>9761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127"/>
        <v>186</v>
      </c>
      <c r="AB4083">
        <f t="shared" si="128"/>
        <v>3.0994725730838138E-5</v>
      </c>
    </row>
    <row r="4084" spans="1:28">
      <c r="A4084" t="s">
        <v>9762</v>
      </c>
      <c r="B4084" t="s">
        <v>9763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127"/>
        <v>151</v>
      </c>
      <c r="AB4084">
        <f t="shared" si="128"/>
        <v>2.5162384867508377E-5</v>
      </c>
    </row>
    <row r="4085" spans="1:28">
      <c r="A4085" t="s">
        <v>9764</v>
      </c>
      <c r="B4085" t="s">
        <v>9765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127"/>
        <v>171</v>
      </c>
      <c r="AB4085">
        <f t="shared" si="128"/>
        <v>2.8495151075125382E-5</v>
      </c>
    </row>
    <row r="4086" spans="1:28">
      <c r="A4086" t="s">
        <v>9766</v>
      </c>
      <c r="B4086" t="s">
        <v>9767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127"/>
        <v>169</v>
      </c>
      <c r="AB4086">
        <f t="shared" si="128"/>
        <v>2.8161874454363683E-5</v>
      </c>
    </row>
    <row r="4087" spans="1:28">
      <c r="A4087" t="s">
        <v>9768</v>
      </c>
      <c r="B4087" t="s">
        <v>9769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127"/>
        <v>182</v>
      </c>
      <c r="AB4087">
        <f t="shared" si="128"/>
        <v>3.0328172489314734E-5</v>
      </c>
    </row>
    <row r="4088" spans="1:28">
      <c r="A4088" t="s">
        <v>9770</v>
      </c>
      <c r="B4088" t="s">
        <v>9771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127"/>
        <v>283</v>
      </c>
      <c r="AB4088">
        <f t="shared" si="128"/>
        <v>4.7158641837780601E-5</v>
      </c>
    </row>
    <row r="4089" spans="1:28">
      <c r="A4089" t="s">
        <v>9772</v>
      </c>
      <c r="B4089" t="s">
        <v>9773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127"/>
        <v>505</v>
      </c>
      <c r="AB4089">
        <f t="shared" si="128"/>
        <v>8.4152346742329351E-5</v>
      </c>
    </row>
    <row r="4090" spans="1:28">
      <c r="A4090" t="s">
        <v>9774</v>
      </c>
      <c r="B4090" t="s">
        <v>9775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127"/>
        <v>600</v>
      </c>
      <c r="AB4090">
        <f t="shared" si="128"/>
        <v>9.9982986228510119E-5</v>
      </c>
    </row>
    <row r="4091" spans="1:28">
      <c r="A4091" t="s">
        <v>9776</v>
      </c>
      <c r="B4091" t="s">
        <v>9777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127"/>
        <v>594</v>
      </c>
      <c r="AB4091">
        <f t="shared" si="128"/>
        <v>9.8983156366225019E-5</v>
      </c>
    </row>
    <row r="4092" spans="1:28">
      <c r="A4092" t="s">
        <v>9778</v>
      </c>
      <c r="B4092" t="s">
        <v>9779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127"/>
        <v>476</v>
      </c>
      <c r="AB4092">
        <f t="shared" si="128"/>
        <v>7.9319835741284694E-5</v>
      </c>
    </row>
    <row r="4093" spans="1:28">
      <c r="A4093" t="s">
        <v>9780</v>
      </c>
      <c r="B4093" t="s">
        <v>9781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127"/>
        <v>460</v>
      </c>
      <c r="AB4093">
        <f t="shared" si="128"/>
        <v>7.665362277519109E-5</v>
      </c>
    </row>
    <row r="4094" spans="1:28">
      <c r="A4094" t="s">
        <v>9782</v>
      </c>
      <c r="B4094" t="s">
        <v>9783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127"/>
        <v>432</v>
      </c>
      <c r="AB4094">
        <f t="shared" si="128"/>
        <v>7.1987750084527287E-5</v>
      </c>
    </row>
    <row r="4095" spans="1:28">
      <c r="A4095" t="s">
        <v>9784</v>
      </c>
      <c r="B4095" t="s">
        <v>9785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127"/>
        <v>415</v>
      </c>
      <c r="AB4095">
        <f t="shared" si="128"/>
        <v>6.9154898808052829E-5</v>
      </c>
    </row>
    <row r="4096" spans="1:28">
      <c r="A4096" t="s">
        <v>9786</v>
      </c>
      <c r="B4096" t="s">
        <v>9787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127"/>
        <v>405</v>
      </c>
      <c r="AB4096">
        <f t="shared" si="128"/>
        <v>6.7488515704244325E-5</v>
      </c>
    </row>
    <row r="4097" spans="1:28">
      <c r="A4097" t="s">
        <v>9788</v>
      </c>
      <c r="B4097" t="s">
        <v>9789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127"/>
        <v>343</v>
      </c>
      <c r="AB4097">
        <f t="shared" si="128"/>
        <v>5.7156940460631619E-5</v>
      </c>
    </row>
    <row r="4098" spans="1:28">
      <c r="A4098" t="s">
        <v>9790</v>
      </c>
      <c r="B4098" t="s">
        <v>9791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127"/>
        <v>329</v>
      </c>
      <c r="AB4098">
        <f t="shared" si="128"/>
        <v>5.482400411529971E-5</v>
      </c>
    </row>
    <row r="4099" spans="1:28">
      <c r="A4099" t="s">
        <v>9792</v>
      </c>
      <c r="B4099" t="s">
        <v>9793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127"/>
        <v>302</v>
      </c>
      <c r="AB4099">
        <f t="shared" si="128"/>
        <v>5.0324769735016755E-5</v>
      </c>
    </row>
    <row r="4100" spans="1:28">
      <c r="A4100" t="s">
        <v>9794</v>
      </c>
      <c r="B4100" t="s">
        <v>9795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127"/>
        <v>308</v>
      </c>
      <c r="AB4100">
        <f t="shared" si="128"/>
        <v>5.1324599597301861E-5</v>
      </c>
    </row>
    <row r="4101" spans="1:28">
      <c r="A4101" t="s">
        <v>9796</v>
      </c>
      <c r="B4101" t="s">
        <v>9797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127"/>
        <v>339</v>
      </c>
      <c r="AB4101">
        <f t="shared" si="128"/>
        <v>5.6490387219108214E-5</v>
      </c>
    </row>
    <row r="4102" spans="1:28">
      <c r="A4102" t="s">
        <v>9798</v>
      </c>
      <c r="B4102" t="s">
        <v>9799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129">SUM(U4102:Z4102)</f>
        <v>347</v>
      </c>
      <c r="AB4102">
        <f t="shared" si="128"/>
        <v>5.7823493702155016E-5</v>
      </c>
    </row>
    <row r="4103" spans="1:28">
      <c r="A4103" t="s">
        <v>9800</v>
      </c>
      <c r="B4103" t="s">
        <v>9801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129"/>
        <v>372</v>
      </c>
      <c r="AB4103">
        <f t="shared" si="128"/>
        <v>6.1989451461676276E-5</v>
      </c>
    </row>
    <row r="4104" spans="1:28">
      <c r="A4104" t="s">
        <v>9802</v>
      </c>
      <c r="B4104" t="s">
        <v>9803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129"/>
        <v>393</v>
      </c>
      <c r="AB4104">
        <f t="shared" si="128"/>
        <v>6.5488855979674125E-5</v>
      </c>
    </row>
    <row r="4105" spans="1:28">
      <c r="A4105" t="s">
        <v>9804</v>
      </c>
      <c r="B4105" t="s">
        <v>9805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129"/>
        <v>360</v>
      </c>
      <c r="AB4105">
        <f t="shared" si="128"/>
        <v>5.998979173710607E-5</v>
      </c>
    </row>
    <row r="4106" spans="1:28">
      <c r="A4106" t="s">
        <v>9806</v>
      </c>
      <c r="B4106" t="s">
        <v>9807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129"/>
        <v>292</v>
      </c>
      <c r="AB4106">
        <f t="shared" si="128"/>
        <v>4.8658386631208258E-5</v>
      </c>
    </row>
    <row r="4107" spans="1:28">
      <c r="A4107" t="s">
        <v>9808</v>
      </c>
      <c r="B4107" t="s">
        <v>9809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129"/>
        <v>196</v>
      </c>
      <c r="AB4107">
        <f t="shared" si="128"/>
        <v>3.2661108834646635E-5</v>
      </c>
    </row>
    <row r="4108" spans="1:28">
      <c r="A4108" t="s">
        <v>9810</v>
      </c>
      <c r="B4108" t="s">
        <v>9811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129"/>
        <v>161</v>
      </c>
      <c r="AB4108">
        <f t="shared" si="128"/>
        <v>2.6828767971316881E-5</v>
      </c>
    </row>
    <row r="4109" spans="1:28">
      <c r="A4109" t="s">
        <v>9812</v>
      </c>
      <c r="B4109" t="s">
        <v>9813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129"/>
        <v>176</v>
      </c>
      <c r="AB4109">
        <f t="shared" si="128"/>
        <v>2.9328342627029634E-5</v>
      </c>
    </row>
    <row r="4110" spans="1:28">
      <c r="A4110" t="s">
        <v>9814</v>
      </c>
      <c r="B4110" t="s">
        <v>9815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129"/>
        <v>174</v>
      </c>
      <c r="AB4110">
        <f t="shared" si="128"/>
        <v>2.8995066006267932E-5</v>
      </c>
    </row>
    <row r="4111" spans="1:28">
      <c r="A4111" t="s">
        <v>9816</v>
      </c>
      <c r="B4111" t="s">
        <v>9817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129"/>
        <v>187</v>
      </c>
      <c r="AB4111">
        <f t="shared" si="128"/>
        <v>3.1161364041218986E-5</v>
      </c>
    </row>
    <row r="4112" spans="1:28">
      <c r="A4112" t="s">
        <v>9818</v>
      </c>
      <c r="B4112" t="s">
        <v>9819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129"/>
        <v>286</v>
      </c>
      <c r="AB4112">
        <f t="shared" si="128"/>
        <v>4.7658556768923158E-5</v>
      </c>
    </row>
    <row r="4113" spans="1:28">
      <c r="A4113" t="s">
        <v>9820</v>
      </c>
      <c r="B4113" t="s">
        <v>9821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129"/>
        <v>508</v>
      </c>
      <c r="AB4113">
        <f t="shared" si="128"/>
        <v>8.4652261673471901E-5</v>
      </c>
    </row>
    <row r="4114" spans="1:28">
      <c r="A4114" t="s">
        <v>9822</v>
      </c>
      <c r="B4114" t="s">
        <v>9823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129"/>
        <v>602</v>
      </c>
      <c r="AB4114">
        <f t="shared" si="128"/>
        <v>1.0031626284927181E-4</v>
      </c>
    </row>
    <row r="4115" spans="1:28">
      <c r="A4115" t="s">
        <v>9824</v>
      </c>
      <c r="B4115" t="s">
        <v>9825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129"/>
        <v>609</v>
      </c>
      <c r="AB4115">
        <f t="shared" si="128"/>
        <v>1.0148273102193777E-4</v>
      </c>
    </row>
    <row r="4116" spans="1:28">
      <c r="A4116" t="s">
        <v>9826</v>
      </c>
      <c r="B4116" t="s">
        <v>9827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129"/>
        <v>499</v>
      </c>
      <c r="AB4116">
        <f t="shared" si="128"/>
        <v>8.3152516880044251E-5</v>
      </c>
    </row>
    <row r="4117" spans="1:28">
      <c r="A4117" t="s">
        <v>9828</v>
      </c>
      <c r="B4117" t="s">
        <v>9829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129"/>
        <v>479</v>
      </c>
      <c r="AB4117">
        <f t="shared" si="128"/>
        <v>7.9819750672427243E-5</v>
      </c>
    </row>
    <row r="4118" spans="1:28">
      <c r="A4118" t="s">
        <v>9830</v>
      </c>
      <c r="B4118" t="s">
        <v>9831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129"/>
        <v>442</v>
      </c>
      <c r="AB4118">
        <f t="shared" ref="AB4118:AB4181" si="130">AA4118/$AD$4</f>
        <v>7.3654133188335791E-5</v>
      </c>
    </row>
    <row r="4119" spans="1:28">
      <c r="A4119" t="s">
        <v>9832</v>
      </c>
      <c r="B4119" t="s">
        <v>9833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129"/>
        <v>423</v>
      </c>
      <c r="AB4119">
        <f t="shared" si="130"/>
        <v>7.0488005291099637E-5</v>
      </c>
    </row>
    <row r="4120" spans="1:28">
      <c r="A4120" t="s">
        <v>9834</v>
      </c>
      <c r="B4120" t="s">
        <v>9835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129"/>
        <v>411</v>
      </c>
      <c r="AB4120">
        <f t="shared" si="130"/>
        <v>6.8488345566529424E-5</v>
      </c>
    </row>
    <row r="4121" spans="1:28">
      <c r="A4121" t="s">
        <v>9836</v>
      </c>
      <c r="B4121" t="s">
        <v>9837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129"/>
        <v>357</v>
      </c>
      <c r="AB4121">
        <f t="shared" si="130"/>
        <v>5.948987680596352E-5</v>
      </c>
    </row>
    <row r="4122" spans="1:28">
      <c r="A4122" t="s">
        <v>9838</v>
      </c>
      <c r="B4122" t="s">
        <v>9839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129"/>
        <v>337</v>
      </c>
      <c r="AB4122">
        <f t="shared" si="130"/>
        <v>5.6157110598346512E-5</v>
      </c>
    </row>
    <row r="4123" spans="1:28">
      <c r="A4123" t="s">
        <v>9840</v>
      </c>
      <c r="B4123" t="s">
        <v>9841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129"/>
        <v>312</v>
      </c>
      <c r="AB4123">
        <f t="shared" si="130"/>
        <v>5.1991152838825259E-5</v>
      </c>
    </row>
    <row r="4124" spans="1:28">
      <c r="A4124" t="s">
        <v>9842</v>
      </c>
      <c r="B4124" t="s">
        <v>9843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129"/>
        <v>315</v>
      </c>
      <c r="AB4124">
        <f t="shared" si="130"/>
        <v>5.2491067769967809E-5</v>
      </c>
    </row>
    <row r="4125" spans="1:28">
      <c r="A4125" t="s">
        <v>9844</v>
      </c>
      <c r="B4125" t="s">
        <v>9845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129"/>
        <v>353</v>
      </c>
      <c r="AB4125">
        <f t="shared" si="130"/>
        <v>5.8823323564440116E-5</v>
      </c>
    </row>
    <row r="4126" spans="1:28">
      <c r="A4126" t="s">
        <v>9846</v>
      </c>
      <c r="B4126" t="s">
        <v>9847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129"/>
        <v>364</v>
      </c>
      <c r="AB4126">
        <f t="shared" si="130"/>
        <v>6.0656344978629468E-5</v>
      </c>
    </row>
    <row r="4127" spans="1:28">
      <c r="A4127" t="s">
        <v>9848</v>
      </c>
      <c r="B4127" t="s">
        <v>9849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129"/>
        <v>396</v>
      </c>
      <c r="AB4127">
        <f t="shared" si="130"/>
        <v>6.5988770910816675E-5</v>
      </c>
    </row>
    <row r="4128" spans="1:28">
      <c r="A4128" t="s">
        <v>9850</v>
      </c>
      <c r="B4128" t="s">
        <v>9851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129"/>
        <v>411</v>
      </c>
      <c r="AB4128">
        <f t="shared" si="130"/>
        <v>6.8488345566529424E-5</v>
      </c>
    </row>
    <row r="4129" spans="1:28">
      <c r="A4129" t="s">
        <v>9852</v>
      </c>
      <c r="B4129" t="s">
        <v>9853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129"/>
        <v>381</v>
      </c>
      <c r="AB4129">
        <f t="shared" si="130"/>
        <v>6.3489196255103926E-5</v>
      </c>
    </row>
    <row r="4130" spans="1:28">
      <c r="A4130" t="s">
        <v>9854</v>
      </c>
      <c r="B4130" t="s">
        <v>9855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129"/>
        <v>303</v>
      </c>
      <c r="AB4130">
        <f t="shared" si="130"/>
        <v>5.0491408045397609E-5</v>
      </c>
    </row>
    <row r="4131" spans="1:28">
      <c r="A4131" t="s">
        <v>9856</v>
      </c>
      <c r="B4131" t="s">
        <v>9857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129"/>
        <v>201</v>
      </c>
      <c r="AB4131">
        <f t="shared" si="130"/>
        <v>3.3494300386550887E-5</v>
      </c>
    </row>
    <row r="4132" spans="1:28">
      <c r="A4132" t="s">
        <v>9858</v>
      </c>
      <c r="B4132" t="s">
        <v>9859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129"/>
        <v>175</v>
      </c>
      <c r="AB4132">
        <f t="shared" si="130"/>
        <v>2.9161704316648783E-5</v>
      </c>
    </row>
    <row r="4133" spans="1:28">
      <c r="A4133" t="s">
        <v>9860</v>
      </c>
      <c r="B4133" t="s">
        <v>9861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129"/>
        <v>180</v>
      </c>
      <c r="AB4133">
        <f t="shared" si="130"/>
        <v>2.9994895868553035E-5</v>
      </c>
    </row>
    <row r="4134" spans="1:28">
      <c r="A4134" t="s">
        <v>9862</v>
      </c>
      <c r="B4134" t="s">
        <v>9863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129"/>
        <v>162</v>
      </c>
      <c r="AB4134">
        <f t="shared" si="130"/>
        <v>2.6995406281697733E-5</v>
      </c>
    </row>
    <row r="4135" spans="1:28">
      <c r="A4135" t="s">
        <v>9864</v>
      </c>
      <c r="B4135" t="s">
        <v>9865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129"/>
        <v>186</v>
      </c>
      <c r="AB4135">
        <f t="shared" si="130"/>
        <v>3.0994725730838138E-5</v>
      </c>
    </row>
    <row r="4136" spans="1:28">
      <c r="A4136" t="s">
        <v>9866</v>
      </c>
      <c r="B4136" t="s">
        <v>9867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129"/>
        <v>283</v>
      </c>
      <c r="AB4136">
        <f t="shared" si="130"/>
        <v>4.7158641837780601E-5</v>
      </c>
    </row>
    <row r="4137" spans="1:28">
      <c r="A4137" t="s">
        <v>9868</v>
      </c>
      <c r="B4137" t="s">
        <v>9869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129"/>
        <v>466</v>
      </c>
      <c r="AB4137">
        <f t="shared" si="130"/>
        <v>7.765345263747619E-5</v>
      </c>
    </row>
    <row r="4138" spans="1:28">
      <c r="A4138" t="s">
        <v>9870</v>
      </c>
      <c r="B4138" t="s">
        <v>9871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129"/>
        <v>599</v>
      </c>
      <c r="AB4138">
        <f t="shared" si="130"/>
        <v>9.9816347918129264E-5</v>
      </c>
    </row>
    <row r="4139" spans="1:28">
      <c r="A4139" t="s">
        <v>9872</v>
      </c>
      <c r="B4139" t="s">
        <v>9873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129"/>
        <v>601</v>
      </c>
      <c r="AB4139">
        <f t="shared" si="130"/>
        <v>1.0014962453889096E-4</v>
      </c>
    </row>
    <row r="4140" spans="1:28">
      <c r="A4140" t="s">
        <v>9874</v>
      </c>
      <c r="B4140" t="s">
        <v>9875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129"/>
        <v>490</v>
      </c>
      <c r="AB4140">
        <f t="shared" si="130"/>
        <v>8.1652772086616588E-5</v>
      </c>
    </row>
    <row r="4141" spans="1:28">
      <c r="A4141" t="s">
        <v>9876</v>
      </c>
      <c r="B4141" t="s">
        <v>9877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129"/>
        <v>465</v>
      </c>
      <c r="AB4141">
        <f t="shared" si="130"/>
        <v>7.7486814327095335E-5</v>
      </c>
    </row>
    <row r="4142" spans="1:28">
      <c r="A4142" t="s">
        <v>9878</v>
      </c>
      <c r="B4142" t="s">
        <v>9879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129"/>
        <v>449</v>
      </c>
      <c r="AB4142">
        <f t="shared" si="130"/>
        <v>7.4820601361001731E-5</v>
      </c>
    </row>
    <row r="4143" spans="1:28">
      <c r="A4143" t="s">
        <v>9880</v>
      </c>
      <c r="B4143" t="s">
        <v>9881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129"/>
        <v>409</v>
      </c>
      <c r="AB4143">
        <f t="shared" si="130"/>
        <v>6.8155068945767729E-5</v>
      </c>
    </row>
    <row r="4144" spans="1:28">
      <c r="A4144" t="s">
        <v>9882</v>
      </c>
      <c r="B4144" t="s">
        <v>9883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129"/>
        <v>400</v>
      </c>
      <c r="AB4144">
        <f t="shared" si="130"/>
        <v>6.6655324152340079E-5</v>
      </c>
    </row>
    <row r="4145" spans="1:28">
      <c r="A4145" t="s">
        <v>9884</v>
      </c>
      <c r="B4145" t="s">
        <v>9885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129"/>
        <v>344</v>
      </c>
      <c r="AB4145">
        <f t="shared" si="130"/>
        <v>5.7323578771012466E-5</v>
      </c>
    </row>
    <row r="4146" spans="1:28">
      <c r="A4146" t="s">
        <v>9886</v>
      </c>
      <c r="B4146" t="s">
        <v>9887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129"/>
        <v>365</v>
      </c>
      <c r="AB4146">
        <f t="shared" si="130"/>
        <v>6.0822983289010322E-5</v>
      </c>
    </row>
    <row r="4147" spans="1:28">
      <c r="A4147" t="s">
        <v>9888</v>
      </c>
      <c r="B4147" t="s">
        <v>9889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129"/>
        <v>333</v>
      </c>
      <c r="AB4147">
        <f t="shared" si="130"/>
        <v>5.5490557356823115E-5</v>
      </c>
    </row>
    <row r="4148" spans="1:28">
      <c r="A4148" t="s">
        <v>9890</v>
      </c>
      <c r="B4148" t="s">
        <v>9891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129"/>
        <v>338</v>
      </c>
      <c r="AB4148">
        <f t="shared" si="130"/>
        <v>5.6323748908727367E-5</v>
      </c>
    </row>
    <row r="4149" spans="1:28">
      <c r="A4149" t="s">
        <v>9892</v>
      </c>
      <c r="B4149" t="s">
        <v>9893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129"/>
        <v>351</v>
      </c>
      <c r="AB4149">
        <f t="shared" si="130"/>
        <v>5.849004694367842E-5</v>
      </c>
    </row>
    <row r="4150" spans="1:28">
      <c r="A4150" t="s">
        <v>9894</v>
      </c>
      <c r="B4150" t="s">
        <v>9895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129"/>
        <v>359</v>
      </c>
      <c r="AB4150">
        <f t="shared" si="130"/>
        <v>5.9823153426725216E-5</v>
      </c>
    </row>
    <row r="4151" spans="1:28">
      <c r="A4151" t="s">
        <v>9896</v>
      </c>
      <c r="B4151" t="s">
        <v>9897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129"/>
        <v>380</v>
      </c>
      <c r="AB4151">
        <f t="shared" si="130"/>
        <v>6.3322557944723071E-5</v>
      </c>
    </row>
    <row r="4152" spans="1:28">
      <c r="A4152" t="s">
        <v>9898</v>
      </c>
      <c r="B4152" t="s">
        <v>9899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129"/>
        <v>394</v>
      </c>
      <c r="AB4152">
        <f t="shared" si="130"/>
        <v>6.565549429005498E-5</v>
      </c>
    </row>
    <row r="4153" spans="1:28">
      <c r="A4153" t="s">
        <v>9900</v>
      </c>
      <c r="B4153" t="s">
        <v>9901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129"/>
        <v>375</v>
      </c>
      <c r="AB4153">
        <f t="shared" si="130"/>
        <v>6.2489366392818826E-5</v>
      </c>
    </row>
    <row r="4154" spans="1:28">
      <c r="A4154" t="s">
        <v>9902</v>
      </c>
      <c r="B4154" t="s">
        <v>9903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129"/>
        <v>298</v>
      </c>
      <c r="AB4154">
        <f t="shared" si="130"/>
        <v>4.9658216493493357E-5</v>
      </c>
    </row>
    <row r="4155" spans="1:28">
      <c r="A4155" t="s">
        <v>9904</v>
      </c>
      <c r="B4155" t="s">
        <v>9905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129"/>
        <v>200</v>
      </c>
      <c r="AB4155">
        <f t="shared" si="130"/>
        <v>3.332766207617004E-5</v>
      </c>
    </row>
    <row r="4156" spans="1:28">
      <c r="A4156" t="s">
        <v>9906</v>
      </c>
      <c r="B4156" t="s">
        <v>9907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129"/>
        <v>161</v>
      </c>
      <c r="AB4156">
        <f t="shared" si="130"/>
        <v>2.6828767971316881E-5</v>
      </c>
    </row>
    <row r="4157" spans="1:28">
      <c r="A4157" t="s">
        <v>9908</v>
      </c>
      <c r="B4157" t="s">
        <v>9909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129"/>
        <v>185</v>
      </c>
      <c r="AB4157">
        <f t="shared" si="130"/>
        <v>3.0828087420457284E-5</v>
      </c>
    </row>
    <row r="4158" spans="1:28">
      <c r="A4158" t="s">
        <v>9910</v>
      </c>
      <c r="B4158" t="s">
        <v>9911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129"/>
        <v>194</v>
      </c>
      <c r="AB4158">
        <f t="shared" si="130"/>
        <v>3.232783221388494E-5</v>
      </c>
    </row>
    <row r="4159" spans="1:28">
      <c r="A4159" t="s">
        <v>9912</v>
      </c>
      <c r="B4159" t="s">
        <v>9913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129"/>
        <v>243</v>
      </c>
      <c r="AB4159">
        <f t="shared" si="130"/>
        <v>4.0493109422546599E-5</v>
      </c>
    </row>
    <row r="4160" spans="1:28">
      <c r="A4160" t="s">
        <v>9914</v>
      </c>
      <c r="B4160" t="s">
        <v>9915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129"/>
        <v>350</v>
      </c>
      <c r="AB4160">
        <f t="shared" si="130"/>
        <v>5.8323408633297566E-5</v>
      </c>
    </row>
    <row r="4161" spans="1:28">
      <c r="A4161" t="s">
        <v>9916</v>
      </c>
      <c r="B4161" t="s">
        <v>9917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129"/>
        <v>523</v>
      </c>
      <c r="AB4161">
        <f t="shared" si="130"/>
        <v>8.715183632918465E-5</v>
      </c>
    </row>
    <row r="4162" spans="1:28">
      <c r="A4162" t="s">
        <v>9918</v>
      </c>
      <c r="B4162" t="s">
        <v>9919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129"/>
        <v>541</v>
      </c>
      <c r="AB4162">
        <f t="shared" si="130"/>
        <v>9.0151325916039949E-5</v>
      </c>
    </row>
    <row r="4163" spans="1:28">
      <c r="A4163" t="s">
        <v>9920</v>
      </c>
      <c r="B4163" t="s">
        <v>9921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129"/>
        <v>559</v>
      </c>
      <c r="AB4163">
        <f t="shared" si="130"/>
        <v>9.3150815502895262E-5</v>
      </c>
    </row>
    <row r="4164" spans="1:28">
      <c r="A4164" t="s">
        <v>9922</v>
      </c>
      <c r="B4164" t="s">
        <v>9923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129"/>
        <v>440</v>
      </c>
      <c r="AB4164">
        <f t="shared" si="130"/>
        <v>7.3320856567574082E-5</v>
      </c>
    </row>
    <row r="4165" spans="1:28">
      <c r="A4165" t="s">
        <v>9924</v>
      </c>
      <c r="B4165" t="s">
        <v>9925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129"/>
        <v>420</v>
      </c>
      <c r="AB4165">
        <f t="shared" si="130"/>
        <v>6.9988090359957087E-5</v>
      </c>
    </row>
    <row r="4166" spans="1:28">
      <c r="A4166" t="s">
        <v>9926</v>
      </c>
      <c r="B4166" t="s">
        <v>9927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131">SUM(U4166:Z4166)</f>
        <v>396</v>
      </c>
      <c r="AB4166">
        <f t="shared" si="130"/>
        <v>6.5988770910816675E-5</v>
      </c>
    </row>
    <row r="4167" spans="1:28">
      <c r="A4167" t="s">
        <v>9928</v>
      </c>
      <c r="B4167" t="s">
        <v>9929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131"/>
        <v>380</v>
      </c>
      <c r="AB4167">
        <f t="shared" si="130"/>
        <v>6.3322557944723071E-5</v>
      </c>
    </row>
    <row r="4168" spans="1:28">
      <c r="A4168" t="s">
        <v>9930</v>
      </c>
      <c r="B4168" t="s">
        <v>9931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131"/>
        <v>372</v>
      </c>
      <c r="AB4168">
        <f t="shared" si="130"/>
        <v>6.1989451461676276E-5</v>
      </c>
    </row>
    <row r="4169" spans="1:28">
      <c r="A4169" t="s">
        <v>9932</v>
      </c>
      <c r="B4169" t="s">
        <v>9933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131"/>
        <v>328</v>
      </c>
      <c r="AB4169">
        <f t="shared" si="130"/>
        <v>5.4657365804918863E-5</v>
      </c>
    </row>
    <row r="4170" spans="1:28">
      <c r="A4170" t="s">
        <v>9934</v>
      </c>
      <c r="B4170" t="s">
        <v>9935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131"/>
        <v>318</v>
      </c>
      <c r="AB4170">
        <f t="shared" si="130"/>
        <v>5.2990982701110359E-5</v>
      </c>
    </row>
    <row r="4171" spans="1:28">
      <c r="A4171" t="s">
        <v>9936</v>
      </c>
      <c r="B4171" t="s">
        <v>9937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131"/>
        <v>297</v>
      </c>
      <c r="AB4171">
        <f t="shared" si="130"/>
        <v>4.949157818311251E-5</v>
      </c>
    </row>
    <row r="4172" spans="1:28">
      <c r="A4172" t="s">
        <v>9938</v>
      </c>
      <c r="B4172" t="s">
        <v>9939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131"/>
        <v>308</v>
      </c>
      <c r="AB4172">
        <f t="shared" si="130"/>
        <v>5.1324599597301861E-5</v>
      </c>
    </row>
    <row r="4173" spans="1:28">
      <c r="A4173" t="s">
        <v>9940</v>
      </c>
      <c r="B4173" t="s">
        <v>9941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131"/>
        <v>337</v>
      </c>
      <c r="AB4173">
        <f t="shared" si="130"/>
        <v>5.6157110598346512E-5</v>
      </c>
    </row>
    <row r="4174" spans="1:28">
      <c r="A4174" t="s">
        <v>9942</v>
      </c>
      <c r="B4174" t="s">
        <v>9943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131"/>
        <v>351</v>
      </c>
      <c r="AB4174">
        <f t="shared" si="130"/>
        <v>5.849004694367842E-5</v>
      </c>
    </row>
    <row r="4175" spans="1:28">
      <c r="A4175" t="s">
        <v>9944</v>
      </c>
      <c r="B4175" t="s">
        <v>9945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131"/>
        <v>372</v>
      </c>
      <c r="AB4175">
        <f t="shared" si="130"/>
        <v>6.1989451461676276E-5</v>
      </c>
    </row>
    <row r="4176" spans="1:28">
      <c r="A4176" t="s">
        <v>9946</v>
      </c>
      <c r="B4176" t="s">
        <v>9947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131"/>
        <v>392</v>
      </c>
      <c r="AB4176">
        <f t="shared" si="130"/>
        <v>6.5322217669293271E-5</v>
      </c>
    </row>
    <row r="4177" spans="1:28">
      <c r="A4177" t="s">
        <v>9948</v>
      </c>
      <c r="B4177" t="s">
        <v>9949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131"/>
        <v>378</v>
      </c>
      <c r="AB4177">
        <f t="shared" si="130"/>
        <v>6.2989281323961376E-5</v>
      </c>
    </row>
    <row r="4178" spans="1:28">
      <c r="A4178" t="s">
        <v>9950</v>
      </c>
      <c r="B4178" t="s">
        <v>9951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131"/>
        <v>297</v>
      </c>
      <c r="AB4178">
        <f t="shared" si="130"/>
        <v>4.949157818311251E-5</v>
      </c>
    </row>
    <row r="4179" spans="1:28">
      <c r="A4179" t="s">
        <v>9952</v>
      </c>
      <c r="B4179" t="s">
        <v>9953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131"/>
        <v>207</v>
      </c>
      <c r="AB4179">
        <f t="shared" si="130"/>
        <v>3.4494130248835987E-5</v>
      </c>
    </row>
    <row r="4180" spans="1:28">
      <c r="A4180" t="s">
        <v>9954</v>
      </c>
      <c r="B4180" t="s">
        <v>9955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131"/>
        <v>149</v>
      </c>
      <c r="AB4180">
        <f t="shared" si="130"/>
        <v>2.4829108246746679E-5</v>
      </c>
    </row>
    <row r="4181" spans="1:28">
      <c r="A4181" t="s">
        <v>9956</v>
      </c>
      <c r="B4181" t="s">
        <v>9957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131"/>
        <v>171</v>
      </c>
      <c r="AB4181">
        <f t="shared" si="130"/>
        <v>2.8495151075125382E-5</v>
      </c>
    </row>
    <row r="4182" spans="1:28">
      <c r="A4182" t="s">
        <v>9958</v>
      </c>
      <c r="B4182" t="s">
        <v>9959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131"/>
        <v>168</v>
      </c>
      <c r="AB4182">
        <f t="shared" ref="AB4182:AB4245" si="132">AA4182/$AD$4</f>
        <v>2.7995236143982832E-5</v>
      </c>
    </row>
    <row r="4183" spans="1:28">
      <c r="A4183" t="s">
        <v>9960</v>
      </c>
      <c r="B4183" t="s">
        <v>9961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131"/>
        <v>177</v>
      </c>
      <c r="AB4183">
        <f t="shared" si="132"/>
        <v>2.9494980937410485E-5</v>
      </c>
    </row>
    <row r="4184" spans="1:28">
      <c r="A4184" t="s">
        <v>9962</v>
      </c>
      <c r="B4184" t="s">
        <v>9963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131"/>
        <v>276</v>
      </c>
      <c r="AB4184">
        <f t="shared" si="132"/>
        <v>4.5992173665114654E-5</v>
      </c>
    </row>
    <row r="4185" spans="1:28">
      <c r="A4185" t="s">
        <v>9964</v>
      </c>
      <c r="B4185" t="s">
        <v>9965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131"/>
        <v>492</v>
      </c>
      <c r="AB4185">
        <f t="shared" si="132"/>
        <v>8.1986048707378297E-5</v>
      </c>
    </row>
    <row r="4186" spans="1:28">
      <c r="A4186" t="s">
        <v>9966</v>
      </c>
      <c r="B4186" t="s">
        <v>9967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131"/>
        <v>582</v>
      </c>
      <c r="AB4186">
        <f t="shared" si="132"/>
        <v>9.6983496641654806E-5</v>
      </c>
    </row>
    <row r="4187" spans="1:28">
      <c r="A4187" t="s">
        <v>9968</v>
      </c>
      <c r="B4187" t="s">
        <v>9969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131"/>
        <v>581</v>
      </c>
      <c r="AB4187">
        <f t="shared" si="132"/>
        <v>9.6816858331273965E-5</v>
      </c>
    </row>
    <row r="4188" spans="1:28">
      <c r="A4188" t="s">
        <v>9970</v>
      </c>
      <c r="B4188" t="s">
        <v>9971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131"/>
        <v>450</v>
      </c>
      <c r="AB4188">
        <f t="shared" si="132"/>
        <v>7.4987239671382586E-5</v>
      </c>
    </row>
    <row r="4189" spans="1:28">
      <c r="A4189" t="s">
        <v>9972</v>
      </c>
      <c r="B4189" t="s">
        <v>9973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131"/>
        <v>435</v>
      </c>
      <c r="AB4189">
        <f t="shared" si="132"/>
        <v>7.2487665015669837E-5</v>
      </c>
    </row>
    <row r="4190" spans="1:28">
      <c r="A4190" t="s">
        <v>9974</v>
      </c>
      <c r="B4190" t="s">
        <v>9975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131"/>
        <v>409</v>
      </c>
      <c r="AB4190">
        <f t="shared" si="132"/>
        <v>6.8155068945767729E-5</v>
      </c>
    </row>
    <row r="4191" spans="1:28">
      <c r="A4191" t="s">
        <v>9976</v>
      </c>
      <c r="B4191" t="s">
        <v>9977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131"/>
        <v>396</v>
      </c>
      <c r="AB4191">
        <f t="shared" si="132"/>
        <v>6.5988770910816675E-5</v>
      </c>
    </row>
    <row r="4192" spans="1:28">
      <c r="A4192" t="s">
        <v>9978</v>
      </c>
      <c r="B4192" t="s">
        <v>9979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131"/>
        <v>387</v>
      </c>
      <c r="AB4192">
        <f t="shared" si="132"/>
        <v>6.4489026117389025E-5</v>
      </c>
    </row>
    <row r="4193" spans="1:28">
      <c r="A4193" t="s">
        <v>9980</v>
      </c>
      <c r="B4193" t="s">
        <v>9981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131"/>
        <v>327</v>
      </c>
      <c r="AB4193">
        <f t="shared" si="132"/>
        <v>5.4490727494538015E-5</v>
      </c>
    </row>
    <row r="4194" spans="1:28">
      <c r="A4194" t="s">
        <v>9982</v>
      </c>
      <c r="B4194" t="s">
        <v>9983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131"/>
        <v>319</v>
      </c>
      <c r="AB4194">
        <f t="shared" si="132"/>
        <v>5.3157621011491213E-5</v>
      </c>
    </row>
    <row r="4195" spans="1:28">
      <c r="A4195" t="s">
        <v>9984</v>
      </c>
      <c r="B4195" t="s">
        <v>9985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131"/>
        <v>295</v>
      </c>
      <c r="AB4195">
        <f t="shared" si="132"/>
        <v>4.9158301562350807E-5</v>
      </c>
    </row>
    <row r="4196" spans="1:28">
      <c r="A4196" t="s">
        <v>9986</v>
      </c>
      <c r="B4196" t="s">
        <v>9987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131"/>
        <v>301</v>
      </c>
      <c r="AB4196">
        <f t="shared" si="132"/>
        <v>5.0158131424635907E-5</v>
      </c>
    </row>
    <row r="4197" spans="1:28">
      <c r="A4197" t="s">
        <v>9988</v>
      </c>
      <c r="B4197" t="s">
        <v>9989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131"/>
        <v>332</v>
      </c>
      <c r="AB4197">
        <f t="shared" si="132"/>
        <v>5.5323919046442267E-5</v>
      </c>
    </row>
    <row r="4198" spans="1:28">
      <c r="A4198" t="s">
        <v>9990</v>
      </c>
      <c r="B4198" t="s">
        <v>9991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131"/>
        <v>337</v>
      </c>
      <c r="AB4198">
        <f t="shared" si="132"/>
        <v>5.6157110598346512E-5</v>
      </c>
    </row>
    <row r="4199" spans="1:28">
      <c r="A4199" t="s">
        <v>9992</v>
      </c>
      <c r="B4199" t="s">
        <v>9993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131"/>
        <v>363</v>
      </c>
      <c r="AB4199">
        <f t="shared" si="132"/>
        <v>6.048970666824862E-5</v>
      </c>
    </row>
    <row r="4200" spans="1:28">
      <c r="A4200" t="s">
        <v>9994</v>
      </c>
      <c r="B4200" t="s">
        <v>9995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131"/>
        <v>388</v>
      </c>
      <c r="AB4200">
        <f t="shared" si="132"/>
        <v>6.465566442776988E-5</v>
      </c>
    </row>
    <row r="4201" spans="1:28">
      <c r="A4201" t="s">
        <v>9996</v>
      </c>
      <c r="B4201" t="s">
        <v>9997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131"/>
        <v>354</v>
      </c>
      <c r="AB4201">
        <f t="shared" si="132"/>
        <v>5.898996187482097E-5</v>
      </c>
    </row>
    <row r="4202" spans="1:28">
      <c r="A4202" t="s">
        <v>9998</v>
      </c>
      <c r="B4202" t="s">
        <v>9999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131"/>
        <v>288</v>
      </c>
      <c r="AB4202">
        <f t="shared" si="132"/>
        <v>4.7991833389684853E-5</v>
      </c>
    </row>
    <row r="4203" spans="1:28">
      <c r="A4203" t="s">
        <v>10000</v>
      </c>
      <c r="B4203" t="s">
        <v>10001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131"/>
        <v>194</v>
      </c>
      <c r="AB4203">
        <f t="shared" si="132"/>
        <v>3.232783221388494E-5</v>
      </c>
    </row>
    <row r="4204" spans="1:28">
      <c r="A4204" t="s">
        <v>10002</v>
      </c>
      <c r="B4204" t="s">
        <v>10003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131"/>
        <v>139</v>
      </c>
      <c r="AB4204">
        <f t="shared" si="132"/>
        <v>2.3162725142938178E-5</v>
      </c>
    </row>
    <row r="4205" spans="1:28">
      <c r="A4205" t="s">
        <v>10004</v>
      </c>
      <c r="B4205" t="s">
        <v>10005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131"/>
        <v>159</v>
      </c>
      <c r="AB4205">
        <f t="shared" si="132"/>
        <v>2.6495491350555179E-5</v>
      </c>
    </row>
    <row r="4206" spans="1:28">
      <c r="A4206" t="s">
        <v>10006</v>
      </c>
      <c r="B4206" t="s">
        <v>10007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131"/>
        <v>158</v>
      </c>
      <c r="AB4206">
        <f t="shared" si="132"/>
        <v>2.6328853040174332E-5</v>
      </c>
    </row>
    <row r="4207" spans="1:28">
      <c r="A4207" t="s">
        <v>10008</v>
      </c>
      <c r="B4207" t="s">
        <v>10009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131"/>
        <v>166</v>
      </c>
      <c r="AB4207">
        <f t="shared" si="132"/>
        <v>2.7661959523221133E-5</v>
      </c>
    </row>
    <row r="4208" spans="1:28">
      <c r="A4208" t="s">
        <v>10010</v>
      </c>
      <c r="B4208" t="s">
        <v>10011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131"/>
        <v>260</v>
      </c>
      <c r="AB4208">
        <f t="shared" si="132"/>
        <v>4.332596069902105E-5</v>
      </c>
    </row>
    <row r="4209" spans="1:28">
      <c r="A4209" t="s">
        <v>10012</v>
      </c>
      <c r="B4209" t="s">
        <v>10013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131"/>
        <v>469</v>
      </c>
      <c r="AB4209">
        <f t="shared" si="132"/>
        <v>7.8153367568618739E-5</v>
      </c>
    </row>
    <row r="4210" spans="1:28">
      <c r="A4210" t="s">
        <v>10014</v>
      </c>
      <c r="B4210" t="s">
        <v>10015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131"/>
        <v>556</v>
      </c>
      <c r="AB4210">
        <f t="shared" si="132"/>
        <v>9.2650900571752712E-5</v>
      </c>
    </row>
    <row r="4211" spans="1:28">
      <c r="A4211" t="s">
        <v>10016</v>
      </c>
      <c r="B4211" t="s">
        <v>10017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131"/>
        <v>554</v>
      </c>
      <c r="AB4211">
        <f t="shared" si="132"/>
        <v>9.2317623950991003E-5</v>
      </c>
    </row>
    <row r="4212" spans="1:28">
      <c r="A4212" t="s">
        <v>10018</v>
      </c>
      <c r="B4212" t="s">
        <v>10019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131"/>
        <v>438</v>
      </c>
      <c r="AB4212">
        <f t="shared" si="132"/>
        <v>7.2987579946812386E-5</v>
      </c>
    </row>
    <row r="4213" spans="1:28">
      <c r="A4213" t="s">
        <v>10020</v>
      </c>
      <c r="B4213" t="s">
        <v>10021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131"/>
        <v>421</v>
      </c>
      <c r="AB4213">
        <f t="shared" si="132"/>
        <v>7.0154728670337928E-5</v>
      </c>
    </row>
    <row r="4214" spans="1:28">
      <c r="A4214" t="s">
        <v>10022</v>
      </c>
      <c r="B4214" t="s">
        <v>10023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131"/>
        <v>401</v>
      </c>
      <c r="AB4214">
        <f t="shared" si="132"/>
        <v>6.682196246272092E-5</v>
      </c>
    </row>
    <row r="4215" spans="1:28">
      <c r="A4215" t="s">
        <v>10024</v>
      </c>
      <c r="B4215" t="s">
        <v>10025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131"/>
        <v>387</v>
      </c>
      <c r="AB4215">
        <f t="shared" si="132"/>
        <v>6.4489026117389025E-5</v>
      </c>
    </row>
    <row r="4216" spans="1:28">
      <c r="A4216" t="s">
        <v>10026</v>
      </c>
      <c r="B4216" t="s">
        <v>10027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131"/>
        <v>376</v>
      </c>
      <c r="AB4216">
        <f t="shared" si="132"/>
        <v>6.2656004703199667E-5</v>
      </c>
    </row>
    <row r="4217" spans="1:28">
      <c r="A4217" t="s">
        <v>10028</v>
      </c>
      <c r="B4217" t="s">
        <v>10029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131"/>
        <v>315</v>
      </c>
      <c r="AB4217">
        <f t="shared" si="132"/>
        <v>5.2491067769967809E-5</v>
      </c>
    </row>
    <row r="4218" spans="1:28">
      <c r="A4218" t="s">
        <v>10030</v>
      </c>
      <c r="B4218" t="s">
        <v>10031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131"/>
        <v>303</v>
      </c>
      <c r="AB4218">
        <f t="shared" si="132"/>
        <v>5.0491408045397609E-5</v>
      </c>
    </row>
    <row r="4219" spans="1:28">
      <c r="A4219" t="s">
        <v>10032</v>
      </c>
      <c r="B4219" t="s">
        <v>10033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131"/>
        <v>279</v>
      </c>
      <c r="AB4219">
        <f t="shared" si="132"/>
        <v>4.6492088596257204E-5</v>
      </c>
    </row>
    <row r="4220" spans="1:28">
      <c r="A4220" t="s">
        <v>10034</v>
      </c>
      <c r="B4220" t="s">
        <v>10035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131"/>
        <v>281</v>
      </c>
      <c r="AB4220">
        <f t="shared" si="132"/>
        <v>4.6825365217018906E-5</v>
      </c>
    </row>
    <row r="4221" spans="1:28">
      <c r="A4221" t="s">
        <v>10036</v>
      </c>
      <c r="B4221" t="s">
        <v>10037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131"/>
        <v>311</v>
      </c>
      <c r="AB4221">
        <f t="shared" si="132"/>
        <v>5.1824514528444411E-5</v>
      </c>
    </row>
    <row r="4222" spans="1:28">
      <c r="A4222" t="s">
        <v>10038</v>
      </c>
      <c r="B4222" t="s">
        <v>10039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131"/>
        <v>317</v>
      </c>
      <c r="AB4222">
        <f t="shared" si="132"/>
        <v>5.2824344390729511E-5</v>
      </c>
    </row>
    <row r="4223" spans="1:28">
      <c r="A4223" t="s">
        <v>10040</v>
      </c>
      <c r="B4223" t="s">
        <v>10041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131"/>
        <v>342</v>
      </c>
      <c r="AB4223">
        <f t="shared" si="132"/>
        <v>5.6990302150250764E-5</v>
      </c>
    </row>
    <row r="4224" spans="1:28">
      <c r="A4224" t="s">
        <v>10042</v>
      </c>
      <c r="B4224" t="s">
        <v>10043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131"/>
        <v>360</v>
      </c>
      <c r="AB4224">
        <f t="shared" si="132"/>
        <v>5.998979173710607E-5</v>
      </c>
    </row>
    <row r="4225" spans="1:28">
      <c r="A4225" t="s">
        <v>10044</v>
      </c>
      <c r="B4225" t="s">
        <v>10045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131"/>
        <v>330</v>
      </c>
      <c r="AB4225">
        <f t="shared" si="132"/>
        <v>5.4990642425680565E-5</v>
      </c>
    </row>
    <row r="4226" spans="1:28">
      <c r="A4226" t="s">
        <v>10046</v>
      </c>
      <c r="B4226" t="s">
        <v>10047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131"/>
        <v>269</v>
      </c>
      <c r="AB4226">
        <f t="shared" si="132"/>
        <v>4.48257054924487E-5</v>
      </c>
    </row>
    <row r="4227" spans="1:28">
      <c r="A4227" t="s">
        <v>10048</v>
      </c>
      <c r="B4227" t="s">
        <v>10049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131"/>
        <v>180</v>
      </c>
      <c r="AB4227">
        <f t="shared" si="132"/>
        <v>2.9994895868553035E-5</v>
      </c>
    </row>
    <row r="4228" spans="1:28">
      <c r="A4228" t="s">
        <v>10050</v>
      </c>
      <c r="B4228" t="s">
        <v>10051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131"/>
        <v>135</v>
      </c>
      <c r="AB4228">
        <f t="shared" si="132"/>
        <v>2.2496171901414777E-5</v>
      </c>
    </row>
    <row r="4229" spans="1:28">
      <c r="A4229" t="s">
        <v>10052</v>
      </c>
      <c r="B4229" t="s">
        <v>10053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131"/>
        <v>156</v>
      </c>
      <c r="AB4229">
        <f t="shared" si="132"/>
        <v>2.5995576419412629E-5</v>
      </c>
    </row>
    <row r="4230" spans="1:28">
      <c r="A4230" t="s">
        <v>10054</v>
      </c>
      <c r="B4230" t="s">
        <v>10055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133">SUM(U4230:Z4230)</f>
        <v>153</v>
      </c>
      <c r="AB4230">
        <f t="shared" si="132"/>
        <v>2.549566148827008E-5</v>
      </c>
    </row>
    <row r="4231" spans="1:28">
      <c r="A4231" t="s">
        <v>10056</v>
      </c>
      <c r="B4231" t="s">
        <v>10057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133"/>
        <v>162</v>
      </c>
      <c r="AB4231">
        <f t="shared" si="132"/>
        <v>2.6995406281697733E-5</v>
      </c>
    </row>
    <row r="4232" spans="1:28">
      <c r="A4232" t="s">
        <v>10058</v>
      </c>
      <c r="B4232" t="s">
        <v>10059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133"/>
        <v>254</v>
      </c>
      <c r="AB4232">
        <f t="shared" si="132"/>
        <v>4.232613083673595E-5</v>
      </c>
    </row>
    <row r="4233" spans="1:28">
      <c r="A4233" t="s">
        <v>10060</v>
      </c>
      <c r="B4233" t="s">
        <v>10061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133"/>
        <v>457</v>
      </c>
      <c r="AB4233">
        <f t="shared" si="132"/>
        <v>7.615370784404854E-5</v>
      </c>
    </row>
    <row r="4234" spans="1:28">
      <c r="A4234" t="s">
        <v>10062</v>
      </c>
      <c r="B4234" t="s">
        <v>10063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133"/>
        <v>543</v>
      </c>
      <c r="AB4234">
        <f t="shared" si="132"/>
        <v>9.0484602536801658E-5</v>
      </c>
    </row>
    <row r="4235" spans="1:28">
      <c r="A4235" t="s">
        <v>10064</v>
      </c>
      <c r="B4235" t="s">
        <v>10065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133"/>
        <v>540</v>
      </c>
      <c r="AB4235">
        <f t="shared" si="132"/>
        <v>8.9984687605659108E-5</v>
      </c>
    </row>
    <row r="4236" spans="1:28">
      <c r="A4236" t="s">
        <v>10066</v>
      </c>
      <c r="B4236" t="s">
        <v>10067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133"/>
        <v>427</v>
      </c>
      <c r="AB4236">
        <f t="shared" si="132"/>
        <v>7.1154558532623028E-5</v>
      </c>
    </row>
    <row r="4237" spans="1:28">
      <c r="A4237" t="s">
        <v>10068</v>
      </c>
      <c r="B4237" t="s">
        <v>10069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133"/>
        <v>411</v>
      </c>
      <c r="AB4237">
        <f t="shared" si="132"/>
        <v>6.8488345566529424E-5</v>
      </c>
    </row>
    <row r="4238" spans="1:28">
      <c r="A4238" t="s">
        <v>10070</v>
      </c>
      <c r="B4238" t="s">
        <v>10071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133"/>
        <v>389</v>
      </c>
      <c r="AB4238">
        <f t="shared" si="132"/>
        <v>6.4822302738150721E-5</v>
      </c>
    </row>
    <row r="4239" spans="1:28">
      <c r="A4239" t="s">
        <v>10072</v>
      </c>
      <c r="B4239" t="s">
        <v>10073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133"/>
        <v>378</v>
      </c>
      <c r="AB4239">
        <f t="shared" si="132"/>
        <v>6.2989281323961376E-5</v>
      </c>
    </row>
    <row r="4240" spans="1:28">
      <c r="A4240" t="s">
        <v>10074</v>
      </c>
      <c r="B4240" t="s">
        <v>10075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133"/>
        <v>367</v>
      </c>
      <c r="AB4240">
        <f t="shared" si="132"/>
        <v>6.1156259909772017E-5</v>
      </c>
    </row>
    <row r="4241" spans="1:28">
      <c r="A4241" t="s">
        <v>10076</v>
      </c>
      <c r="B4241" t="s">
        <v>10077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133"/>
        <v>308</v>
      </c>
      <c r="AB4241">
        <f t="shared" si="132"/>
        <v>5.1324599597301861E-5</v>
      </c>
    </row>
    <row r="4242" spans="1:28">
      <c r="A4242" t="s">
        <v>10078</v>
      </c>
      <c r="B4242" t="s">
        <v>10079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133"/>
        <v>294</v>
      </c>
      <c r="AB4242">
        <f t="shared" si="132"/>
        <v>4.899166325196996E-5</v>
      </c>
    </row>
    <row r="4243" spans="1:28">
      <c r="A4243" t="s">
        <v>10080</v>
      </c>
      <c r="B4243" t="s">
        <v>10081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133"/>
        <v>271</v>
      </c>
      <c r="AB4243">
        <f t="shared" si="132"/>
        <v>4.5158982113210402E-5</v>
      </c>
    </row>
    <row r="4244" spans="1:28">
      <c r="A4244" t="s">
        <v>10082</v>
      </c>
      <c r="B4244" t="s">
        <v>10083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133"/>
        <v>274</v>
      </c>
      <c r="AB4244">
        <f t="shared" si="132"/>
        <v>4.5658897044352952E-5</v>
      </c>
    </row>
    <row r="4245" spans="1:28">
      <c r="A4245" t="s">
        <v>10084</v>
      </c>
      <c r="B4245" t="s">
        <v>10085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133"/>
        <v>302</v>
      </c>
      <c r="AB4245">
        <f t="shared" si="132"/>
        <v>5.0324769735016755E-5</v>
      </c>
    </row>
    <row r="4246" spans="1:28">
      <c r="A4246" t="s">
        <v>10086</v>
      </c>
      <c r="B4246" t="s">
        <v>10087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133"/>
        <v>309</v>
      </c>
      <c r="AB4246">
        <f t="shared" ref="AB4246:AB4309" si="134">AA4246/$AD$4</f>
        <v>5.1491237907682709E-5</v>
      </c>
    </row>
    <row r="4247" spans="1:28">
      <c r="A4247" t="s">
        <v>10088</v>
      </c>
      <c r="B4247" t="s">
        <v>10089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133"/>
        <v>332</v>
      </c>
      <c r="AB4247">
        <f t="shared" si="134"/>
        <v>5.5323919046442267E-5</v>
      </c>
    </row>
    <row r="4248" spans="1:28">
      <c r="A4248" t="s">
        <v>10090</v>
      </c>
      <c r="B4248" t="s">
        <v>10091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133"/>
        <v>350</v>
      </c>
      <c r="AB4248">
        <f t="shared" si="134"/>
        <v>5.8323408633297566E-5</v>
      </c>
    </row>
    <row r="4249" spans="1:28">
      <c r="A4249" t="s">
        <v>10092</v>
      </c>
      <c r="B4249" t="s">
        <v>10093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133"/>
        <v>320</v>
      </c>
      <c r="AB4249">
        <f t="shared" si="134"/>
        <v>5.3324259321872061E-5</v>
      </c>
    </row>
    <row r="4250" spans="1:28">
      <c r="A4250" t="s">
        <v>10094</v>
      </c>
      <c r="B4250" t="s">
        <v>10095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133"/>
        <v>262</v>
      </c>
      <c r="AB4250">
        <f t="shared" si="134"/>
        <v>4.3659237319782752E-5</v>
      </c>
    </row>
    <row r="4251" spans="1:28">
      <c r="A4251" t="s">
        <v>10096</v>
      </c>
      <c r="B4251" t="s">
        <v>10097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133"/>
        <v>173</v>
      </c>
      <c r="AB4251">
        <f t="shared" si="134"/>
        <v>2.8828427695887084E-5</v>
      </c>
    </row>
    <row r="4252" spans="1:28">
      <c r="A4252" t="s">
        <v>10098</v>
      </c>
      <c r="B4252" t="s">
        <v>10099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133"/>
        <v>141</v>
      </c>
      <c r="AB4252">
        <f t="shared" si="134"/>
        <v>2.3496001763699877E-5</v>
      </c>
    </row>
    <row r="4253" spans="1:28">
      <c r="A4253" t="s">
        <v>10100</v>
      </c>
      <c r="B4253" t="s">
        <v>10101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133"/>
        <v>161</v>
      </c>
      <c r="AB4253">
        <f t="shared" si="134"/>
        <v>2.6828767971316881E-5</v>
      </c>
    </row>
    <row r="4254" spans="1:28">
      <c r="A4254" t="s">
        <v>10102</v>
      </c>
      <c r="B4254" t="s">
        <v>10103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133"/>
        <v>160</v>
      </c>
      <c r="AB4254">
        <f t="shared" si="134"/>
        <v>2.666212966093603E-5</v>
      </c>
    </row>
    <row r="4255" spans="1:28">
      <c r="A4255" t="s">
        <v>10104</v>
      </c>
      <c r="B4255" t="s">
        <v>10105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133"/>
        <v>169</v>
      </c>
      <c r="AB4255">
        <f t="shared" si="134"/>
        <v>2.8161874454363683E-5</v>
      </c>
    </row>
    <row r="4256" spans="1:28">
      <c r="A4256" t="s">
        <v>10106</v>
      </c>
      <c r="B4256" t="s">
        <v>10107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133"/>
        <v>266</v>
      </c>
      <c r="AB4256">
        <f t="shared" si="134"/>
        <v>4.432579056130615E-5</v>
      </c>
    </row>
    <row r="4257" spans="1:28">
      <c r="A4257" t="s">
        <v>10108</v>
      </c>
      <c r="B4257" t="s">
        <v>10109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133"/>
        <v>477</v>
      </c>
      <c r="AB4257">
        <f t="shared" si="134"/>
        <v>7.9486474051665548E-5</v>
      </c>
    </row>
    <row r="4258" spans="1:28">
      <c r="A4258" t="s">
        <v>10110</v>
      </c>
      <c r="B4258" t="s">
        <v>10111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133"/>
        <v>568</v>
      </c>
      <c r="AB4258">
        <f t="shared" si="134"/>
        <v>9.4650560296322912E-5</v>
      </c>
    </row>
    <row r="4259" spans="1:28">
      <c r="A4259" t="s">
        <v>10112</v>
      </c>
      <c r="B4259" t="s">
        <v>10113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133"/>
        <v>562</v>
      </c>
      <c r="AB4259">
        <f t="shared" si="134"/>
        <v>9.3650730434037812E-5</v>
      </c>
    </row>
    <row r="4260" spans="1:28">
      <c r="A4260" t="s">
        <v>10114</v>
      </c>
      <c r="B4260" t="s">
        <v>10115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133"/>
        <v>446</v>
      </c>
      <c r="AB4260">
        <f t="shared" si="134"/>
        <v>7.4320686429859182E-5</v>
      </c>
    </row>
    <row r="4261" spans="1:28">
      <c r="A4261" t="s">
        <v>10116</v>
      </c>
      <c r="B4261" t="s">
        <v>10117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133"/>
        <v>430</v>
      </c>
      <c r="AB4261">
        <f t="shared" si="134"/>
        <v>7.1654473463765578E-5</v>
      </c>
    </row>
    <row r="4262" spans="1:28">
      <c r="A4262" t="s">
        <v>10118</v>
      </c>
      <c r="B4262" t="s">
        <v>10119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133"/>
        <v>405</v>
      </c>
      <c r="AB4262">
        <f t="shared" si="134"/>
        <v>6.7488515704244325E-5</v>
      </c>
    </row>
    <row r="4263" spans="1:28">
      <c r="A4263" t="s">
        <v>10120</v>
      </c>
      <c r="B4263" t="s">
        <v>10121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133"/>
        <v>394</v>
      </c>
      <c r="AB4263">
        <f t="shared" si="134"/>
        <v>6.565549429005498E-5</v>
      </c>
    </row>
    <row r="4264" spans="1:28">
      <c r="A4264" t="s">
        <v>10122</v>
      </c>
      <c r="B4264" t="s">
        <v>10123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133"/>
        <v>381</v>
      </c>
      <c r="AB4264">
        <f t="shared" si="134"/>
        <v>6.3489196255103926E-5</v>
      </c>
    </row>
    <row r="4265" spans="1:28">
      <c r="A4265" t="s">
        <v>10124</v>
      </c>
      <c r="B4265" t="s">
        <v>10125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133"/>
        <v>323</v>
      </c>
      <c r="AB4265">
        <f t="shared" si="134"/>
        <v>5.3824174253014611E-5</v>
      </c>
    </row>
    <row r="4266" spans="1:28">
      <c r="A4266" t="s">
        <v>10126</v>
      </c>
      <c r="B4266" t="s">
        <v>10127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133"/>
        <v>310</v>
      </c>
      <c r="AB4266">
        <f t="shared" si="134"/>
        <v>5.1657876218063557E-5</v>
      </c>
    </row>
    <row r="4267" spans="1:28">
      <c r="A4267" t="s">
        <v>10128</v>
      </c>
      <c r="B4267" t="s">
        <v>10129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133"/>
        <v>284</v>
      </c>
      <c r="AB4267">
        <f t="shared" si="134"/>
        <v>4.7325280148161456E-5</v>
      </c>
    </row>
    <row r="4268" spans="1:28">
      <c r="A4268" t="s">
        <v>10130</v>
      </c>
      <c r="B4268" t="s">
        <v>10131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133"/>
        <v>287</v>
      </c>
      <c r="AB4268">
        <f t="shared" si="134"/>
        <v>4.7825195079304006E-5</v>
      </c>
    </row>
    <row r="4269" spans="1:28">
      <c r="A4269" t="s">
        <v>10132</v>
      </c>
      <c r="B4269" t="s">
        <v>10133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133"/>
        <v>318</v>
      </c>
      <c r="AB4269">
        <f t="shared" si="134"/>
        <v>5.2990982701110359E-5</v>
      </c>
    </row>
    <row r="4270" spans="1:28">
      <c r="A4270" t="s">
        <v>10134</v>
      </c>
      <c r="B4270" t="s">
        <v>10135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133"/>
        <v>324</v>
      </c>
      <c r="AB4270">
        <f t="shared" si="134"/>
        <v>5.3990812563395465E-5</v>
      </c>
    </row>
    <row r="4271" spans="1:28">
      <c r="A4271" t="s">
        <v>10136</v>
      </c>
      <c r="B4271" t="s">
        <v>10137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133"/>
        <v>347</v>
      </c>
      <c r="AB4271">
        <f t="shared" si="134"/>
        <v>5.7823493702155016E-5</v>
      </c>
    </row>
    <row r="4272" spans="1:28">
      <c r="A4272" t="s">
        <v>10138</v>
      </c>
      <c r="B4272" t="s">
        <v>10139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133"/>
        <v>367</v>
      </c>
      <c r="AB4272">
        <f t="shared" si="134"/>
        <v>6.1156259909772017E-5</v>
      </c>
    </row>
    <row r="4273" spans="1:28">
      <c r="A4273" t="s">
        <v>10140</v>
      </c>
      <c r="B4273" t="s">
        <v>10141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133"/>
        <v>336</v>
      </c>
      <c r="AB4273">
        <f t="shared" si="134"/>
        <v>5.5990472287965664E-5</v>
      </c>
    </row>
    <row r="4274" spans="1:28">
      <c r="A4274" t="s">
        <v>10142</v>
      </c>
      <c r="B4274" t="s">
        <v>10143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133"/>
        <v>274</v>
      </c>
      <c r="AB4274">
        <f t="shared" si="134"/>
        <v>4.5658897044352952E-5</v>
      </c>
    </row>
    <row r="4275" spans="1:28">
      <c r="A4275" t="s">
        <v>10144</v>
      </c>
      <c r="B4275" t="s">
        <v>10145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133"/>
        <v>183</v>
      </c>
      <c r="AB4275">
        <f t="shared" si="134"/>
        <v>3.0494810799695585E-5</v>
      </c>
    </row>
    <row r="4276" spans="1:28">
      <c r="A4276" t="s">
        <v>10146</v>
      </c>
      <c r="B4276" t="s">
        <v>10147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133"/>
        <v>152</v>
      </c>
      <c r="AB4276">
        <f t="shared" si="134"/>
        <v>2.5329023177889229E-5</v>
      </c>
    </row>
    <row r="4277" spans="1:28">
      <c r="A4277" t="s">
        <v>10148</v>
      </c>
      <c r="B4277" t="s">
        <v>10149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133"/>
        <v>168</v>
      </c>
      <c r="AB4277">
        <f t="shared" si="134"/>
        <v>2.7995236143982832E-5</v>
      </c>
    </row>
    <row r="4278" spans="1:28">
      <c r="A4278" t="s">
        <v>10150</v>
      </c>
      <c r="B4278" t="s">
        <v>10151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133"/>
        <v>165</v>
      </c>
      <c r="AB4278">
        <f t="shared" si="134"/>
        <v>2.7495321212840282E-5</v>
      </c>
    </row>
    <row r="4279" spans="1:28">
      <c r="A4279" t="s">
        <v>10152</v>
      </c>
      <c r="B4279" t="s">
        <v>10153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133"/>
        <v>175</v>
      </c>
      <c r="AB4279">
        <f t="shared" si="134"/>
        <v>2.9161704316648783E-5</v>
      </c>
    </row>
    <row r="4280" spans="1:28">
      <c r="A4280" t="s">
        <v>10154</v>
      </c>
      <c r="B4280" t="s">
        <v>10155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133"/>
        <v>268</v>
      </c>
      <c r="AB4280">
        <f t="shared" si="134"/>
        <v>4.4659067182067852E-5</v>
      </c>
    </row>
    <row r="4281" spans="1:28">
      <c r="A4281" t="s">
        <v>10156</v>
      </c>
      <c r="B4281" t="s">
        <v>10157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133"/>
        <v>483</v>
      </c>
      <c r="AB4281">
        <f t="shared" si="134"/>
        <v>8.0486303913950648E-5</v>
      </c>
    </row>
    <row r="4282" spans="1:28">
      <c r="A4282" t="s">
        <v>10158</v>
      </c>
      <c r="B4282" t="s">
        <v>10159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133"/>
        <v>571</v>
      </c>
      <c r="AB4282">
        <f t="shared" si="134"/>
        <v>9.5150475227465461E-5</v>
      </c>
    </row>
    <row r="4283" spans="1:28">
      <c r="A4283" t="s">
        <v>10160</v>
      </c>
      <c r="B4283" t="s">
        <v>10161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133"/>
        <v>581</v>
      </c>
      <c r="AB4283">
        <f t="shared" si="134"/>
        <v>9.6816858331273965E-5</v>
      </c>
    </row>
    <row r="4284" spans="1:28">
      <c r="A4284" t="s">
        <v>10162</v>
      </c>
      <c r="B4284" t="s">
        <v>10163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133"/>
        <v>470</v>
      </c>
      <c r="AB4284">
        <f t="shared" si="134"/>
        <v>7.8320005878999594E-5</v>
      </c>
    </row>
    <row r="4285" spans="1:28">
      <c r="A4285" t="s">
        <v>10164</v>
      </c>
      <c r="B4285" t="s">
        <v>10165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133"/>
        <v>452</v>
      </c>
      <c r="AB4285">
        <f t="shared" si="134"/>
        <v>7.5320516292144281E-5</v>
      </c>
    </row>
    <row r="4286" spans="1:28">
      <c r="A4286" t="s">
        <v>10166</v>
      </c>
      <c r="B4286" t="s">
        <v>10167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133"/>
        <v>421</v>
      </c>
      <c r="AB4286">
        <f t="shared" si="134"/>
        <v>7.0154728670337928E-5</v>
      </c>
    </row>
    <row r="4287" spans="1:28">
      <c r="A4287" t="s">
        <v>10168</v>
      </c>
      <c r="B4287" t="s">
        <v>10169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133"/>
        <v>404</v>
      </c>
      <c r="AB4287">
        <f t="shared" si="134"/>
        <v>6.7321877393863484E-5</v>
      </c>
    </row>
    <row r="4288" spans="1:28">
      <c r="A4288" t="s">
        <v>10170</v>
      </c>
      <c r="B4288" t="s">
        <v>10171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133"/>
        <v>392</v>
      </c>
      <c r="AB4288">
        <f t="shared" si="134"/>
        <v>6.5322217669293271E-5</v>
      </c>
    </row>
    <row r="4289" spans="1:28">
      <c r="A4289" t="s">
        <v>10172</v>
      </c>
      <c r="B4289" t="s">
        <v>10173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133"/>
        <v>339</v>
      </c>
      <c r="AB4289">
        <f t="shared" si="134"/>
        <v>5.6490387219108214E-5</v>
      </c>
    </row>
    <row r="4290" spans="1:28">
      <c r="A4290" t="s">
        <v>10174</v>
      </c>
      <c r="B4290" t="s">
        <v>10175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133"/>
        <v>319</v>
      </c>
      <c r="AB4290">
        <f t="shared" si="134"/>
        <v>5.3157621011491213E-5</v>
      </c>
    </row>
    <row r="4291" spans="1:28">
      <c r="A4291" t="s">
        <v>10176</v>
      </c>
      <c r="B4291" t="s">
        <v>10177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133"/>
        <v>294</v>
      </c>
      <c r="AB4291">
        <f t="shared" si="134"/>
        <v>4.899166325196996E-5</v>
      </c>
    </row>
    <row r="4292" spans="1:28">
      <c r="A4292" t="s">
        <v>10178</v>
      </c>
      <c r="B4292" t="s">
        <v>10179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133"/>
        <v>296</v>
      </c>
      <c r="AB4292">
        <f t="shared" si="134"/>
        <v>4.9324939872731655E-5</v>
      </c>
    </row>
    <row r="4293" spans="1:28">
      <c r="A4293" t="s">
        <v>10180</v>
      </c>
      <c r="B4293" t="s">
        <v>10181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133"/>
        <v>334</v>
      </c>
      <c r="AB4293">
        <f t="shared" si="134"/>
        <v>5.5657195667203962E-5</v>
      </c>
    </row>
    <row r="4294" spans="1:28">
      <c r="A4294" t="s">
        <v>10182</v>
      </c>
      <c r="B4294" t="s">
        <v>10183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135">SUM(U4294:Z4294)</f>
        <v>342</v>
      </c>
      <c r="AB4294">
        <f t="shared" si="134"/>
        <v>5.6990302150250764E-5</v>
      </c>
    </row>
    <row r="4295" spans="1:28">
      <c r="A4295" t="s">
        <v>10184</v>
      </c>
      <c r="B4295" t="s">
        <v>10185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135"/>
        <v>374</v>
      </c>
      <c r="AB4295">
        <f t="shared" si="134"/>
        <v>6.2322728082437972E-5</v>
      </c>
    </row>
    <row r="4296" spans="1:28">
      <c r="A4296" t="s">
        <v>10186</v>
      </c>
      <c r="B4296" t="s">
        <v>10187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135"/>
        <v>388</v>
      </c>
      <c r="AB4296">
        <f t="shared" si="134"/>
        <v>6.465566442776988E-5</v>
      </c>
    </row>
    <row r="4297" spans="1:28">
      <c r="A4297" t="s">
        <v>10188</v>
      </c>
      <c r="B4297" t="s">
        <v>10189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135"/>
        <v>360</v>
      </c>
      <c r="AB4297">
        <f t="shared" si="134"/>
        <v>5.998979173710607E-5</v>
      </c>
    </row>
    <row r="4298" spans="1:28">
      <c r="A4298" t="s">
        <v>10190</v>
      </c>
      <c r="B4298" t="s">
        <v>10191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135"/>
        <v>286</v>
      </c>
      <c r="AB4298">
        <f t="shared" si="134"/>
        <v>4.7658556768923158E-5</v>
      </c>
    </row>
    <row r="4299" spans="1:28">
      <c r="A4299" t="s">
        <v>10192</v>
      </c>
      <c r="B4299" t="s">
        <v>10193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135"/>
        <v>192</v>
      </c>
      <c r="AB4299">
        <f t="shared" si="134"/>
        <v>3.1994555593123238E-5</v>
      </c>
    </row>
    <row r="4300" spans="1:28">
      <c r="A4300" t="s">
        <v>10194</v>
      </c>
      <c r="B4300" t="s">
        <v>10195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135"/>
        <v>163</v>
      </c>
      <c r="AB4300">
        <f t="shared" si="134"/>
        <v>2.716204459207858E-5</v>
      </c>
    </row>
    <row r="4301" spans="1:28">
      <c r="A4301" t="s">
        <v>10196</v>
      </c>
      <c r="B4301" t="s">
        <v>10197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135"/>
        <v>168</v>
      </c>
      <c r="AB4301">
        <f t="shared" si="134"/>
        <v>2.7995236143982832E-5</v>
      </c>
    </row>
    <row r="4302" spans="1:28">
      <c r="A4302" t="s">
        <v>10198</v>
      </c>
      <c r="B4302" t="s">
        <v>10199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135"/>
        <v>147</v>
      </c>
      <c r="AB4302">
        <f t="shared" si="134"/>
        <v>2.449583162598498E-5</v>
      </c>
    </row>
    <row r="4303" spans="1:28">
      <c r="A4303" t="s">
        <v>10200</v>
      </c>
      <c r="B4303" t="s">
        <v>10201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135"/>
        <v>168</v>
      </c>
      <c r="AB4303">
        <f t="shared" si="134"/>
        <v>2.7995236143982832E-5</v>
      </c>
    </row>
    <row r="4304" spans="1:28">
      <c r="A4304" t="s">
        <v>10202</v>
      </c>
      <c r="B4304" t="s">
        <v>10203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135"/>
        <v>256</v>
      </c>
      <c r="AB4304">
        <f t="shared" si="134"/>
        <v>4.2659407457497646E-5</v>
      </c>
    </row>
    <row r="4305" spans="1:28">
      <c r="A4305" t="s">
        <v>10204</v>
      </c>
      <c r="B4305" t="s">
        <v>10205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135"/>
        <v>420</v>
      </c>
      <c r="AB4305">
        <f t="shared" si="134"/>
        <v>6.9988090359957087E-5</v>
      </c>
    </row>
    <row r="4306" spans="1:28">
      <c r="A4306" t="s">
        <v>10206</v>
      </c>
      <c r="B4306" t="s">
        <v>10207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135"/>
        <v>548</v>
      </c>
      <c r="AB4306">
        <f t="shared" si="134"/>
        <v>9.1317794088705904E-5</v>
      </c>
    </row>
    <row r="4307" spans="1:28">
      <c r="A4307" t="s">
        <v>10208</v>
      </c>
      <c r="B4307" t="s">
        <v>10209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135"/>
        <v>556</v>
      </c>
      <c r="AB4307">
        <f t="shared" si="134"/>
        <v>9.2650900571752712E-5</v>
      </c>
    </row>
    <row r="4308" spans="1:28">
      <c r="A4308" t="s">
        <v>10210</v>
      </c>
      <c r="B4308" t="s">
        <v>10211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135"/>
        <v>447</v>
      </c>
      <c r="AB4308">
        <f t="shared" si="134"/>
        <v>7.4487324740240036E-5</v>
      </c>
    </row>
    <row r="4309" spans="1:28">
      <c r="A4309" t="s">
        <v>10212</v>
      </c>
      <c r="B4309" t="s">
        <v>10213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135"/>
        <v>421</v>
      </c>
      <c r="AB4309">
        <f t="shared" si="134"/>
        <v>7.0154728670337928E-5</v>
      </c>
    </row>
    <row r="4310" spans="1:28">
      <c r="A4310" t="s">
        <v>10214</v>
      </c>
      <c r="B4310" t="s">
        <v>10215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135"/>
        <v>414</v>
      </c>
      <c r="AB4310">
        <f t="shared" ref="AB4310:AB4373" si="136">AA4310/$AD$4</f>
        <v>6.8988260497671974E-5</v>
      </c>
    </row>
    <row r="4311" spans="1:28">
      <c r="A4311" t="s">
        <v>10216</v>
      </c>
      <c r="B4311" t="s">
        <v>10217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135"/>
        <v>374</v>
      </c>
      <c r="AB4311">
        <f t="shared" si="136"/>
        <v>6.2322728082437972E-5</v>
      </c>
    </row>
    <row r="4312" spans="1:28">
      <c r="A4312" t="s">
        <v>10218</v>
      </c>
      <c r="B4312" t="s">
        <v>10219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135"/>
        <v>368</v>
      </c>
      <c r="AB4312">
        <f t="shared" si="136"/>
        <v>6.1322898220152872E-5</v>
      </c>
    </row>
    <row r="4313" spans="1:28">
      <c r="A4313" t="s">
        <v>10220</v>
      </c>
      <c r="B4313" t="s">
        <v>10221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135"/>
        <v>316</v>
      </c>
      <c r="AB4313">
        <f t="shared" si="136"/>
        <v>5.2657706080348663E-5</v>
      </c>
    </row>
    <row r="4314" spans="1:28">
      <c r="A4314" t="s">
        <v>10222</v>
      </c>
      <c r="B4314" t="s">
        <v>10223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135"/>
        <v>341</v>
      </c>
      <c r="AB4314">
        <f t="shared" si="136"/>
        <v>5.6823663839869916E-5</v>
      </c>
    </row>
    <row r="4315" spans="1:28">
      <c r="A4315" t="s">
        <v>10224</v>
      </c>
      <c r="B4315" t="s">
        <v>10225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135"/>
        <v>307</v>
      </c>
      <c r="AB4315">
        <f t="shared" si="136"/>
        <v>5.1157961286921007E-5</v>
      </c>
    </row>
    <row r="4316" spans="1:28">
      <c r="A4316" t="s">
        <v>10226</v>
      </c>
      <c r="B4316" t="s">
        <v>10227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135"/>
        <v>312</v>
      </c>
      <c r="AB4316">
        <f t="shared" si="136"/>
        <v>5.1991152838825259E-5</v>
      </c>
    </row>
    <row r="4317" spans="1:28">
      <c r="A4317" t="s">
        <v>10228</v>
      </c>
      <c r="B4317" t="s">
        <v>10229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135"/>
        <v>322</v>
      </c>
      <c r="AB4317">
        <f t="shared" si="136"/>
        <v>5.3657535942633763E-5</v>
      </c>
    </row>
    <row r="4318" spans="1:28">
      <c r="A4318" t="s">
        <v>10230</v>
      </c>
      <c r="B4318" t="s">
        <v>10231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135"/>
        <v>325</v>
      </c>
      <c r="AB4318">
        <f t="shared" si="136"/>
        <v>5.4157450873776313E-5</v>
      </c>
    </row>
    <row r="4319" spans="1:28">
      <c r="A4319" t="s">
        <v>10232</v>
      </c>
      <c r="B4319" t="s">
        <v>10233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135"/>
        <v>343</v>
      </c>
      <c r="AB4319">
        <f t="shared" si="136"/>
        <v>5.7156940460631619E-5</v>
      </c>
    </row>
    <row r="4320" spans="1:28">
      <c r="A4320" t="s">
        <v>10234</v>
      </c>
      <c r="B4320" t="s">
        <v>10235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135"/>
        <v>356</v>
      </c>
      <c r="AB4320">
        <f t="shared" si="136"/>
        <v>5.9323238495582666E-5</v>
      </c>
    </row>
    <row r="4321" spans="1:28">
      <c r="A4321" t="s">
        <v>10236</v>
      </c>
      <c r="B4321" t="s">
        <v>10237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135"/>
        <v>341</v>
      </c>
      <c r="AB4321">
        <f t="shared" si="136"/>
        <v>5.6823663839869916E-5</v>
      </c>
    </row>
    <row r="4322" spans="1:28">
      <c r="A4322" t="s">
        <v>10238</v>
      </c>
      <c r="B4322" t="s">
        <v>10239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135"/>
        <v>271</v>
      </c>
      <c r="AB4322">
        <f t="shared" si="136"/>
        <v>4.5158982113210402E-5</v>
      </c>
    </row>
    <row r="4323" spans="1:28">
      <c r="A4323" t="s">
        <v>10240</v>
      </c>
      <c r="B4323" t="s">
        <v>10241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135"/>
        <v>181</v>
      </c>
      <c r="AB4323">
        <f t="shared" si="136"/>
        <v>3.0161534178933886E-5</v>
      </c>
    </row>
    <row r="4324" spans="1:28">
      <c r="A4324" t="s">
        <v>10242</v>
      </c>
      <c r="B4324" t="s">
        <v>10243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135"/>
        <v>148</v>
      </c>
      <c r="AB4324">
        <f t="shared" si="136"/>
        <v>2.4662469936365828E-5</v>
      </c>
    </row>
    <row r="4325" spans="1:28">
      <c r="A4325" t="s">
        <v>10244</v>
      </c>
      <c r="B4325" t="s">
        <v>10245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135"/>
        <v>172</v>
      </c>
      <c r="AB4325">
        <f t="shared" si="136"/>
        <v>2.8661789385506233E-5</v>
      </c>
    </row>
    <row r="4326" spans="1:28">
      <c r="A4326" t="s">
        <v>10246</v>
      </c>
      <c r="B4326" t="s">
        <v>10247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135"/>
        <v>180</v>
      </c>
      <c r="AB4326">
        <f t="shared" si="136"/>
        <v>2.9994895868553035E-5</v>
      </c>
    </row>
    <row r="4327" spans="1:28">
      <c r="A4327" t="s">
        <v>10248</v>
      </c>
      <c r="B4327" t="s">
        <v>10249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135"/>
        <v>228</v>
      </c>
      <c r="AB4327">
        <f t="shared" si="136"/>
        <v>3.7993534766833843E-5</v>
      </c>
    </row>
    <row r="4328" spans="1:28">
      <c r="A4328" t="s">
        <v>10250</v>
      </c>
      <c r="B4328" t="s">
        <v>10251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135"/>
        <v>324</v>
      </c>
      <c r="AB4328">
        <f t="shared" si="136"/>
        <v>5.3990812563395465E-5</v>
      </c>
    </row>
    <row r="4329" spans="1:28">
      <c r="A4329" t="s">
        <v>10252</v>
      </c>
      <c r="B4329" t="s">
        <v>10253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135"/>
        <v>474</v>
      </c>
      <c r="AB4329">
        <f t="shared" si="136"/>
        <v>7.8986559120522985E-5</v>
      </c>
    </row>
    <row r="4330" spans="1:28">
      <c r="A4330" t="s">
        <v>10254</v>
      </c>
      <c r="B4330" t="s">
        <v>10255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135"/>
        <v>484</v>
      </c>
      <c r="AB4330">
        <f t="shared" si="136"/>
        <v>8.0652942224331489E-5</v>
      </c>
    </row>
    <row r="4331" spans="1:28">
      <c r="A4331" t="s">
        <v>10256</v>
      </c>
      <c r="B4331" t="s">
        <v>10257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135"/>
        <v>511</v>
      </c>
      <c r="AB4331">
        <f t="shared" si="136"/>
        <v>8.5152176604614451E-5</v>
      </c>
    </row>
    <row r="4332" spans="1:28">
      <c r="A4332" t="s">
        <v>10258</v>
      </c>
      <c r="B4332" t="s">
        <v>10259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135"/>
        <v>396</v>
      </c>
      <c r="AB4332">
        <f t="shared" si="136"/>
        <v>6.5988770910816675E-5</v>
      </c>
    </row>
    <row r="4333" spans="1:28">
      <c r="A4333" t="s">
        <v>10260</v>
      </c>
      <c r="B4333" t="s">
        <v>10261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135"/>
        <v>377</v>
      </c>
      <c r="AB4333">
        <f t="shared" si="136"/>
        <v>6.2822643013580521E-5</v>
      </c>
    </row>
    <row r="4334" spans="1:28">
      <c r="A4334" t="s">
        <v>10262</v>
      </c>
      <c r="B4334" t="s">
        <v>10263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135"/>
        <v>359</v>
      </c>
      <c r="AB4334">
        <f t="shared" si="136"/>
        <v>5.9823153426725216E-5</v>
      </c>
    </row>
    <row r="4335" spans="1:28">
      <c r="A4335" t="s">
        <v>10264</v>
      </c>
      <c r="B4335" t="s">
        <v>10265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135"/>
        <v>344</v>
      </c>
      <c r="AB4335">
        <f t="shared" si="136"/>
        <v>5.7323578771012466E-5</v>
      </c>
    </row>
    <row r="4336" spans="1:28">
      <c r="A4336" t="s">
        <v>10266</v>
      </c>
      <c r="B4336" t="s">
        <v>10267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135"/>
        <v>340</v>
      </c>
      <c r="AB4336">
        <f t="shared" si="136"/>
        <v>5.6657025529489062E-5</v>
      </c>
    </row>
    <row r="4337" spans="1:28">
      <c r="A4337" t="s">
        <v>10268</v>
      </c>
      <c r="B4337" t="s">
        <v>10269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135"/>
        <v>297</v>
      </c>
      <c r="AB4337">
        <f t="shared" si="136"/>
        <v>4.949157818311251E-5</v>
      </c>
    </row>
    <row r="4338" spans="1:28">
      <c r="A4338" t="s">
        <v>10270</v>
      </c>
      <c r="B4338" t="s">
        <v>10271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135"/>
        <v>288</v>
      </c>
      <c r="AB4338">
        <f t="shared" si="136"/>
        <v>4.7991833389684853E-5</v>
      </c>
    </row>
    <row r="4339" spans="1:28">
      <c r="A4339" t="s">
        <v>10272</v>
      </c>
      <c r="B4339" t="s">
        <v>10273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135"/>
        <v>267</v>
      </c>
      <c r="AB4339">
        <f t="shared" si="136"/>
        <v>4.4492428871687004E-5</v>
      </c>
    </row>
    <row r="4340" spans="1:28">
      <c r="A4340" t="s">
        <v>10274</v>
      </c>
      <c r="B4340" t="s">
        <v>10275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135"/>
        <v>276</v>
      </c>
      <c r="AB4340">
        <f t="shared" si="136"/>
        <v>4.5992173665114654E-5</v>
      </c>
    </row>
    <row r="4341" spans="1:28">
      <c r="A4341" t="s">
        <v>10276</v>
      </c>
      <c r="B4341" t="s">
        <v>10277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135"/>
        <v>306</v>
      </c>
      <c r="AB4341">
        <f t="shared" si="136"/>
        <v>5.0991322976540159E-5</v>
      </c>
    </row>
    <row r="4342" spans="1:28">
      <c r="A4342" t="s">
        <v>10278</v>
      </c>
      <c r="B4342" t="s">
        <v>10279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135"/>
        <v>316</v>
      </c>
      <c r="AB4342">
        <f t="shared" si="136"/>
        <v>5.2657706080348663E-5</v>
      </c>
    </row>
    <row r="4343" spans="1:28">
      <c r="A4343" t="s">
        <v>10280</v>
      </c>
      <c r="B4343" t="s">
        <v>10281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135"/>
        <v>334</v>
      </c>
      <c r="AB4343">
        <f t="shared" si="136"/>
        <v>5.5657195667203962E-5</v>
      </c>
    </row>
    <row r="4344" spans="1:28">
      <c r="A4344" t="s">
        <v>10282</v>
      </c>
      <c r="B4344" t="s">
        <v>10283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135"/>
        <v>350</v>
      </c>
      <c r="AB4344">
        <f t="shared" si="136"/>
        <v>5.8323408633297566E-5</v>
      </c>
    </row>
    <row r="4345" spans="1:28">
      <c r="A4345" t="s">
        <v>10284</v>
      </c>
      <c r="B4345" t="s">
        <v>10285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135"/>
        <v>340</v>
      </c>
      <c r="AB4345">
        <f t="shared" si="136"/>
        <v>5.6657025529489062E-5</v>
      </c>
    </row>
    <row r="4346" spans="1:28">
      <c r="A4346" t="s">
        <v>10286</v>
      </c>
      <c r="B4346" t="s">
        <v>10287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135"/>
        <v>268</v>
      </c>
      <c r="AB4346">
        <f t="shared" si="136"/>
        <v>4.4659067182067852E-5</v>
      </c>
    </row>
    <row r="4347" spans="1:28">
      <c r="A4347" t="s">
        <v>10288</v>
      </c>
      <c r="B4347" t="s">
        <v>10289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135"/>
        <v>189</v>
      </c>
      <c r="AB4347">
        <f t="shared" si="136"/>
        <v>3.1494640661980688E-5</v>
      </c>
    </row>
    <row r="4348" spans="1:28">
      <c r="A4348" t="s">
        <v>10290</v>
      </c>
      <c r="B4348" t="s">
        <v>10291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135"/>
        <v>145</v>
      </c>
      <c r="AB4348">
        <f t="shared" si="136"/>
        <v>2.4162555005223278E-5</v>
      </c>
    </row>
    <row r="4349" spans="1:28">
      <c r="A4349" t="s">
        <v>10292</v>
      </c>
      <c r="B4349" t="s">
        <v>10293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135"/>
        <v>167</v>
      </c>
      <c r="AB4349">
        <f t="shared" si="136"/>
        <v>2.7828597833601981E-5</v>
      </c>
    </row>
    <row r="4350" spans="1:28">
      <c r="A4350" t="s">
        <v>10294</v>
      </c>
      <c r="B4350" t="s">
        <v>10295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135"/>
        <v>165</v>
      </c>
      <c r="AB4350">
        <f t="shared" si="136"/>
        <v>2.7495321212840282E-5</v>
      </c>
    </row>
    <row r="4351" spans="1:28">
      <c r="A4351" t="s">
        <v>10296</v>
      </c>
      <c r="B4351" t="s">
        <v>10297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135"/>
        <v>172</v>
      </c>
      <c r="AB4351">
        <f t="shared" si="136"/>
        <v>2.8661789385506233E-5</v>
      </c>
    </row>
    <row r="4352" spans="1:28">
      <c r="A4352" t="s">
        <v>10298</v>
      </c>
      <c r="B4352" t="s">
        <v>10299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135"/>
        <v>268</v>
      </c>
      <c r="AB4352">
        <f t="shared" si="136"/>
        <v>4.4659067182067852E-5</v>
      </c>
    </row>
    <row r="4353" spans="1:28">
      <c r="A4353" t="s">
        <v>10300</v>
      </c>
      <c r="B4353" t="s">
        <v>10301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135"/>
        <v>482</v>
      </c>
      <c r="AB4353">
        <f t="shared" si="136"/>
        <v>8.0319665603569793E-5</v>
      </c>
    </row>
    <row r="4354" spans="1:28">
      <c r="A4354" t="s">
        <v>10302</v>
      </c>
      <c r="B4354" t="s">
        <v>10303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135"/>
        <v>568</v>
      </c>
      <c r="AB4354">
        <f t="shared" si="136"/>
        <v>9.4650560296322912E-5</v>
      </c>
    </row>
    <row r="4355" spans="1:28">
      <c r="A4355" t="s">
        <v>10304</v>
      </c>
      <c r="B4355" t="s">
        <v>10305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135"/>
        <v>564</v>
      </c>
      <c r="AB4355">
        <f t="shared" si="136"/>
        <v>9.3984007054799507E-5</v>
      </c>
    </row>
    <row r="4356" spans="1:28">
      <c r="A4356" t="s">
        <v>10306</v>
      </c>
      <c r="B4356" t="s">
        <v>10307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135"/>
        <v>438</v>
      </c>
      <c r="AB4356">
        <f t="shared" si="136"/>
        <v>7.2987579946812386E-5</v>
      </c>
    </row>
    <row r="4357" spans="1:28">
      <c r="A4357" t="s">
        <v>10308</v>
      </c>
      <c r="B4357" t="s">
        <v>10309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135"/>
        <v>423</v>
      </c>
      <c r="AB4357">
        <f t="shared" si="136"/>
        <v>7.0488005291099637E-5</v>
      </c>
    </row>
    <row r="4358" spans="1:28">
      <c r="A4358" t="s">
        <v>10310</v>
      </c>
      <c r="B4358" t="s">
        <v>10311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137">SUM(U4358:Z4358)</f>
        <v>400</v>
      </c>
      <c r="AB4358">
        <f t="shared" si="136"/>
        <v>6.6655324152340079E-5</v>
      </c>
    </row>
    <row r="4359" spans="1:28">
      <c r="A4359" t="s">
        <v>10312</v>
      </c>
      <c r="B4359" t="s">
        <v>10313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137"/>
        <v>386</v>
      </c>
      <c r="AB4359">
        <f t="shared" si="136"/>
        <v>6.4322387807008171E-5</v>
      </c>
    </row>
    <row r="4360" spans="1:28">
      <c r="A4360" t="s">
        <v>10314</v>
      </c>
      <c r="B4360" t="s">
        <v>10315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137"/>
        <v>376</v>
      </c>
      <c r="AB4360">
        <f t="shared" si="136"/>
        <v>6.2656004703199667E-5</v>
      </c>
    </row>
    <row r="4361" spans="1:28">
      <c r="A4361" t="s">
        <v>10316</v>
      </c>
      <c r="B4361" t="s">
        <v>10317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137"/>
        <v>318</v>
      </c>
      <c r="AB4361">
        <f t="shared" si="136"/>
        <v>5.2990982701110359E-5</v>
      </c>
    </row>
    <row r="4362" spans="1:28">
      <c r="A4362" t="s">
        <v>10318</v>
      </c>
      <c r="B4362" t="s">
        <v>10319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137"/>
        <v>310</v>
      </c>
      <c r="AB4362">
        <f t="shared" si="136"/>
        <v>5.1657876218063557E-5</v>
      </c>
    </row>
    <row r="4363" spans="1:28">
      <c r="A4363" t="s">
        <v>10320</v>
      </c>
      <c r="B4363" t="s">
        <v>10321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137"/>
        <v>288</v>
      </c>
      <c r="AB4363">
        <f t="shared" si="136"/>
        <v>4.7991833389684853E-5</v>
      </c>
    </row>
    <row r="4364" spans="1:28">
      <c r="A4364" t="s">
        <v>10322</v>
      </c>
      <c r="B4364" t="s">
        <v>10323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137"/>
        <v>293</v>
      </c>
      <c r="AB4364">
        <f t="shared" si="136"/>
        <v>4.8825024941589105E-5</v>
      </c>
    </row>
    <row r="4365" spans="1:28">
      <c r="A4365" t="s">
        <v>10324</v>
      </c>
      <c r="B4365" t="s">
        <v>10325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137"/>
        <v>324</v>
      </c>
      <c r="AB4365">
        <f t="shared" si="136"/>
        <v>5.3990812563395465E-5</v>
      </c>
    </row>
    <row r="4366" spans="1:28">
      <c r="A4366" t="s">
        <v>10326</v>
      </c>
      <c r="B4366" t="s">
        <v>10327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137"/>
        <v>328</v>
      </c>
      <c r="AB4366">
        <f t="shared" si="136"/>
        <v>5.4657365804918863E-5</v>
      </c>
    </row>
    <row r="4367" spans="1:28">
      <c r="A4367" t="s">
        <v>10328</v>
      </c>
      <c r="B4367" t="s">
        <v>10329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137"/>
        <v>354</v>
      </c>
      <c r="AB4367">
        <f t="shared" si="136"/>
        <v>5.898996187482097E-5</v>
      </c>
    </row>
    <row r="4368" spans="1:28">
      <c r="A4368" t="s">
        <v>10330</v>
      </c>
      <c r="B4368" t="s">
        <v>10331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137"/>
        <v>377</v>
      </c>
      <c r="AB4368">
        <f t="shared" si="136"/>
        <v>6.2822643013580521E-5</v>
      </c>
    </row>
    <row r="4369" spans="1:28">
      <c r="A4369" t="s">
        <v>10332</v>
      </c>
      <c r="B4369" t="s">
        <v>10333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137"/>
        <v>345</v>
      </c>
      <c r="AB4369">
        <f t="shared" si="136"/>
        <v>5.7490217081393314E-5</v>
      </c>
    </row>
    <row r="4370" spans="1:28">
      <c r="A4370" t="s">
        <v>10334</v>
      </c>
      <c r="B4370" t="s">
        <v>10335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137"/>
        <v>281</v>
      </c>
      <c r="AB4370">
        <f t="shared" si="136"/>
        <v>4.6825365217018906E-5</v>
      </c>
    </row>
    <row r="4371" spans="1:28">
      <c r="A4371" t="s">
        <v>10336</v>
      </c>
      <c r="B4371" t="s">
        <v>10337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137"/>
        <v>189</v>
      </c>
      <c r="AB4371">
        <f t="shared" si="136"/>
        <v>3.1494640661980688E-5</v>
      </c>
    </row>
    <row r="4372" spans="1:28">
      <c r="A4372" t="s">
        <v>10338</v>
      </c>
      <c r="B4372" t="s">
        <v>10339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137"/>
        <v>152</v>
      </c>
      <c r="AB4372">
        <f t="shared" si="136"/>
        <v>2.5329023177889229E-5</v>
      </c>
    </row>
    <row r="4373" spans="1:28">
      <c r="A4373" t="s">
        <v>10340</v>
      </c>
      <c r="B4373" t="s">
        <v>10341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137"/>
        <v>171</v>
      </c>
      <c r="AB4373">
        <f t="shared" si="136"/>
        <v>2.8495151075125382E-5</v>
      </c>
    </row>
    <row r="4374" spans="1:28">
      <c r="A4374" t="s">
        <v>10342</v>
      </c>
      <c r="B4374" t="s">
        <v>10343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137"/>
        <v>169</v>
      </c>
      <c r="AB4374">
        <f t="shared" ref="AB4374:AB4437" si="138">AA4374/$AD$4</f>
        <v>2.8161874454363683E-5</v>
      </c>
    </row>
    <row r="4375" spans="1:28">
      <c r="A4375" t="s">
        <v>10344</v>
      </c>
      <c r="B4375" t="s">
        <v>10345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137"/>
        <v>183</v>
      </c>
      <c r="AB4375">
        <f t="shared" si="138"/>
        <v>3.0494810799695585E-5</v>
      </c>
    </row>
    <row r="4376" spans="1:28">
      <c r="A4376" t="s">
        <v>10346</v>
      </c>
      <c r="B4376" t="s">
        <v>10347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137"/>
        <v>285</v>
      </c>
      <c r="AB4376">
        <f t="shared" si="138"/>
        <v>4.7491918458542303E-5</v>
      </c>
    </row>
    <row r="4377" spans="1:28">
      <c r="A4377" t="s">
        <v>10348</v>
      </c>
      <c r="B4377" t="s">
        <v>10349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137"/>
        <v>506</v>
      </c>
      <c r="AB4377">
        <f t="shared" si="138"/>
        <v>8.4318985052710192E-5</v>
      </c>
    </row>
    <row r="4378" spans="1:28">
      <c r="A4378" t="s">
        <v>10350</v>
      </c>
      <c r="B4378" t="s">
        <v>10351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137"/>
        <v>602</v>
      </c>
      <c r="AB4378">
        <f t="shared" si="138"/>
        <v>1.0031626284927181E-4</v>
      </c>
    </row>
    <row r="4379" spans="1:28">
      <c r="A4379" t="s">
        <v>10352</v>
      </c>
      <c r="B4379" t="s">
        <v>10353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137"/>
        <v>597</v>
      </c>
      <c r="AB4379">
        <f t="shared" si="138"/>
        <v>9.9483071297367569E-5</v>
      </c>
    </row>
    <row r="4380" spans="1:28">
      <c r="A4380" t="s">
        <v>10354</v>
      </c>
      <c r="B4380" t="s">
        <v>10355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137"/>
        <v>479</v>
      </c>
      <c r="AB4380">
        <f t="shared" si="138"/>
        <v>7.9819750672427243E-5</v>
      </c>
    </row>
    <row r="4381" spans="1:28">
      <c r="A4381" t="s">
        <v>10356</v>
      </c>
      <c r="B4381" t="s">
        <v>10357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137"/>
        <v>461</v>
      </c>
      <c r="AB4381">
        <f t="shared" si="138"/>
        <v>7.6820261085571944E-5</v>
      </c>
    </row>
    <row r="4382" spans="1:28">
      <c r="A4382" t="s">
        <v>10358</v>
      </c>
      <c r="B4382" t="s">
        <v>10359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137"/>
        <v>433</v>
      </c>
      <c r="AB4382">
        <f t="shared" si="138"/>
        <v>7.2154388394908128E-5</v>
      </c>
    </row>
    <row r="4383" spans="1:28">
      <c r="A4383" t="s">
        <v>10360</v>
      </c>
      <c r="B4383" t="s">
        <v>10361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137"/>
        <v>417</v>
      </c>
      <c r="AB4383">
        <f t="shared" si="138"/>
        <v>6.9488175428814524E-5</v>
      </c>
    </row>
    <row r="4384" spans="1:28">
      <c r="A4384" t="s">
        <v>10362</v>
      </c>
      <c r="B4384" t="s">
        <v>10363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137"/>
        <v>404</v>
      </c>
      <c r="AB4384">
        <f t="shared" si="138"/>
        <v>6.7321877393863484E-5</v>
      </c>
    </row>
    <row r="4385" spans="1:28">
      <c r="A4385" t="s">
        <v>10364</v>
      </c>
      <c r="B4385" t="s">
        <v>10365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137"/>
        <v>345</v>
      </c>
      <c r="AB4385">
        <f t="shared" si="138"/>
        <v>5.7490217081393314E-5</v>
      </c>
    </row>
    <row r="4386" spans="1:28">
      <c r="A4386" t="s">
        <v>10366</v>
      </c>
      <c r="B4386" t="s">
        <v>10367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137"/>
        <v>330</v>
      </c>
      <c r="AB4386">
        <f t="shared" si="138"/>
        <v>5.4990642425680565E-5</v>
      </c>
    </row>
    <row r="4387" spans="1:28">
      <c r="A4387" t="s">
        <v>10368</v>
      </c>
      <c r="B4387" t="s">
        <v>10369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137"/>
        <v>302</v>
      </c>
      <c r="AB4387">
        <f t="shared" si="138"/>
        <v>5.0324769735016755E-5</v>
      </c>
    </row>
    <row r="4388" spans="1:28">
      <c r="A4388" t="s">
        <v>10370</v>
      </c>
      <c r="B4388" t="s">
        <v>10371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137"/>
        <v>310</v>
      </c>
      <c r="AB4388">
        <f t="shared" si="138"/>
        <v>5.1657876218063557E-5</v>
      </c>
    </row>
    <row r="4389" spans="1:28">
      <c r="A4389" t="s">
        <v>10372</v>
      </c>
      <c r="B4389" t="s">
        <v>10373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137"/>
        <v>339</v>
      </c>
      <c r="AB4389">
        <f t="shared" si="138"/>
        <v>5.6490387219108214E-5</v>
      </c>
    </row>
    <row r="4390" spans="1:28">
      <c r="A4390" t="s">
        <v>10374</v>
      </c>
      <c r="B4390" t="s">
        <v>10375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137"/>
        <v>349</v>
      </c>
      <c r="AB4390">
        <f t="shared" si="138"/>
        <v>5.8156770322916718E-5</v>
      </c>
    </row>
    <row r="4391" spans="1:28">
      <c r="A4391" t="s">
        <v>10376</v>
      </c>
      <c r="B4391" t="s">
        <v>10377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137"/>
        <v>373</v>
      </c>
      <c r="AB4391">
        <f t="shared" si="138"/>
        <v>6.2156089772057117E-5</v>
      </c>
    </row>
    <row r="4392" spans="1:28">
      <c r="A4392" t="s">
        <v>10378</v>
      </c>
      <c r="B4392" t="s">
        <v>10379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137"/>
        <v>394</v>
      </c>
      <c r="AB4392">
        <f t="shared" si="138"/>
        <v>6.565549429005498E-5</v>
      </c>
    </row>
    <row r="4393" spans="1:28">
      <c r="A4393" t="s">
        <v>10380</v>
      </c>
      <c r="B4393" t="s">
        <v>10381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137"/>
        <v>360</v>
      </c>
      <c r="AB4393">
        <f t="shared" si="138"/>
        <v>5.998979173710607E-5</v>
      </c>
    </row>
    <row r="4394" spans="1:28">
      <c r="A4394" t="s">
        <v>10382</v>
      </c>
      <c r="B4394" t="s">
        <v>10383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137"/>
        <v>293</v>
      </c>
      <c r="AB4394">
        <f t="shared" si="138"/>
        <v>4.8825024941589105E-5</v>
      </c>
    </row>
    <row r="4395" spans="1:28">
      <c r="A4395" t="s">
        <v>10384</v>
      </c>
      <c r="B4395" t="s">
        <v>10385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137"/>
        <v>197</v>
      </c>
      <c r="AB4395">
        <f t="shared" si="138"/>
        <v>3.282774714502749E-5</v>
      </c>
    </row>
    <row r="4396" spans="1:28">
      <c r="A4396" t="s">
        <v>10386</v>
      </c>
      <c r="B4396" t="s">
        <v>10387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137"/>
        <v>162</v>
      </c>
      <c r="AB4396">
        <f t="shared" si="138"/>
        <v>2.6995406281697733E-5</v>
      </c>
    </row>
    <row r="4397" spans="1:28">
      <c r="A4397" t="s">
        <v>10388</v>
      </c>
      <c r="B4397" t="s">
        <v>10389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137"/>
        <v>181</v>
      </c>
      <c r="AB4397">
        <f t="shared" si="138"/>
        <v>3.0161534178933886E-5</v>
      </c>
    </row>
    <row r="4398" spans="1:28">
      <c r="A4398" t="s">
        <v>10390</v>
      </c>
      <c r="B4398" t="s">
        <v>10391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137"/>
        <v>181</v>
      </c>
      <c r="AB4398">
        <f t="shared" si="138"/>
        <v>3.0161534178933886E-5</v>
      </c>
    </row>
    <row r="4399" spans="1:28">
      <c r="A4399" t="s">
        <v>10392</v>
      </c>
      <c r="B4399" t="s">
        <v>10393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137"/>
        <v>196</v>
      </c>
      <c r="AB4399">
        <f t="shared" si="138"/>
        <v>3.2661108834646635E-5</v>
      </c>
    </row>
    <row r="4400" spans="1:28">
      <c r="A4400" t="s">
        <v>10394</v>
      </c>
      <c r="B4400" t="s">
        <v>10395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137"/>
        <v>305</v>
      </c>
      <c r="AB4400">
        <f t="shared" si="138"/>
        <v>5.0824684666159311E-5</v>
      </c>
    </row>
    <row r="4401" spans="1:28">
      <c r="A4401" t="s">
        <v>10396</v>
      </c>
      <c r="B4401" t="s">
        <v>10397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137"/>
        <v>536</v>
      </c>
      <c r="AB4401">
        <f t="shared" si="138"/>
        <v>8.9318134364135704E-5</v>
      </c>
    </row>
    <row r="4402" spans="1:28">
      <c r="A4402" t="s">
        <v>10398</v>
      </c>
      <c r="B4402" t="s">
        <v>10399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137"/>
        <v>642</v>
      </c>
      <c r="AB4402">
        <f t="shared" si="138"/>
        <v>1.0698179526450582E-4</v>
      </c>
    </row>
    <row r="4403" spans="1:28">
      <c r="A4403" t="s">
        <v>10400</v>
      </c>
      <c r="B4403" t="s">
        <v>10401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137"/>
        <v>633</v>
      </c>
      <c r="AB4403">
        <f t="shared" si="138"/>
        <v>1.0548205047107817E-4</v>
      </c>
    </row>
    <row r="4404" spans="1:28">
      <c r="A4404" t="s">
        <v>10402</v>
      </c>
      <c r="B4404" t="s">
        <v>10403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137"/>
        <v>511</v>
      </c>
      <c r="AB4404">
        <f t="shared" si="138"/>
        <v>8.5152176604614451E-5</v>
      </c>
    </row>
    <row r="4405" spans="1:28">
      <c r="A4405" t="s">
        <v>10404</v>
      </c>
      <c r="B4405" t="s">
        <v>10405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137"/>
        <v>492</v>
      </c>
      <c r="AB4405">
        <f t="shared" si="138"/>
        <v>8.1986048707378297E-5</v>
      </c>
    </row>
    <row r="4406" spans="1:28">
      <c r="A4406" t="s">
        <v>10406</v>
      </c>
      <c r="B4406" t="s">
        <v>10407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137"/>
        <v>459</v>
      </c>
      <c r="AB4406">
        <f t="shared" si="138"/>
        <v>7.6486984464810235E-5</v>
      </c>
    </row>
    <row r="4407" spans="1:28">
      <c r="A4407" t="s">
        <v>10408</v>
      </c>
      <c r="B4407" t="s">
        <v>10409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137"/>
        <v>442</v>
      </c>
      <c r="AB4407">
        <f t="shared" si="138"/>
        <v>7.3654133188335791E-5</v>
      </c>
    </row>
    <row r="4408" spans="1:28">
      <c r="A4408" t="s">
        <v>10410</v>
      </c>
      <c r="B4408" t="s">
        <v>10411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137"/>
        <v>429</v>
      </c>
      <c r="AB4408">
        <f t="shared" si="138"/>
        <v>7.1487835153384737E-5</v>
      </c>
    </row>
    <row r="4409" spans="1:28">
      <c r="A4409" t="s">
        <v>10412</v>
      </c>
      <c r="B4409" t="s">
        <v>10413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137"/>
        <v>367</v>
      </c>
      <c r="AB4409">
        <f t="shared" si="138"/>
        <v>6.1156259909772017E-5</v>
      </c>
    </row>
    <row r="4410" spans="1:28">
      <c r="A4410" t="s">
        <v>10414</v>
      </c>
      <c r="B4410" t="s">
        <v>10415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137"/>
        <v>353</v>
      </c>
      <c r="AB4410">
        <f t="shared" si="138"/>
        <v>5.8823323564440116E-5</v>
      </c>
    </row>
    <row r="4411" spans="1:28">
      <c r="A4411" t="s">
        <v>10416</v>
      </c>
      <c r="B4411" t="s">
        <v>10417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137"/>
        <v>326</v>
      </c>
      <c r="AB4411">
        <f t="shared" si="138"/>
        <v>5.432408918415716E-5</v>
      </c>
    </row>
    <row r="4412" spans="1:28">
      <c r="A4412" t="s">
        <v>10418</v>
      </c>
      <c r="B4412" t="s">
        <v>10419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137"/>
        <v>332</v>
      </c>
      <c r="AB4412">
        <f t="shared" si="138"/>
        <v>5.5323919046442267E-5</v>
      </c>
    </row>
    <row r="4413" spans="1:28">
      <c r="A4413" t="s">
        <v>10420</v>
      </c>
      <c r="B4413" t="s">
        <v>10421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137"/>
        <v>363</v>
      </c>
      <c r="AB4413">
        <f t="shared" si="138"/>
        <v>6.048970666824862E-5</v>
      </c>
    </row>
    <row r="4414" spans="1:28">
      <c r="A4414" t="s">
        <v>10422</v>
      </c>
      <c r="B4414" t="s">
        <v>10423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137"/>
        <v>374</v>
      </c>
      <c r="AB4414">
        <f t="shared" si="138"/>
        <v>6.2322728082437972E-5</v>
      </c>
    </row>
    <row r="4415" spans="1:28">
      <c r="A4415" t="s">
        <v>10424</v>
      </c>
      <c r="B4415" t="s">
        <v>10425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137"/>
        <v>402</v>
      </c>
      <c r="AB4415">
        <f t="shared" si="138"/>
        <v>6.6988600773101775E-5</v>
      </c>
    </row>
    <row r="4416" spans="1:28">
      <c r="A4416" t="s">
        <v>10426</v>
      </c>
      <c r="B4416" t="s">
        <v>10427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137"/>
        <v>422</v>
      </c>
      <c r="AB4416">
        <f t="shared" si="138"/>
        <v>7.0321366980718783E-5</v>
      </c>
    </row>
    <row r="4417" spans="1:28">
      <c r="A4417" t="s">
        <v>10428</v>
      </c>
      <c r="B4417" t="s">
        <v>10429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137"/>
        <v>387</v>
      </c>
      <c r="AB4417">
        <f t="shared" si="138"/>
        <v>6.4489026117389025E-5</v>
      </c>
    </row>
    <row r="4418" spans="1:28">
      <c r="A4418" t="s">
        <v>10430</v>
      </c>
      <c r="B4418" t="s">
        <v>10431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137"/>
        <v>316</v>
      </c>
      <c r="AB4418">
        <f t="shared" si="138"/>
        <v>5.2657706080348663E-5</v>
      </c>
    </row>
    <row r="4419" spans="1:28">
      <c r="A4419" t="s">
        <v>10432</v>
      </c>
      <c r="B4419" t="s">
        <v>10433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137"/>
        <v>209</v>
      </c>
      <c r="AB4419">
        <f t="shared" si="138"/>
        <v>3.4827406869597689E-5</v>
      </c>
    </row>
    <row r="4420" spans="1:28">
      <c r="A4420" t="s">
        <v>10434</v>
      </c>
      <c r="B4420" t="s">
        <v>10435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137"/>
        <v>168</v>
      </c>
      <c r="AB4420">
        <f t="shared" si="138"/>
        <v>2.7995236143982832E-5</v>
      </c>
    </row>
    <row r="4421" spans="1:28">
      <c r="A4421" t="s">
        <v>10436</v>
      </c>
      <c r="B4421" t="s">
        <v>10437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137"/>
        <v>189</v>
      </c>
      <c r="AB4421">
        <f t="shared" si="138"/>
        <v>3.1494640661980688E-5</v>
      </c>
    </row>
    <row r="4422" spans="1:28">
      <c r="A4422" t="s">
        <v>10438</v>
      </c>
      <c r="B4422" t="s">
        <v>10439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139">SUM(U4422:Z4422)</f>
        <v>188</v>
      </c>
      <c r="AB4422">
        <f t="shared" si="138"/>
        <v>3.1328002351599833E-5</v>
      </c>
    </row>
    <row r="4423" spans="1:28">
      <c r="A4423" t="s">
        <v>10440</v>
      </c>
      <c r="B4423" t="s">
        <v>10441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139"/>
        <v>206</v>
      </c>
      <c r="AB4423">
        <f t="shared" si="138"/>
        <v>3.4327491938455139E-5</v>
      </c>
    </row>
    <row r="4424" spans="1:28">
      <c r="A4424" t="s">
        <v>10442</v>
      </c>
      <c r="B4424" t="s">
        <v>10443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139"/>
        <v>315</v>
      </c>
      <c r="AB4424">
        <f t="shared" si="138"/>
        <v>5.2491067769967809E-5</v>
      </c>
    </row>
    <row r="4425" spans="1:28">
      <c r="A4425" t="s">
        <v>10444</v>
      </c>
      <c r="B4425" t="s">
        <v>10445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139"/>
        <v>550</v>
      </c>
      <c r="AB4425">
        <f t="shared" si="138"/>
        <v>9.1651070709467599E-5</v>
      </c>
    </row>
    <row r="4426" spans="1:28">
      <c r="A4426" t="s">
        <v>10446</v>
      </c>
      <c r="B4426" t="s">
        <v>10447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139"/>
        <v>662</v>
      </c>
      <c r="AB4426">
        <f t="shared" si="138"/>
        <v>1.1031456147212282E-4</v>
      </c>
    </row>
    <row r="4427" spans="1:28">
      <c r="A4427" t="s">
        <v>10448</v>
      </c>
      <c r="B4427" t="s">
        <v>10449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139"/>
        <v>651</v>
      </c>
      <c r="AB4427">
        <f t="shared" si="138"/>
        <v>1.0848154005793348E-4</v>
      </c>
    </row>
    <row r="4428" spans="1:28">
      <c r="A4428" t="s">
        <v>10450</v>
      </c>
      <c r="B4428" t="s">
        <v>10451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139"/>
        <v>530</v>
      </c>
      <c r="AB4428">
        <f t="shared" si="138"/>
        <v>8.8318304501850604E-5</v>
      </c>
    </row>
    <row r="4429" spans="1:28">
      <c r="A4429" t="s">
        <v>10452</v>
      </c>
      <c r="B4429" t="s">
        <v>10453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139"/>
        <v>510</v>
      </c>
      <c r="AB4429">
        <f t="shared" si="138"/>
        <v>8.4985538294233596E-5</v>
      </c>
    </row>
    <row r="4430" spans="1:28">
      <c r="A4430" t="s">
        <v>10454</v>
      </c>
      <c r="B4430" t="s">
        <v>10455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139"/>
        <v>474</v>
      </c>
      <c r="AB4430">
        <f t="shared" si="138"/>
        <v>7.8986559120522985E-5</v>
      </c>
    </row>
    <row r="4431" spans="1:28">
      <c r="A4431" t="s">
        <v>10456</v>
      </c>
      <c r="B4431" t="s">
        <v>10457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139"/>
        <v>454</v>
      </c>
      <c r="AB4431">
        <f t="shared" si="138"/>
        <v>7.565379291290599E-5</v>
      </c>
    </row>
    <row r="4432" spans="1:28">
      <c r="A4432" t="s">
        <v>10458</v>
      </c>
      <c r="B4432" t="s">
        <v>10459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139"/>
        <v>442</v>
      </c>
      <c r="AB4432">
        <f t="shared" si="138"/>
        <v>7.3654133188335791E-5</v>
      </c>
    </row>
    <row r="4433" spans="1:28">
      <c r="A4433" t="s">
        <v>10460</v>
      </c>
      <c r="B4433" t="s">
        <v>10461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139"/>
        <v>379</v>
      </c>
      <c r="AB4433">
        <f t="shared" si="138"/>
        <v>6.3155919634342217E-5</v>
      </c>
    </row>
    <row r="4434" spans="1:28">
      <c r="A4434" t="s">
        <v>10462</v>
      </c>
      <c r="B4434" t="s">
        <v>10463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139"/>
        <v>364</v>
      </c>
      <c r="AB4434">
        <f t="shared" si="138"/>
        <v>6.0656344978629468E-5</v>
      </c>
    </row>
    <row r="4435" spans="1:28">
      <c r="A4435" t="s">
        <v>10464</v>
      </c>
      <c r="B4435" t="s">
        <v>10465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139"/>
        <v>337</v>
      </c>
      <c r="AB4435">
        <f t="shared" si="138"/>
        <v>5.6157110598346512E-5</v>
      </c>
    </row>
    <row r="4436" spans="1:28">
      <c r="A4436" t="s">
        <v>10466</v>
      </c>
      <c r="B4436" t="s">
        <v>10467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139"/>
        <v>344</v>
      </c>
      <c r="AB4436">
        <f t="shared" si="138"/>
        <v>5.7323578771012466E-5</v>
      </c>
    </row>
    <row r="4437" spans="1:28">
      <c r="A4437" t="s">
        <v>10468</v>
      </c>
      <c r="B4437" t="s">
        <v>10469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139"/>
        <v>375</v>
      </c>
      <c r="AB4437">
        <f t="shared" si="138"/>
        <v>6.2489366392818826E-5</v>
      </c>
    </row>
    <row r="4438" spans="1:28">
      <c r="A4438" t="s">
        <v>10470</v>
      </c>
      <c r="B4438" t="s">
        <v>10471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139"/>
        <v>387</v>
      </c>
      <c r="AB4438">
        <f t="shared" ref="AB4438:AB4501" si="140">AA4438/$AD$4</f>
        <v>6.4489026117389025E-5</v>
      </c>
    </row>
    <row r="4439" spans="1:28">
      <c r="A4439" t="s">
        <v>10472</v>
      </c>
      <c r="B4439" t="s">
        <v>10473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139"/>
        <v>417</v>
      </c>
      <c r="AB4439">
        <f t="shared" si="140"/>
        <v>6.9488175428814524E-5</v>
      </c>
    </row>
    <row r="4440" spans="1:28">
      <c r="A4440" t="s">
        <v>10474</v>
      </c>
      <c r="B4440" t="s">
        <v>10475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139"/>
        <v>438</v>
      </c>
      <c r="AB4440">
        <f t="shared" si="140"/>
        <v>7.2987579946812386E-5</v>
      </c>
    </row>
    <row r="4441" spans="1:28">
      <c r="A4441" t="s">
        <v>10476</v>
      </c>
      <c r="B4441" t="s">
        <v>10477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139"/>
        <v>404</v>
      </c>
      <c r="AB4441">
        <f t="shared" si="140"/>
        <v>6.7321877393863484E-5</v>
      </c>
    </row>
    <row r="4442" spans="1:28">
      <c r="A4442" t="s">
        <v>10478</v>
      </c>
      <c r="B4442" t="s">
        <v>10479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139"/>
        <v>325</v>
      </c>
      <c r="AB4442">
        <f t="shared" si="140"/>
        <v>5.4157450873776313E-5</v>
      </c>
    </row>
    <row r="4443" spans="1:28">
      <c r="A4443" t="s">
        <v>10480</v>
      </c>
      <c r="B4443" t="s">
        <v>10481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139"/>
        <v>218</v>
      </c>
      <c r="AB4443">
        <f t="shared" si="140"/>
        <v>3.6327151663025339E-5</v>
      </c>
    </row>
    <row r="4444" spans="1:28">
      <c r="A4444" t="s">
        <v>10482</v>
      </c>
      <c r="B4444" t="s">
        <v>10483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139"/>
        <v>167</v>
      </c>
      <c r="AB4444">
        <f t="shared" si="140"/>
        <v>2.7828597833601981E-5</v>
      </c>
    </row>
    <row r="4445" spans="1:28">
      <c r="A4445" t="s">
        <v>10484</v>
      </c>
      <c r="B4445" t="s">
        <v>10485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139"/>
        <v>182</v>
      </c>
      <c r="AB4445">
        <f t="shared" si="140"/>
        <v>3.0328172489314734E-5</v>
      </c>
    </row>
    <row r="4446" spans="1:28">
      <c r="A4446" t="s">
        <v>10486</v>
      </c>
      <c r="B4446" t="s">
        <v>10487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139"/>
        <v>180</v>
      </c>
      <c r="AB4446">
        <f t="shared" si="140"/>
        <v>2.9994895868553035E-5</v>
      </c>
    </row>
    <row r="4447" spans="1:28">
      <c r="A4447" t="s">
        <v>10488</v>
      </c>
      <c r="B4447" t="s">
        <v>10489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139"/>
        <v>193</v>
      </c>
      <c r="AB4447">
        <f t="shared" si="140"/>
        <v>3.2161193903504085E-5</v>
      </c>
    </row>
    <row r="4448" spans="1:28">
      <c r="A4448" t="s">
        <v>10490</v>
      </c>
      <c r="B4448" t="s">
        <v>10491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139"/>
        <v>295</v>
      </c>
      <c r="AB4448">
        <f t="shared" si="140"/>
        <v>4.9158301562350807E-5</v>
      </c>
    </row>
    <row r="4449" spans="1:28">
      <c r="A4449" t="s">
        <v>10492</v>
      </c>
      <c r="B4449" t="s">
        <v>10493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139"/>
        <v>520</v>
      </c>
      <c r="AB4449">
        <f t="shared" si="140"/>
        <v>8.66519213980421E-5</v>
      </c>
    </row>
    <row r="4450" spans="1:28">
      <c r="A4450" t="s">
        <v>10494</v>
      </c>
      <c r="B4450" t="s">
        <v>10495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139"/>
        <v>619</v>
      </c>
      <c r="AB4450">
        <f t="shared" si="140"/>
        <v>1.0314911412574627E-4</v>
      </c>
    </row>
    <row r="4451" spans="1:28">
      <c r="A4451" t="s">
        <v>10496</v>
      </c>
      <c r="B4451" t="s">
        <v>10497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139"/>
        <v>625</v>
      </c>
      <c r="AB4451">
        <f t="shared" si="140"/>
        <v>1.0414894398803137E-4</v>
      </c>
    </row>
    <row r="4452" spans="1:28">
      <c r="A4452" t="s">
        <v>10498</v>
      </c>
      <c r="B4452" t="s">
        <v>10499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139"/>
        <v>513</v>
      </c>
      <c r="AB4452">
        <f t="shared" si="140"/>
        <v>8.5485453225376146E-5</v>
      </c>
    </row>
    <row r="4453" spans="1:28">
      <c r="A4453" t="s">
        <v>10500</v>
      </c>
      <c r="B4453" t="s">
        <v>10501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139"/>
        <v>494</v>
      </c>
      <c r="AB4453">
        <f t="shared" si="140"/>
        <v>8.2319325328139993E-5</v>
      </c>
    </row>
    <row r="4454" spans="1:28">
      <c r="A4454" t="s">
        <v>10502</v>
      </c>
      <c r="B4454" t="s">
        <v>10503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139"/>
        <v>455</v>
      </c>
      <c r="AB4454">
        <f t="shared" si="140"/>
        <v>7.5820431223286831E-5</v>
      </c>
    </row>
    <row r="4455" spans="1:28">
      <c r="A4455" t="s">
        <v>10504</v>
      </c>
      <c r="B4455" t="s">
        <v>10505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139"/>
        <v>433</v>
      </c>
      <c r="AB4455">
        <f t="shared" si="140"/>
        <v>7.2154388394908128E-5</v>
      </c>
    </row>
    <row r="4456" spans="1:28">
      <c r="A4456" t="s">
        <v>10506</v>
      </c>
      <c r="B4456" t="s">
        <v>10507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139"/>
        <v>421</v>
      </c>
      <c r="AB4456">
        <f t="shared" si="140"/>
        <v>7.0154728670337928E-5</v>
      </c>
    </row>
    <row r="4457" spans="1:28">
      <c r="A4457" t="s">
        <v>10508</v>
      </c>
      <c r="B4457" t="s">
        <v>10509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139"/>
        <v>366</v>
      </c>
      <c r="AB4457">
        <f t="shared" si="140"/>
        <v>6.098962159939117E-5</v>
      </c>
    </row>
    <row r="4458" spans="1:28">
      <c r="A4458" t="s">
        <v>10510</v>
      </c>
      <c r="B4458" t="s">
        <v>10511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139"/>
        <v>346</v>
      </c>
      <c r="AB4458">
        <f t="shared" si="140"/>
        <v>5.7656855391774168E-5</v>
      </c>
    </row>
    <row r="4459" spans="1:28">
      <c r="A4459" t="s">
        <v>10512</v>
      </c>
      <c r="B4459" t="s">
        <v>10513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139"/>
        <v>321</v>
      </c>
      <c r="AB4459">
        <f t="shared" si="140"/>
        <v>5.3490897632252908E-5</v>
      </c>
    </row>
    <row r="4460" spans="1:28">
      <c r="A4460" t="s">
        <v>10514</v>
      </c>
      <c r="B4460" t="s">
        <v>10515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139"/>
        <v>325</v>
      </c>
      <c r="AB4460">
        <f t="shared" si="140"/>
        <v>5.4157450873776313E-5</v>
      </c>
    </row>
    <row r="4461" spans="1:28">
      <c r="A4461" t="s">
        <v>10516</v>
      </c>
      <c r="B4461" t="s">
        <v>10517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139"/>
        <v>361</v>
      </c>
      <c r="AB4461">
        <f t="shared" si="140"/>
        <v>6.0156430047486918E-5</v>
      </c>
    </row>
    <row r="4462" spans="1:28">
      <c r="A4462" t="s">
        <v>10518</v>
      </c>
      <c r="B4462" t="s">
        <v>10519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139"/>
        <v>376</v>
      </c>
      <c r="AB4462">
        <f t="shared" si="140"/>
        <v>6.2656004703199667E-5</v>
      </c>
    </row>
    <row r="4463" spans="1:28">
      <c r="A4463" t="s">
        <v>10520</v>
      </c>
      <c r="B4463" t="s">
        <v>10521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139"/>
        <v>408</v>
      </c>
      <c r="AB4463">
        <f t="shared" si="140"/>
        <v>6.7988430635386874E-5</v>
      </c>
    </row>
    <row r="4464" spans="1:28">
      <c r="A4464" t="s">
        <v>10522</v>
      </c>
      <c r="B4464" t="s">
        <v>10523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139"/>
        <v>422</v>
      </c>
      <c r="AB4464">
        <f t="shared" si="140"/>
        <v>7.0321366980718783E-5</v>
      </c>
    </row>
    <row r="4465" spans="1:28">
      <c r="A4465" t="s">
        <v>10524</v>
      </c>
      <c r="B4465" t="s">
        <v>10525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139"/>
        <v>392</v>
      </c>
      <c r="AB4465">
        <f t="shared" si="140"/>
        <v>6.5322217669293271E-5</v>
      </c>
    </row>
    <row r="4466" spans="1:28">
      <c r="A4466" t="s">
        <v>10526</v>
      </c>
      <c r="B4466" t="s">
        <v>10527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139"/>
        <v>311</v>
      </c>
      <c r="AB4466">
        <f t="shared" si="140"/>
        <v>5.1824514528444411E-5</v>
      </c>
    </row>
    <row r="4467" spans="1:28">
      <c r="A4467" t="s">
        <v>10528</v>
      </c>
      <c r="B4467" t="s">
        <v>10529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139"/>
        <v>210</v>
      </c>
      <c r="AB4467">
        <f t="shared" si="140"/>
        <v>3.4994045179978544E-5</v>
      </c>
    </row>
    <row r="4468" spans="1:28">
      <c r="A4468" t="s">
        <v>10530</v>
      </c>
      <c r="B4468" t="s">
        <v>10531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139"/>
        <v>175</v>
      </c>
      <c r="AB4468">
        <f t="shared" si="140"/>
        <v>2.9161704316648783E-5</v>
      </c>
    </row>
    <row r="4469" spans="1:28">
      <c r="A4469" t="s">
        <v>10532</v>
      </c>
      <c r="B4469" t="s">
        <v>10533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139"/>
        <v>180</v>
      </c>
      <c r="AB4469">
        <f t="shared" si="140"/>
        <v>2.9994895868553035E-5</v>
      </c>
    </row>
    <row r="4470" spans="1:28">
      <c r="A4470" t="s">
        <v>10534</v>
      </c>
      <c r="B4470" t="s">
        <v>10535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139"/>
        <v>161</v>
      </c>
      <c r="AB4470">
        <f t="shared" si="140"/>
        <v>2.6828767971316881E-5</v>
      </c>
    </row>
    <row r="4471" spans="1:28">
      <c r="A4471" t="s">
        <v>10536</v>
      </c>
      <c r="B4471" t="s">
        <v>10537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139"/>
        <v>186</v>
      </c>
      <c r="AB4471">
        <f t="shared" si="140"/>
        <v>3.0994725730838138E-5</v>
      </c>
    </row>
    <row r="4472" spans="1:28">
      <c r="A4472" t="s">
        <v>10538</v>
      </c>
      <c r="B4472" t="s">
        <v>10539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139"/>
        <v>280</v>
      </c>
      <c r="AB4472">
        <f t="shared" si="140"/>
        <v>4.6658726906638051E-5</v>
      </c>
    </row>
    <row r="4473" spans="1:28">
      <c r="A4473" t="s">
        <v>10540</v>
      </c>
      <c r="B4473" t="s">
        <v>10541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139"/>
        <v>461</v>
      </c>
      <c r="AB4473">
        <f t="shared" si="140"/>
        <v>7.6820261085571944E-5</v>
      </c>
    </row>
    <row r="4474" spans="1:28">
      <c r="A4474" t="s">
        <v>10542</v>
      </c>
      <c r="B4474" t="s">
        <v>10543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139"/>
        <v>595</v>
      </c>
      <c r="AB4474">
        <f t="shared" si="140"/>
        <v>9.914979467660586E-5</v>
      </c>
    </row>
    <row r="4475" spans="1:28">
      <c r="A4475" t="s">
        <v>10544</v>
      </c>
      <c r="B4475" t="s">
        <v>10545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139"/>
        <v>597</v>
      </c>
      <c r="AB4475">
        <f t="shared" si="140"/>
        <v>9.9483071297367569E-5</v>
      </c>
    </row>
    <row r="4476" spans="1:28">
      <c r="A4476" t="s">
        <v>10546</v>
      </c>
      <c r="B4476" t="s">
        <v>10547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139"/>
        <v>486</v>
      </c>
      <c r="AB4476">
        <f t="shared" si="140"/>
        <v>8.0986218845093198E-5</v>
      </c>
    </row>
    <row r="4477" spans="1:28">
      <c r="A4477" t="s">
        <v>10548</v>
      </c>
      <c r="B4477" t="s">
        <v>10549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139"/>
        <v>460</v>
      </c>
      <c r="AB4477">
        <f t="shared" si="140"/>
        <v>7.665362277519109E-5</v>
      </c>
    </row>
    <row r="4478" spans="1:28">
      <c r="A4478" t="s">
        <v>10550</v>
      </c>
      <c r="B4478" t="s">
        <v>10551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139"/>
        <v>447</v>
      </c>
      <c r="AB4478">
        <f t="shared" si="140"/>
        <v>7.4487324740240036E-5</v>
      </c>
    </row>
    <row r="4479" spans="1:28">
      <c r="A4479" t="s">
        <v>10552</v>
      </c>
      <c r="B4479" t="s">
        <v>10553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139"/>
        <v>406</v>
      </c>
      <c r="AB4479">
        <f t="shared" si="140"/>
        <v>6.7655154014625179E-5</v>
      </c>
    </row>
    <row r="4480" spans="1:28">
      <c r="A4480" t="s">
        <v>10554</v>
      </c>
      <c r="B4480" t="s">
        <v>10555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139"/>
        <v>397</v>
      </c>
      <c r="AB4480">
        <f t="shared" si="140"/>
        <v>6.6155409221197529E-5</v>
      </c>
    </row>
    <row r="4481" spans="1:28">
      <c r="A4481" t="s">
        <v>10556</v>
      </c>
      <c r="B4481" t="s">
        <v>10557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139"/>
        <v>342</v>
      </c>
      <c r="AB4481">
        <f t="shared" si="140"/>
        <v>5.6990302150250764E-5</v>
      </c>
    </row>
    <row r="4482" spans="1:28">
      <c r="A4482" t="s">
        <v>10558</v>
      </c>
      <c r="B4482" t="s">
        <v>10559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139"/>
        <v>364</v>
      </c>
      <c r="AB4482">
        <f t="shared" si="140"/>
        <v>6.0656344978629468E-5</v>
      </c>
    </row>
    <row r="4483" spans="1:28">
      <c r="A4483" t="s">
        <v>10560</v>
      </c>
      <c r="B4483" t="s">
        <v>10561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139"/>
        <v>332</v>
      </c>
      <c r="AB4483">
        <f t="shared" si="140"/>
        <v>5.5323919046442267E-5</v>
      </c>
    </row>
    <row r="4484" spans="1:28">
      <c r="A4484" t="s">
        <v>10562</v>
      </c>
      <c r="B4484" t="s">
        <v>10563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139"/>
        <v>336</v>
      </c>
      <c r="AB4484">
        <f t="shared" si="140"/>
        <v>5.5990472287965664E-5</v>
      </c>
    </row>
    <row r="4485" spans="1:28">
      <c r="A4485" t="s">
        <v>10564</v>
      </c>
      <c r="B4485" t="s">
        <v>10565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139"/>
        <v>350</v>
      </c>
      <c r="AB4485">
        <f t="shared" si="140"/>
        <v>5.8323408633297566E-5</v>
      </c>
    </row>
    <row r="4486" spans="1:28">
      <c r="A4486" t="s">
        <v>10566</v>
      </c>
      <c r="B4486" t="s">
        <v>10567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41">SUM(U4486:Z4486)</f>
        <v>357</v>
      </c>
      <c r="AB4486">
        <f t="shared" si="140"/>
        <v>5.948987680596352E-5</v>
      </c>
    </row>
    <row r="4487" spans="1:28">
      <c r="A4487" t="s">
        <v>10568</v>
      </c>
      <c r="B4487" t="s">
        <v>10569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41"/>
        <v>377</v>
      </c>
      <c r="AB4487">
        <f t="shared" si="140"/>
        <v>6.2822643013580521E-5</v>
      </c>
    </row>
    <row r="4488" spans="1:28">
      <c r="A4488" t="s">
        <v>10570</v>
      </c>
      <c r="B4488" t="s">
        <v>10571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41"/>
        <v>391</v>
      </c>
      <c r="AB4488">
        <f t="shared" si="140"/>
        <v>6.515557935891243E-5</v>
      </c>
    </row>
    <row r="4489" spans="1:28">
      <c r="A4489" t="s">
        <v>10572</v>
      </c>
      <c r="B4489" t="s">
        <v>10573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41"/>
        <v>373</v>
      </c>
      <c r="AB4489">
        <f t="shared" si="140"/>
        <v>6.2156089772057117E-5</v>
      </c>
    </row>
    <row r="4490" spans="1:28">
      <c r="A4490" t="s">
        <v>10574</v>
      </c>
      <c r="B4490" t="s">
        <v>10575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41"/>
        <v>296</v>
      </c>
      <c r="AB4490">
        <f t="shared" si="140"/>
        <v>4.9324939872731655E-5</v>
      </c>
    </row>
    <row r="4491" spans="1:28">
      <c r="A4491" t="s">
        <v>10576</v>
      </c>
      <c r="B4491" t="s">
        <v>10577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41"/>
        <v>197</v>
      </c>
      <c r="AB4491">
        <f t="shared" si="140"/>
        <v>3.282774714502749E-5</v>
      </c>
    </row>
    <row r="4492" spans="1:28">
      <c r="A4492" t="s">
        <v>10578</v>
      </c>
      <c r="B4492" t="s">
        <v>10579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41"/>
        <v>177</v>
      </c>
      <c r="AB4492">
        <f t="shared" si="140"/>
        <v>2.9494980937410485E-5</v>
      </c>
    </row>
    <row r="4493" spans="1:28">
      <c r="A4493" t="s">
        <v>10580</v>
      </c>
      <c r="B4493" t="s">
        <v>10581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41"/>
        <v>202</v>
      </c>
      <c r="AB4493">
        <f t="shared" si="140"/>
        <v>3.3660938696931742E-5</v>
      </c>
    </row>
    <row r="4494" spans="1:28">
      <c r="A4494" t="s">
        <v>10582</v>
      </c>
      <c r="B4494" t="s">
        <v>10583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41"/>
        <v>212</v>
      </c>
      <c r="AB4494">
        <f t="shared" si="140"/>
        <v>3.5327321800740239E-5</v>
      </c>
    </row>
    <row r="4495" spans="1:28">
      <c r="A4495" t="s">
        <v>10584</v>
      </c>
      <c r="B4495" t="s">
        <v>10585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41"/>
        <v>259</v>
      </c>
      <c r="AB4495">
        <f t="shared" si="140"/>
        <v>4.3159322388640203E-5</v>
      </c>
    </row>
    <row r="4496" spans="1:28">
      <c r="A4496" t="s">
        <v>10586</v>
      </c>
      <c r="B4496" t="s">
        <v>10587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41"/>
        <v>378</v>
      </c>
      <c r="AB4496">
        <f t="shared" si="140"/>
        <v>6.2989281323961376E-5</v>
      </c>
    </row>
    <row r="4497" spans="1:28">
      <c r="A4497" t="s">
        <v>10588</v>
      </c>
      <c r="B4497" t="s">
        <v>10589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41"/>
        <v>572</v>
      </c>
      <c r="AB4497">
        <f t="shared" si="140"/>
        <v>9.5317113537846316E-5</v>
      </c>
    </row>
    <row r="4498" spans="1:28">
      <c r="A4498" t="s">
        <v>10590</v>
      </c>
      <c r="B4498" t="s">
        <v>10591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41"/>
        <v>593</v>
      </c>
      <c r="AB4498">
        <f t="shared" si="140"/>
        <v>9.8816518055844165E-5</v>
      </c>
    </row>
    <row r="4499" spans="1:28">
      <c r="A4499" t="s">
        <v>10592</v>
      </c>
      <c r="B4499" t="s">
        <v>10593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41"/>
        <v>608</v>
      </c>
      <c r="AB4499">
        <f t="shared" si="140"/>
        <v>1.0131609271155691E-4</v>
      </c>
    </row>
    <row r="4500" spans="1:28">
      <c r="A4500" t="s">
        <v>10594</v>
      </c>
      <c r="B4500" t="s">
        <v>10595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41"/>
        <v>483</v>
      </c>
      <c r="AB4500">
        <f t="shared" si="140"/>
        <v>8.0486303913950648E-5</v>
      </c>
    </row>
    <row r="4501" spans="1:28">
      <c r="A4501" t="s">
        <v>10596</v>
      </c>
      <c r="B4501" t="s">
        <v>10597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41"/>
        <v>461</v>
      </c>
      <c r="AB4501">
        <f t="shared" si="140"/>
        <v>7.6820261085571944E-5</v>
      </c>
    </row>
    <row r="4502" spans="1:28">
      <c r="A4502" t="s">
        <v>10598</v>
      </c>
      <c r="B4502" t="s">
        <v>10599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41"/>
        <v>434</v>
      </c>
      <c r="AB4502">
        <f t="shared" ref="AB4502:AB4565" si="142">AA4502/$AD$4</f>
        <v>7.2321026705288982E-5</v>
      </c>
    </row>
    <row r="4503" spans="1:28">
      <c r="A4503" t="s">
        <v>10600</v>
      </c>
      <c r="B4503" t="s">
        <v>10601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41"/>
        <v>412</v>
      </c>
      <c r="AB4503">
        <f t="shared" si="142"/>
        <v>6.8654983876910279E-5</v>
      </c>
    </row>
    <row r="4504" spans="1:28">
      <c r="A4504" t="s">
        <v>10602</v>
      </c>
      <c r="B4504" t="s">
        <v>10603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41"/>
        <v>406</v>
      </c>
      <c r="AB4504">
        <f t="shared" si="142"/>
        <v>6.7655154014625179E-5</v>
      </c>
    </row>
    <row r="4505" spans="1:28">
      <c r="A4505" t="s">
        <v>10604</v>
      </c>
      <c r="B4505" t="s">
        <v>10605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41"/>
        <v>357</v>
      </c>
      <c r="AB4505">
        <f t="shared" si="142"/>
        <v>5.948987680596352E-5</v>
      </c>
    </row>
    <row r="4506" spans="1:28">
      <c r="A4506" t="s">
        <v>10606</v>
      </c>
      <c r="B4506" t="s">
        <v>10607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41"/>
        <v>348</v>
      </c>
      <c r="AB4506">
        <f t="shared" si="142"/>
        <v>5.7990132012535864E-5</v>
      </c>
    </row>
    <row r="4507" spans="1:28">
      <c r="A4507" t="s">
        <v>10608</v>
      </c>
      <c r="B4507" t="s">
        <v>10609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41"/>
        <v>326</v>
      </c>
      <c r="AB4507">
        <f t="shared" si="142"/>
        <v>5.432408918415716E-5</v>
      </c>
    </row>
    <row r="4508" spans="1:28">
      <c r="A4508" t="s">
        <v>10610</v>
      </c>
      <c r="B4508" t="s">
        <v>10611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41"/>
        <v>340</v>
      </c>
      <c r="AB4508">
        <f t="shared" si="142"/>
        <v>5.6657025529489062E-5</v>
      </c>
    </row>
    <row r="4509" spans="1:28">
      <c r="A4509" t="s">
        <v>10612</v>
      </c>
      <c r="B4509" t="s">
        <v>10613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41"/>
        <v>372</v>
      </c>
      <c r="AB4509">
        <f t="shared" si="142"/>
        <v>6.1989451461676276E-5</v>
      </c>
    </row>
    <row r="4510" spans="1:28">
      <c r="A4510" t="s">
        <v>10614</v>
      </c>
      <c r="B4510" t="s">
        <v>10615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41"/>
        <v>388</v>
      </c>
      <c r="AB4510">
        <f t="shared" si="142"/>
        <v>6.465566442776988E-5</v>
      </c>
    </row>
    <row r="4511" spans="1:28">
      <c r="A4511" t="s">
        <v>10616</v>
      </c>
      <c r="B4511" t="s">
        <v>10617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41"/>
        <v>412</v>
      </c>
      <c r="AB4511">
        <f t="shared" si="142"/>
        <v>6.8654983876910279E-5</v>
      </c>
    </row>
    <row r="4512" spans="1:28">
      <c r="A4512" t="s">
        <v>10618</v>
      </c>
      <c r="B4512" t="s">
        <v>10619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41"/>
        <v>432</v>
      </c>
      <c r="AB4512">
        <f t="shared" si="142"/>
        <v>7.1987750084527287E-5</v>
      </c>
    </row>
    <row r="4513" spans="1:28">
      <c r="A4513" t="s">
        <v>10620</v>
      </c>
      <c r="B4513" t="s">
        <v>10621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41"/>
        <v>415</v>
      </c>
      <c r="AB4513">
        <f t="shared" si="142"/>
        <v>6.9154898808052829E-5</v>
      </c>
    </row>
    <row r="4514" spans="1:28">
      <c r="A4514" t="s">
        <v>10622</v>
      </c>
      <c r="B4514" t="s">
        <v>10623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41"/>
        <v>327</v>
      </c>
      <c r="AB4514">
        <f t="shared" si="142"/>
        <v>5.4490727494538015E-5</v>
      </c>
    </row>
    <row r="4515" spans="1:28">
      <c r="A4515" t="s">
        <v>10624</v>
      </c>
      <c r="B4515" t="s">
        <v>10625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41"/>
        <v>228</v>
      </c>
      <c r="AB4515">
        <f t="shared" si="142"/>
        <v>3.7993534766833843E-5</v>
      </c>
    </row>
    <row r="4516" spans="1:28">
      <c r="A4516" t="s">
        <v>10626</v>
      </c>
      <c r="B4516" t="s">
        <v>10627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41"/>
        <v>193</v>
      </c>
      <c r="AB4516">
        <f t="shared" si="142"/>
        <v>3.2161193903504085E-5</v>
      </c>
    </row>
    <row r="4517" spans="1:28">
      <c r="A4517" t="s">
        <v>10628</v>
      </c>
      <c r="B4517" t="s">
        <v>10629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41"/>
        <v>214</v>
      </c>
      <c r="AB4517">
        <f t="shared" si="142"/>
        <v>3.5660598421501941E-5</v>
      </c>
    </row>
    <row r="4518" spans="1:28">
      <c r="A4518" t="s">
        <v>10630</v>
      </c>
      <c r="B4518" t="s">
        <v>10631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41"/>
        <v>213</v>
      </c>
      <c r="AB4518">
        <f t="shared" si="142"/>
        <v>3.5493960111121094E-5</v>
      </c>
    </row>
    <row r="4519" spans="1:28">
      <c r="A4519" t="s">
        <v>10632</v>
      </c>
      <c r="B4519" t="s">
        <v>10633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41"/>
        <v>232</v>
      </c>
      <c r="AB4519">
        <f t="shared" si="142"/>
        <v>3.8660088008357247E-5</v>
      </c>
    </row>
    <row r="4520" spans="1:28">
      <c r="A4520" t="s">
        <v>10634</v>
      </c>
      <c r="B4520" t="s">
        <v>10635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41"/>
        <v>348</v>
      </c>
      <c r="AB4520">
        <f t="shared" si="142"/>
        <v>5.7990132012535864E-5</v>
      </c>
    </row>
    <row r="4521" spans="1:28">
      <c r="A4521" t="s">
        <v>10636</v>
      </c>
      <c r="B4521" t="s">
        <v>10637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41"/>
        <v>595</v>
      </c>
      <c r="AB4521">
        <f t="shared" si="142"/>
        <v>9.914979467660586E-5</v>
      </c>
    </row>
    <row r="4522" spans="1:28">
      <c r="A4522" t="s">
        <v>10638</v>
      </c>
      <c r="B4522" t="s">
        <v>10639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41"/>
        <v>713</v>
      </c>
      <c r="AB4522">
        <f t="shared" si="142"/>
        <v>1.1881311530154619E-4</v>
      </c>
    </row>
    <row r="4523" spans="1:28">
      <c r="A4523" t="s">
        <v>10640</v>
      </c>
      <c r="B4523" t="s">
        <v>10641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41"/>
        <v>701</v>
      </c>
      <c r="AB4523">
        <f t="shared" si="142"/>
        <v>1.1681345557697599E-4</v>
      </c>
    </row>
    <row r="4524" spans="1:28">
      <c r="A4524" t="s">
        <v>10642</v>
      </c>
      <c r="B4524" t="s">
        <v>10643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41"/>
        <v>569</v>
      </c>
      <c r="AB4524">
        <f t="shared" si="142"/>
        <v>9.4817198606703766E-5</v>
      </c>
    </row>
    <row r="4525" spans="1:28">
      <c r="A4525" t="s">
        <v>10644</v>
      </c>
      <c r="B4525" t="s">
        <v>10645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41"/>
        <v>544</v>
      </c>
      <c r="AB4525">
        <f t="shared" si="142"/>
        <v>9.0651240847182499E-5</v>
      </c>
    </row>
    <row r="4526" spans="1:28">
      <c r="A4526" t="s">
        <v>10646</v>
      </c>
      <c r="B4526" t="s">
        <v>10647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41"/>
        <v>507</v>
      </c>
      <c r="AB4526">
        <f t="shared" si="142"/>
        <v>8.4485623363091047E-5</v>
      </c>
    </row>
    <row r="4527" spans="1:28">
      <c r="A4527" t="s">
        <v>10648</v>
      </c>
      <c r="B4527" t="s">
        <v>10649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41"/>
        <v>485</v>
      </c>
      <c r="AB4527">
        <f t="shared" si="142"/>
        <v>8.0819580534712343E-5</v>
      </c>
    </row>
    <row r="4528" spans="1:28">
      <c r="A4528" t="s">
        <v>10650</v>
      </c>
      <c r="B4528" t="s">
        <v>10651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41"/>
        <v>469</v>
      </c>
      <c r="AB4528">
        <f t="shared" si="142"/>
        <v>7.8153367568618739E-5</v>
      </c>
    </row>
    <row r="4529" spans="1:28">
      <c r="A4529" t="s">
        <v>10652</v>
      </c>
      <c r="B4529" t="s">
        <v>10653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41"/>
        <v>412</v>
      </c>
      <c r="AB4529">
        <f t="shared" si="142"/>
        <v>6.8654983876910279E-5</v>
      </c>
    </row>
    <row r="4530" spans="1:28">
      <c r="A4530" t="s">
        <v>10654</v>
      </c>
      <c r="B4530" t="s">
        <v>10655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41"/>
        <v>402</v>
      </c>
      <c r="AB4530">
        <f t="shared" si="142"/>
        <v>6.6988600773101775E-5</v>
      </c>
    </row>
    <row r="4531" spans="1:28">
      <c r="A4531" t="s">
        <v>10656</v>
      </c>
      <c r="B4531" t="s">
        <v>10657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41"/>
        <v>377</v>
      </c>
      <c r="AB4531">
        <f t="shared" si="142"/>
        <v>6.2822643013580521E-5</v>
      </c>
    </row>
    <row r="4532" spans="1:28">
      <c r="A4532" t="s">
        <v>10658</v>
      </c>
      <c r="B4532" t="s">
        <v>10659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41"/>
        <v>388</v>
      </c>
      <c r="AB4532">
        <f t="shared" si="142"/>
        <v>6.465566442776988E-5</v>
      </c>
    </row>
    <row r="4533" spans="1:28">
      <c r="A4533" t="s">
        <v>10660</v>
      </c>
      <c r="B4533" t="s">
        <v>10661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41"/>
        <v>421</v>
      </c>
      <c r="AB4533">
        <f t="shared" si="142"/>
        <v>7.0154728670337928E-5</v>
      </c>
    </row>
    <row r="4534" spans="1:28">
      <c r="A4534" t="s">
        <v>10662</v>
      </c>
      <c r="B4534" t="s">
        <v>10663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41"/>
        <v>434</v>
      </c>
      <c r="AB4534">
        <f t="shared" si="142"/>
        <v>7.2321026705288982E-5</v>
      </c>
    </row>
    <row r="4535" spans="1:28">
      <c r="A4535" t="s">
        <v>10664</v>
      </c>
      <c r="B4535" t="s">
        <v>10665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41"/>
        <v>468</v>
      </c>
      <c r="AB4535">
        <f t="shared" si="142"/>
        <v>7.7986729258237885E-5</v>
      </c>
    </row>
    <row r="4536" spans="1:28">
      <c r="A4536" t="s">
        <v>10666</v>
      </c>
      <c r="B4536" t="s">
        <v>10667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41"/>
        <v>491</v>
      </c>
      <c r="AB4536">
        <f t="shared" si="142"/>
        <v>8.1819410396997443E-5</v>
      </c>
    </row>
    <row r="4537" spans="1:28">
      <c r="A4537" t="s">
        <v>10668</v>
      </c>
      <c r="B4537" t="s">
        <v>10669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41"/>
        <v>452</v>
      </c>
      <c r="AB4537">
        <f t="shared" si="142"/>
        <v>7.5320516292144281E-5</v>
      </c>
    </row>
    <row r="4538" spans="1:28">
      <c r="A4538" t="s">
        <v>10670</v>
      </c>
      <c r="B4538" t="s">
        <v>10671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41"/>
        <v>363</v>
      </c>
      <c r="AB4538">
        <f t="shared" si="142"/>
        <v>6.048970666824862E-5</v>
      </c>
    </row>
    <row r="4539" spans="1:28">
      <c r="A4539" t="s">
        <v>10672</v>
      </c>
      <c r="B4539" t="s">
        <v>10673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41"/>
        <v>246</v>
      </c>
      <c r="AB4539">
        <f t="shared" si="142"/>
        <v>4.0993024353689149E-5</v>
      </c>
    </row>
    <row r="4540" spans="1:28">
      <c r="A4540" t="s">
        <v>10674</v>
      </c>
      <c r="B4540" t="s">
        <v>10675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41"/>
        <v>202</v>
      </c>
      <c r="AB4540">
        <f t="shared" si="142"/>
        <v>3.3660938696931742E-5</v>
      </c>
    </row>
    <row r="4541" spans="1:28">
      <c r="A4541" t="s">
        <v>10676</v>
      </c>
      <c r="B4541" t="s">
        <v>10677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41"/>
        <v>223</v>
      </c>
      <c r="AB4541">
        <f t="shared" si="142"/>
        <v>3.7160343214929591E-5</v>
      </c>
    </row>
    <row r="4542" spans="1:28">
      <c r="A4542" t="s">
        <v>10678</v>
      </c>
      <c r="B4542" t="s">
        <v>10679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41"/>
        <v>223</v>
      </c>
      <c r="AB4542">
        <f t="shared" si="142"/>
        <v>3.7160343214929591E-5</v>
      </c>
    </row>
    <row r="4543" spans="1:28">
      <c r="A4543" t="s">
        <v>10680</v>
      </c>
      <c r="B4543" t="s">
        <v>10681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41"/>
        <v>245</v>
      </c>
      <c r="AB4543">
        <f t="shared" si="142"/>
        <v>4.0826386043308294E-5</v>
      </c>
    </row>
    <row r="4544" spans="1:28">
      <c r="A4544" t="s">
        <v>10682</v>
      </c>
      <c r="B4544" t="s">
        <v>10683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41"/>
        <v>368</v>
      </c>
      <c r="AB4544">
        <f t="shared" si="142"/>
        <v>6.1322898220152872E-5</v>
      </c>
    </row>
    <row r="4545" spans="1:28">
      <c r="A4545" t="s">
        <v>10684</v>
      </c>
      <c r="B4545" t="s">
        <v>10685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41"/>
        <v>623</v>
      </c>
      <c r="AB4545">
        <f t="shared" si="142"/>
        <v>1.0381566736726966E-4</v>
      </c>
    </row>
    <row r="4546" spans="1:28">
      <c r="A4546" t="s">
        <v>10686</v>
      </c>
      <c r="B4546" t="s">
        <v>10687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41"/>
        <v>752</v>
      </c>
      <c r="AB4546">
        <f t="shared" si="142"/>
        <v>1.2531200940639933E-4</v>
      </c>
    </row>
    <row r="4547" spans="1:28">
      <c r="A4547" t="s">
        <v>10688</v>
      </c>
      <c r="B4547" t="s">
        <v>10689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41"/>
        <v>741</v>
      </c>
      <c r="AB4547">
        <f t="shared" si="142"/>
        <v>1.2347898799220999E-4</v>
      </c>
    </row>
    <row r="4548" spans="1:28">
      <c r="A4548" t="s">
        <v>10690</v>
      </c>
      <c r="B4548" t="s">
        <v>10691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41"/>
        <v>616</v>
      </c>
      <c r="AB4548">
        <f t="shared" si="142"/>
        <v>1.0264919919460372E-4</v>
      </c>
    </row>
    <row r="4549" spans="1:28">
      <c r="A4549" t="s">
        <v>10692</v>
      </c>
      <c r="B4549" t="s">
        <v>10693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41"/>
        <v>588</v>
      </c>
      <c r="AB4549">
        <f t="shared" si="142"/>
        <v>9.798332650393992E-5</v>
      </c>
    </row>
    <row r="4550" spans="1:28">
      <c r="A4550" t="s">
        <v>10694</v>
      </c>
      <c r="B4550" t="s">
        <v>10695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43">SUM(U4550:Z4550)</f>
        <v>546</v>
      </c>
      <c r="AB4550">
        <f t="shared" si="142"/>
        <v>9.0984517467944208E-5</v>
      </c>
    </row>
    <row r="4551" spans="1:28">
      <c r="A4551" t="s">
        <v>10696</v>
      </c>
      <c r="B4551" t="s">
        <v>10697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43"/>
        <v>521</v>
      </c>
      <c r="AB4551">
        <f t="shared" si="142"/>
        <v>8.6818559708422955E-5</v>
      </c>
    </row>
    <row r="4552" spans="1:28">
      <c r="A4552" t="s">
        <v>10698</v>
      </c>
      <c r="B4552" t="s">
        <v>10699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43"/>
        <v>503</v>
      </c>
      <c r="AB4552">
        <f t="shared" si="142"/>
        <v>8.3819070121567642E-5</v>
      </c>
    </row>
    <row r="4553" spans="1:28">
      <c r="A4553" t="s">
        <v>10700</v>
      </c>
      <c r="B4553" t="s">
        <v>10701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43"/>
        <v>444</v>
      </c>
      <c r="AB4553">
        <f t="shared" si="142"/>
        <v>7.3987409809097486E-5</v>
      </c>
    </row>
    <row r="4554" spans="1:28">
      <c r="A4554" t="s">
        <v>10702</v>
      </c>
      <c r="B4554" t="s">
        <v>10703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43"/>
        <v>428</v>
      </c>
      <c r="AB4554">
        <f t="shared" si="142"/>
        <v>7.1321196843003882E-5</v>
      </c>
    </row>
    <row r="4555" spans="1:28">
      <c r="A4555" t="s">
        <v>10704</v>
      </c>
      <c r="B4555" t="s">
        <v>10705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43"/>
        <v>404</v>
      </c>
      <c r="AB4555">
        <f t="shared" si="142"/>
        <v>6.7321877393863484E-5</v>
      </c>
    </row>
    <row r="4556" spans="1:28">
      <c r="A4556" t="s">
        <v>10706</v>
      </c>
      <c r="B4556" t="s">
        <v>10707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43"/>
        <v>413</v>
      </c>
      <c r="AB4556">
        <f t="shared" si="142"/>
        <v>6.8821622187291133E-5</v>
      </c>
    </row>
    <row r="4557" spans="1:28">
      <c r="A4557" t="s">
        <v>10708</v>
      </c>
      <c r="B4557" t="s">
        <v>10709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43"/>
        <v>447</v>
      </c>
      <c r="AB4557">
        <f t="shared" si="142"/>
        <v>7.4487324740240036E-5</v>
      </c>
    </row>
    <row r="4558" spans="1:28">
      <c r="A4558" t="s">
        <v>10710</v>
      </c>
      <c r="B4558" t="s">
        <v>10711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43"/>
        <v>464</v>
      </c>
      <c r="AB4558">
        <f t="shared" si="142"/>
        <v>7.7320176016714494E-5</v>
      </c>
    </row>
    <row r="4559" spans="1:28">
      <c r="A4559" t="s">
        <v>10712</v>
      </c>
      <c r="B4559" t="s">
        <v>10713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43"/>
        <v>498</v>
      </c>
      <c r="AB4559">
        <f t="shared" si="142"/>
        <v>8.2985878569663397E-5</v>
      </c>
    </row>
    <row r="4560" spans="1:28">
      <c r="A4560" t="s">
        <v>10714</v>
      </c>
      <c r="B4560" t="s">
        <v>10715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43"/>
        <v>515</v>
      </c>
      <c r="AB4560">
        <f t="shared" si="142"/>
        <v>8.5818729846137855E-5</v>
      </c>
    </row>
    <row r="4561" spans="1:28">
      <c r="A4561" t="s">
        <v>10716</v>
      </c>
      <c r="B4561" t="s">
        <v>10717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43"/>
        <v>476</v>
      </c>
      <c r="AB4561">
        <f t="shared" si="142"/>
        <v>7.9319835741284694E-5</v>
      </c>
    </row>
    <row r="4562" spans="1:28">
      <c r="A4562" t="s">
        <v>10718</v>
      </c>
      <c r="B4562" t="s">
        <v>10719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43"/>
        <v>381</v>
      </c>
      <c r="AB4562">
        <f t="shared" si="142"/>
        <v>6.3489196255103926E-5</v>
      </c>
    </row>
    <row r="4563" spans="1:28">
      <c r="A4563" t="s">
        <v>10720</v>
      </c>
      <c r="B4563" t="s">
        <v>10721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43"/>
        <v>256</v>
      </c>
      <c r="AB4563">
        <f t="shared" si="142"/>
        <v>4.2659407457497646E-5</v>
      </c>
    </row>
    <row r="4564" spans="1:28">
      <c r="A4564" t="s">
        <v>10722</v>
      </c>
      <c r="B4564" t="s">
        <v>10723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43"/>
        <v>193</v>
      </c>
      <c r="AB4564">
        <f t="shared" si="142"/>
        <v>3.2161193903504085E-5</v>
      </c>
    </row>
    <row r="4565" spans="1:28">
      <c r="A4565" t="s">
        <v>10724</v>
      </c>
      <c r="B4565" t="s">
        <v>10725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43"/>
        <v>215</v>
      </c>
      <c r="AB4565">
        <f t="shared" si="142"/>
        <v>3.5827236731882789E-5</v>
      </c>
    </row>
    <row r="4566" spans="1:28">
      <c r="A4566" t="s">
        <v>10726</v>
      </c>
      <c r="B4566" t="s">
        <v>10727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43"/>
        <v>215</v>
      </c>
      <c r="AB4566">
        <f t="shared" ref="AB4566:AB4629" si="144">AA4566/$AD$4</f>
        <v>3.5827236731882789E-5</v>
      </c>
    </row>
    <row r="4567" spans="1:28">
      <c r="A4567" t="s">
        <v>10728</v>
      </c>
      <c r="B4567" t="s">
        <v>10729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43"/>
        <v>235</v>
      </c>
      <c r="AB4567">
        <f t="shared" si="144"/>
        <v>3.9160002939499797E-5</v>
      </c>
    </row>
    <row r="4568" spans="1:28">
      <c r="A4568" t="s">
        <v>10730</v>
      </c>
      <c r="B4568" t="s">
        <v>10731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43"/>
        <v>356</v>
      </c>
      <c r="AB4568">
        <f t="shared" si="144"/>
        <v>5.9323238495582666E-5</v>
      </c>
    </row>
    <row r="4569" spans="1:28">
      <c r="A4569" t="s">
        <v>10732</v>
      </c>
      <c r="B4569" t="s">
        <v>10733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43"/>
        <v>606</v>
      </c>
      <c r="AB4569">
        <f t="shared" si="144"/>
        <v>1.0098281609079522E-4</v>
      </c>
    </row>
    <row r="4570" spans="1:28">
      <c r="A4570" t="s">
        <v>10734</v>
      </c>
      <c r="B4570" t="s">
        <v>10735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43"/>
        <v>731</v>
      </c>
      <c r="AB4570">
        <f t="shared" si="144"/>
        <v>1.2181260488840148E-4</v>
      </c>
    </row>
    <row r="4571" spans="1:28">
      <c r="A4571" t="s">
        <v>10736</v>
      </c>
      <c r="B4571" t="s">
        <v>10737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43"/>
        <v>719</v>
      </c>
      <c r="AB4571">
        <f t="shared" si="144"/>
        <v>1.1981294516383129E-4</v>
      </c>
    </row>
    <row r="4572" spans="1:28">
      <c r="A4572" t="s">
        <v>10738</v>
      </c>
      <c r="B4572" t="s">
        <v>10739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43"/>
        <v>595</v>
      </c>
      <c r="AB4572">
        <f t="shared" si="144"/>
        <v>9.914979467660586E-5</v>
      </c>
    </row>
    <row r="4573" spans="1:28">
      <c r="A4573" t="s">
        <v>10740</v>
      </c>
      <c r="B4573" t="s">
        <v>10741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43"/>
        <v>568</v>
      </c>
      <c r="AB4573">
        <f t="shared" si="144"/>
        <v>9.4650560296322912E-5</v>
      </c>
    </row>
    <row r="4574" spans="1:28">
      <c r="A4574" t="s">
        <v>10742</v>
      </c>
      <c r="B4574" t="s">
        <v>10743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43"/>
        <v>529</v>
      </c>
      <c r="AB4574">
        <f t="shared" si="144"/>
        <v>8.815166619146975E-5</v>
      </c>
    </row>
    <row r="4575" spans="1:28">
      <c r="A4575" t="s">
        <v>10744</v>
      </c>
      <c r="B4575" t="s">
        <v>10745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43"/>
        <v>504</v>
      </c>
      <c r="AB4575">
        <f t="shared" si="144"/>
        <v>8.3985708431948497E-5</v>
      </c>
    </row>
    <row r="4576" spans="1:28">
      <c r="A4576" t="s">
        <v>10746</v>
      </c>
      <c r="B4576" t="s">
        <v>10747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43"/>
        <v>488</v>
      </c>
      <c r="AB4576">
        <f t="shared" si="144"/>
        <v>8.1319495465854893E-5</v>
      </c>
    </row>
    <row r="4577" spans="1:28">
      <c r="A4577" t="s">
        <v>10748</v>
      </c>
      <c r="B4577" t="s">
        <v>10749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43"/>
        <v>427</v>
      </c>
      <c r="AB4577">
        <f t="shared" si="144"/>
        <v>7.1154558532623028E-5</v>
      </c>
    </row>
    <row r="4578" spans="1:28">
      <c r="A4578" t="s">
        <v>10750</v>
      </c>
      <c r="B4578" t="s">
        <v>10751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43"/>
        <v>412</v>
      </c>
      <c r="AB4578">
        <f t="shared" si="144"/>
        <v>6.8654983876910279E-5</v>
      </c>
    </row>
    <row r="4579" spans="1:28">
      <c r="A4579" t="s">
        <v>10752</v>
      </c>
      <c r="B4579" t="s">
        <v>10753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43"/>
        <v>388</v>
      </c>
      <c r="AB4579">
        <f t="shared" si="144"/>
        <v>6.465566442776988E-5</v>
      </c>
    </row>
    <row r="4580" spans="1:28">
      <c r="A4580" t="s">
        <v>10754</v>
      </c>
      <c r="B4580" t="s">
        <v>10755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43"/>
        <v>396</v>
      </c>
      <c r="AB4580">
        <f t="shared" si="144"/>
        <v>6.5988770910816675E-5</v>
      </c>
    </row>
    <row r="4581" spans="1:28">
      <c r="A4581" t="s">
        <v>10756</v>
      </c>
      <c r="B4581" t="s">
        <v>10757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43"/>
        <v>430</v>
      </c>
      <c r="AB4581">
        <f t="shared" si="144"/>
        <v>7.1654473463765578E-5</v>
      </c>
    </row>
    <row r="4582" spans="1:28">
      <c r="A4582" t="s">
        <v>10758</v>
      </c>
      <c r="B4582" t="s">
        <v>10759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43"/>
        <v>446</v>
      </c>
      <c r="AB4582">
        <f t="shared" si="144"/>
        <v>7.4320686429859182E-5</v>
      </c>
    </row>
    <row r="4583" spans="1:28">
      <c r="A4583" t="s">
        <v>10760</v>
      </c>
      <c r="B4583" t="s">
        <v>10761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43"/>
        <v>478</v>
      </c>
      <c r="AB4583">
        <f t="shared" si="144"/>
        <v>7.9653112362046389E-5</v>
      </c>
    </row>
    <row r="4584" spans="1:28">
      <c r="A4584" t="s">
        <v>10762</v>
      </c>
      <c r="B4584" t="s">
        <v>10763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43"/>
        <v>495</v>
      </c>
      <c r="AB4584">
        <f t="shared" si="144"/>
        <v>8.2485963638520847E-5</v>
      </c>
    </row>
    <row r="4585" spans="1:28">
      <c r="A4585" t="s">
        <v>10764</v>
      </c>
      <c r="B4585" t="s">
        <v>10765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43"/>
        <v>459</v>
      </c>
      <c r="AB4585">
        <f t="shared" si="144"/>
        <v>7.6486984464810235E-5</v>
      </c>
    </row>
    <row r="4586" spans="1:28">
      <c r="A4586" t="s">
        <v>10766</v>
      </c>
      <c r="B4586" t="s">
        <v>10767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43"/>
        <v>368</v>
      </c>
      <c r="AB4586">
        <f t="shared" si="144"/>
        <v>6.1322898220152872E-5</v>
      </c>
    </row>
    <row r="4587" spans="1:28">
      <c r="A4587" t="s">
        <v>10768</v>
      </c>
      <c r="B4587" t="s">
        <v>10769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43"/>
        <v>247</v>
      </c>
      <c r="AB4587">
        <f t="shared" si="144"/>
        <v>4.1159662664069996E-5</v>
      </c>
    </row>
    <row r="4588" spans="1:28">
      <c r="A4588" t="s">
        <v>10770</v>
      </c>
      <c r="B4588" t="s">
        <v>10771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43"/>
        <v>184</v>
      </c>
      <c r="AB4588">
        <f t="shared" si="144"/>
        <v>3.0661449110076436E-5</v>
      </c>
    </row>
    <row r="4589" spans="1:28">
      <c r="A4589" t="s">
        <v>10772</v>
      </c>
      <c r="B4589" t="s">
        <v>10773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43"/>
        <v>205</v>
      </c>
      <c r="AB4589">
        <f t="shared" si="144"/>
        <v>3.4160853628074292E-5</v>
      </c>
    </row>
    <row r="4590" spans="1:28">
      <c r="A4590" t="s">
        <v>10774</v>
      </c>
      <c r="B4590" t="s">
        <v>10775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43"/>
        <v>203</v>
      </c>
      <c r="AB4590">
        <f t="shared" si="144"/>
        <v>3.382757700731259E-5</v>
      </c>
    </row>
    <row r="4591" spans="1:28">
      <c r="A4591" t="s">
        <v>10776</v>
      </c>
      <c r="B4591" t="s">
        <v>10777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43"/>
        <v>224</v>
      </c>
      <c r="AB4591">
        <f t="shared" si="144"/>
        <v>3.7326981525310445E-5</v>
      </c>
    </row>
    <row r="4592" spans="1:28">
      <c r="A4592" t="s">
        <v>10778</v>
      </c>
      <c r="B4592" t="s">
        <v>10779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43"/>
        <v>342</v>
      </c>
      <c r="AB4592">
        <f t="shared" si="144"/>
        <v>5.6990302150250764E-5</v>
      </c>
    </row>
    <row r="4593" spans="1:28">
      <c r="A4593" t="s">
        <v>10780</v>
      </c>
      <c r="B4593" t="s">
        <v>10781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43"/>
        <v>587</v>
      </c>
      <c r="AB4593">
        <f t="shared" si="144"/>
        <v>9.7816688193559065E-5</v>
      </c>
    </row>
    <row r="4594" spans="1:28">
      <c r="A4594" t="s">
        <v>10782</v>
      </c>
      <c r="B4594" t="s">
        <v>10783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43"/>
        <v>710</v>
      </c>
      <c r="AB4594">
        <f t="shared" si="144"/>
        <v>1.1831320037040364E-4</v>
      </c>
    </row>
    <row r="4595" spans="1:28">
      <c r="A4595" t="s">
        <v>10784</v>
      </c>
      <c r="B4595" t="s">
        <v>10785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43"/>
        <v>698</v>
      </c>
      <c r="AB4595">
        <f t="shared" si="144"/>
        <v>1.1631354064583344E-4</v>
      </c>
    </row>
    <row r="4596" spans="1:28">
      <c r="A4596" t="s">
        <v>10786</v>
      </c>
      <c r="B4596" t="s">
        <v>10787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43"/>
        <v>571</v>
      </c>
      <c r="AB4596">
        <f t="shared" si="144"/>
        <v>9.5150475227465461E-5</v>
      </c>
    </row>
    <row r="4597" spans="1:28">
      <c r="A4597" t="s">
        <v>10788</v>
      </c>
      <c r="B4597" t="s">
        <v>10789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43"/>
        <v>550</v>
      </c>
      <c r="AB4597">
        <f t="shared" si="144"/>
        <v>9.1651070709467599E-5</v>
      </c>
    </row>
    <row r="4598" spans="1:28">
      <c r="A4598" t="s">
        <v>10790</v>
      </c>
      <c r="B4598" t="s">
        <v>10791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43"/>
        <v>510</v>
      </c>
      <c r="AB4598">
        <f t="shared" si="144"/>
        <v>8.4985538294233596E-5</v>
      </c>
    </row>
    <row r="4599" spans="1:28">
      <c r="A4599" t="s">
        <v>10792</v>
      </c>
      <c r="B4599" t="s">
        <v>10793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43"/>
        <v>489</v>
      </c>
      <c r="AB4599">
        <f t="shared" si="144"/>
        <v>8.1486133776235747E-5</v>
      </c>
    </row>
    <row r="4600" spans="1:28">
      <c r="A4600" t="s">
        <v>10794</v>
      </c>
      <c r="B4600" t="s">
        <v>10795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43"/>
        <v>472</v>
      </c>
      <c r="AB4600">
        <f t="shared" si="144"/>
        <v>7.8653282499761289E-5</v>
      </c>
    </row>
    <row r="4601" spans="1:28">
      <c r="A4601" t="s">
        <v>10796</v>
      </c>
      <c r="B4601" t="s">
        <v>10797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43"/>
        <v>412</v>
      </c>
      <c r="AB4601">
        <f t="shared" si="144"/>
        <v>6.8654983876910279E-5</v>
      </c>
    </row>
    <row r="4602" spans="1:28">
      <c r="A4602" t="s">
        <v>10798</v>
      </c>
      <c r="B4602" t="s">
        <v>10799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43"/>
        <v>396</v>
      </c>
      <c r="AB4602">
        <f t="shared" si="144"/>
        <v>6.5988770910816675E-5</v>
      </c>
    </row>
    <row r="4603" spans="1:28">
      <c r="A4603" t="s">
        <v>10800</v>
      </c>
      <c r="B4603" t="s">
        <v>10801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43"/>
        <v>367</v>
      </c>
      <c r="AB4603">
        <f t="shared" si="144"/>
        <v>6.1156259909772017E-5</v>
      </c>
    </row>
    <row r="4604" spans="1:28">
      <c r="A4604" t="s">
        <v>10802</v>
      </c>
      <c r="B4604" t="s">
        <v>10803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43"/>
        <v>377</v>
      </c>
      <c r="AB4604">
        <f t="shared" si="144"/>
        <v>6.2822643013580521E-5</v>
      </c>
    </row>
    <row r="4605" spans="1:28">
      <c r="A4605" t="s">
        <v>10804</v>
      </c>
      <c r="B4605" t="s">
        <v>10805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43"/>
        <v>408</v>
      </c>
      <c r="AB4605">
        <f t="shared" si="144"/>
        <v>6.7988430635386874E-5</v>
      </c>
    </row>
    <row r="4606" spans="1:28">
      <c r="A4606" t="s">
        <v>10806</v>
      </c>
      <c r="B4606" t="s">
        <v>10807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43"/>
        <v>424</v>
      </c>
      <c r="AB4606">
        <f t="shared" si="144"/>
        <v>7.0654643601480478E-5</v>
      </c>
    </row>
    <row r="4607" spans="1:28">
      <c r="A4607" t="s">
        <v>10808</v>
      </c>
      <c r="B4607" t="s">
        <v>10809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43"/>
        <v>455</v>
      </c>
      <c r="AB4607">
        <f t="shared" si="144"/>
        <v>7.5820431223286831E-5</v>
      </c>
    </row>
    <row r="4608" spans="1:28">
      <c r="A4608" t="s">
        <v>10810</v>
      </c>
      <c r="B4608" t="s">
        <v>10811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43"/>
        <v>475</v>
      </c>
      <c r="AB4608">
        <f t="shared" si="144"/>
        <v>7.9153197430903839E-5</v>
      </c>
    </row>
    <row r="4609" spans="1:28">
      <c r="A4609" t="s">
        <v>10812</v>
      </c>
      <c r="B4609" t="s">
        <v>10813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43"/>
        <v>437</v>
      </c>
      <c r="AB4609">
        <f t="shared" si="144"/>
        <v>7.2820941636431532E-5</v>
      </c>
    </row>
    <row r="4610" spans="1:28">
      <c r="A4610" t="s">
        <v>10814</v>
      </c>
      <c r="B4610" t="s">
        <v>10815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43"/>
        <v>351</v>
      </c>
      <c r="AB4610">
        <f t="shared" si="144"/>
        <v>5.849004694367842E-5</v>
      </c>
    </row>
    <row r="4611" spans="1:28">
      <c r="A4611" t="s">
        <v>10816</v>
      </c>
      <c r="B4611" t="s">
        <v>10817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43"/>
        <v>237</v>
      </c>
      <c r="AB4611">
        <f t="shared" si="144"/>
        <v>3.9493279560261492E-5</v>
      </c>
    </row>
    <row r="4612" spans="1:28">
      <c r="A4612" t="s">
        <v>10818</v>
      </c>
      <c r="B4612" t="s">
        <v>10819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43"/>
        <v>179</v>
      </c>
      <c r="AB4612">
        <f t="shared" si="144"/>
        <v>2.9828257558172184E-5</v>
      </c>
    </row>
    <row r="4613" spans="1:28">
      <c r="A4613" t="s">
        <v>10820</v>
      </c>
      <c r="B4613" t="s">
        <v>10821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43"/>
        <v>196</v>
      </c>
      <c r="AB4613">
        <f t="shared" si="144"/>
        <v>3.2661108834646635E-5</v>
      </c>
    </row>
    <row r="4614" spans="1:28">
      <c r="A4614" t="s">
        <v>10822</v>
      </c>
      <c r="B4614" t="s">
        <v>10823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45">SUM(U4614:Z4614)</f>
        <v>192</v>
      </c>
      <c r="AB4614">
        <f t="shared" si="144"/>
        <v>3.1994555593123238E-5</v>
      </c>
    </row>
    <row r="4615" spans="1:28">
      <c r="A4615" t="s">
        <v>10824</v>
      </c>
      <c r="B4615" t="s">
        <v>10825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45"/>
        <v>211</v>
      </c>
      <c r="AB4615">
        <f t="shared" si="144"/>
        <v>3.5160683490359391E-5</v>
      </c>
    </row>
    <row r="4616" spans="1:28">
      <c r="A4616" t="s">
        <v>10826</v>
      </c>
      <c r="B4616" t="s">
        <v>10827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45"/>
        <v>320</v>
      </c>
      <c r="AB4616">
        <f t="shared" si="144"/>
        <v>5.3324259321872061E-5</v>
      </c>
    </row>
    <row r="4617" spans="1:28">
      <c r="A4617" t="s">
        <v>10828</v>
      </c>
      <c r="B4617" t="s">
        <v>10829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45"/>
        <v>556</v>
      </c>
      <c r="AB4617">
        <f t="shared" si="144"/>
        <v>9.2650900571752712E-5</v>
      </c>
    </row>
    <row r="4618" spans="1:28">
      <c r="A4618" t="s">
        <v>10830</v>
      </c>
      <c r="B4618" t="s">
        <v>10831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45"/>
        <v>667</v>
      </c>
      <c r="AB4618">
        <f t="shared" si="144"/>
        <v>1.1114775302402708E-4</v>
      </c>
    </row>
    <row r="4619" spans="1:28">
      <c r="A4619" t="s">
        <v>10832</v>
      </c>
      <c r="B4619" t="s">
        <v>10833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45"/>
        <v>672</v>
      </c>
      <c r="AB4619">
        <f t="shared" si="144"/>
        <v>1.1198094457593133E-4</v>
      </c>
    </row>
    <row r="4620" spans="1:28">
      <c r="A4620" t="s">
        <v>10834</v>
      </c>
      <c r="B4620" t="s">
        <v>10835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45"/>
        <v>556</v>
      </c>
      <c r="AB4620">
        <f t="shared" si="144"/>
        <v>9.2650900571752712E-5</v>
      </c>
    </row>
    <row r="4621" spans="1:28">
      <c r="A4621" t="s">
        <v>10836</v>
      </c>
      <c r="B4621" t="s">
        <v>10837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45"/>
        <v>532</v>
      </c>
      <c r="AB4621">
        <f t="shared" si="144"/>
        <v>8.86515811226123E-5</v>
      </c>
    </row>
    <row r="4622" spans="1:28">
      <c r="A4622" t="s">
        <v>10838</v>
      </c>
      <c r="B4622" t="s">
        <v>10839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45"/>
        <v>490</v>
      </c>
      <c r="AB4622">
        <f t="shared" si="144"/>
        <v>8.1652772086616588E-5</v>
      </c>
    </row>
    <row r="4623" spans="1:28">
      <c r="A4623" t="s">
        <v>10840</v>
      </c>
      <c r="B4623" t="s">
        <v>10841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45"/>
        <v>465</v>
      </c>
      <c r="AB4623">
        <f t="shared" si="144"/>
        <v>7.7486814327095335E-5</v>
      </c>
    </row>
    <row r="4624" spans="1:28">
      <c r="A4624" t="s">
        <v>10842</v>
      </c>
      <c r="B4624" t="s">
        <v>10843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45"/>
        <v>451</v>
      </c>
      <c r="AB4624">
        <f t="shared" si="144"/>
        <v>7.515387798176344E-5</v>
      </c>
    </row>
    <row r="4625" spans="1:28">
      <c r="A4625" t="s">
        <v>10844</v>
      </c>
      <c r="B4625" t="s">
        <v>10845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45"/>
        <v>397</v>
      </c>
      <c r="AB4625">
        <f t="shared" si="144"/>
        <v>6.6155409221197529E-5</v>
      </c>
    </row>
    <row r="4626" spans="1:28">
      <c r="A4626" t="s">
        <v>10846</v>
      </c>
      <c r="B4626" t="s">
        <v>10847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45"/>
        <v>375</v>
      </c>
      <c r="AB4626">
        <f t="shared" si="144"/>
        <v>6.2489366392818826E-5</v>
      </c>
    </row>
    <row r="4627" spans="1:28">
      <c r="A4627" t="s">
        <v>10848</v>
      </c>
      <c r="B4627" t="s">
        <v>10849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45"/>
        <v>350</v>
      </c>
      <c r="AB4627">
        <f t="shared" si="144"/>
        <v>5.8323408633297566E-5</v>
      </c>
    </row>
    <row r="4628" spans="1:28">
      <c r="A4628" t="s">
        <v>10850</v>
      </c>
      <c r="B4628" t="s">
        <v>10851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45"/>
        <v>355</v>
      </c>
      <c r="AB4628">
        <f t="shared" si="144"/>
        <v>5.9156600185201818E-5</v>
      </c>
    </row>
    <row r="4629" spans="1:28">
      <c r="A4629" t="s">
        <v>10852</v>
      </c>
      <c r="B4629" t="s">
        <v>10853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45"/>
        <v>392</v>
      </c>
      <c r="AB4629">
        <f t="shared" si="144"/>
        <v>6.5322217669293271E-5</v>
      </c>
    </row>
    <row r="4630" spans="1:28">
      <c r="A4630" t="s">
        <v>10854</v>
      </c>
      <c r="B4630" t="s">
        <v>10855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45"/>
        <v>409</v>
      </c>
      <c r="AB4630">
        <f t="shared" ref="AB4630:AB4693" si="146">AA4630/$AD$4</f>
        <v>6.8155068945767729E-5</v>
      </c>
    </row>
    <row r="4631" spans="1:28">
      <c r="A4631" t="s">
        <v>10856</v>
      </c>
      <c r="B4631" t="s">
        <v>10857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45"/>
        <v>443</v>
      </c>
      <c r="AB4631">
        <f t="shared" si="146"/>
        <v>7.3820771498716632E-5</v>
      </c>
    </row>
    <row r="4632" spans="1:28">
      <c r="A4632" t="s">
        <v>10858</v>
      </c>
      <c r="B4632" t="s">
        <v>10859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45"/>
        <v>458</v>
      </c>
      <c r="AB4632">
        <f t="shared" si="146"/>
        <v>7.6320346154429394E-5</v>
      </c>
    </row>
    <row r="4633" spans="1:28">
      <c r="A4633" t="s">
        <v>10860</v>
      </c>
      <c r="B4633" t="s">
        <v>10861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45"/>
        <v>426</v>
      </c>
      <c r="AB4633">
        <f t="shared" si="146"/>
        <v>7.0987920222242187E-5</v>
      </c>
    </row>
    <row r="4634" spans="1:28">
      <c r="A4634" t="s">
        <v>10862</v>
      </c>
      <c r="B4634" t="s">
        <v>10863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45"/>
        <v>338</v>
      </c>
      <c r="AB4634">
        <f t="shared" si="146"/>
        <v>5.6323748908727367E-5</v>
      </c>
    </row>
    <row r="4635" spans="1:28">
      <c r="A4635" t="s">
        <v>10864</v>
      </c>
      <c r="B4635" t="s">
        <v>10865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45"/>
        <v>225</v>
      </c>
      <c r="AB4635">
        <f t="shared" si="146"/>
        <v>3.7493619835691293E-5</v>
      </c>
    </row>
    <row r="4636" spans="1:28">
      <c r="A4636" t="s">
        <v>10866</v>
      </c>
      <c r="B4636" t="s">
        <v>10867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45"/>
        <v>191</v>
      </c>
      <c r="AB4636">
        <f t="shared" si="146"/>
        <v>3.1827917282742383E-5</v>
      </c>
    </row>
    <row r="4637" spans="1:28">
      <c r="A4637" t="s">
        <v>10868</v>
      </c>
      <c r="B4637" t="s">
        <v>10869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45"/>
        <v>195</v>
      </c>
      <c r="AB4637">
        <f t="shared" si="146"/>
        <v>3.2494470524265788E-5</v>
      </c>
    </row>
    <row r="4638" spans="1:28">
      <c r="A4638" t="s">
        <v>10870</v>
      </c>
      <c r="B4638" t="s">
        <v>10871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45"/>
        <v>177</v>
      </c>
      <c r="AB4638">
        <f t="shared" si="146"/>
        <v>2.9494980937410485E-5</v>
      </c>
    </row>
    <row r="4639" spans="1:28">
      <c r="A4639" t="s">
        <v>10872</v>
      </c>
      <c r="B4639" t="s">
        <v>10873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45"/>
        <v>206</v>
      </c>
      <c r="AB4639">
        <f t="shared" si="146"/>
        <v>3.4327491938455139E-5</v>
      </c>
    </row>
    <row r="4640" spans="1:28">
      <c r="A4640" t="s">
        <v>10874</v>
      </c>
      <c r="B4640" t="s">
        <v>10875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45"/>
        <v>312</v>
      </c>
      <c r="AB4640">
        <f t="shared" si="146"/>
        <v>5.1991152838825259E-5</v>
      </c>
    </row>
    <row r="4641" spans="1:28">
      <c r="A4641" t="s">
        <v>10876</v>
      </c>
      <c r="B4641" t="s">
        <v>10877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45"/>
        <v>511</v>
      </c>
      <c r="AB4641">
        <f t="shared" si="146"/>
        <v>8.5152176604614451E-5</v>
      </c>
    </row>
    <row r="4642" spans="1:28">
      <c r="A4642" t="s">
        <v>10878</v>
      </c>
      <c r="B4642" t="s">
        <v>10879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45"/>
        <v>651</v>
      </c>
      <c r="AB4642">
        <f t="shared" si="146"/>
        <v>1.0848154005793348E-4</v>
      </c>
    </row>
    <row r="4643" spans="1:28">
      <c r="A4643" t="s">
        <v>10880</v>
      </c>
      <c r="B4643" t="s">
        <v>10881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45"/>
        <v>650</v>
      </c>
      <c r="AB4643">
        <f t="shared" si="146"/>
        <v>1.0831490174755263E-4</v>
      </c>
    </row>
    <row r="4644" spans="1:28">
      <c r="A4644" t="s">
        <v>10882</v>
      </c>
      <c r="B4644" t="s">
        <v>10883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45"/>
        <v>534</v>
      </c>
      <c r="AB4644">
        <f t="shared" si="146"/>
        <v>8.8984857743374009E-5</v>
      </c>
    </row>
    <row r="4645" spans="1:28">
      <c r="A4645" t="s">
        <v>10884</v>
      </c>
      <c r="B4645" t="s">
        <v>10885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45"/>
        <v>508</v>
      </c>
      <c r="AB4645">
        <f t="shared" si="146"/>
        <v>8.4652261673471901E-5</v>
      </c>
    </row>
    <row r="4646" spans="1:28">
      <c r="A4646" t="s">
        <v>10886</v>
      </c>
      <c r="B4646" t="s">
        <v>10887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45"/>
        <v>488</v>
      </c>
      <c r="AB4646">
        <f t="shared" si="146"/>
        <v>8.1319495465854893E-5</v>
      </c>
    </row>
    <row r="4647" spans="1:28">
      <c r="A4647" t="s">
        <v>10888</v>
      </c>
      <c r="B4647" t="s">
        <v>10889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45"/>
        <v>446</v>
      </c>
      <c r="AB4647">
        <f t="shared" si="146"/>
        <v>7.4320686429859182E-5</v>
      </c>
    </row>
    <row r="4648" spans="1:28">
      <c r="A4648" t="s">
        <v>10890</v>
      </c>
      <c r="B4648" t="s">
        <v>10891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45"/>
        <v>434</v>
      </c>
      <c r="AB4648">
        <f t="shared" si="146"/>
        <v>7.2321026705288982E-5</v>
      </c>
    </row>
    <row r="4649" spans="1:28">
      <c r="A4649" t="s">
        <v>10892</v>
      </c>
      <c r="B4649" t="s">
        <v>10893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45"/>
        <v>377</v>
      </c>
      <c r="AB4649">
        <f t="shared" si="146"/>
        <v>6.2822643013580521E-5</v>
      </c>
    </row>
    <row r="4650" spans="1:28">
      <c r="A4650" t="s">
        <v>10894</v>
      </c>
      <c r="B4650" t="s">
        <v>10895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45"/>
        <v>395</v>
      </c>
      <c r="AB4650">
        <f t="shared" si="146"/>
        <v>6.5822132600435821E-5</v>
      </c>
    </row>
    <row r="4651" spans="1:28">
      <c r="A4651" t="s">
        <v>10896</v>
      </c>
      <c r="B4651" t="s">
        <v>10897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45"/>
        <v>364</v>
      </c>
      <c r="AB4651">
        <f t="shared" si="146"/>
        <v>6.0656344978629468E-5</v>
      </c>
    </row>
    <row r="4652" spans="1:28">
      <c r="A4652" t="s">
        <v>10898</v>
      </c>
      <c r="B4652" t="s">
        <v>10899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45"/>
        <v>369</v>
      </c>
      <c r="AB4652">
        <f t="shared" si="146"/>
        <v>6.1489536530533726E-5</v>
      </c>
    </row>
    <row r="4653" spans="1:28">
      <c r="A4653" t="s">
        <v>10900</v>
      </c>
      <c r="B4653" t="s">
        <v>10901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45"/>
        <v>384</v>
      </c>
      <c r="AB4653">
        <f t="shared" si="146"/>
        <v>6.3989111186246476E-5</v>
      </c>
    </row>
    <row r="4654" spans="1:28">
      <c r="A4654" t="s">
        <v>10902</v>
      </c>
      <c r="B4654" t="s">
        <v>10903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45"/>
        <v>397</v>
      </c>
      <c r="AB4654">
        <f t="shared" si="146"/>
        <v>6.6155409221197529E-5</v>
      </c>
    </row>
    <row r="4655" spans="1:28">
      <c r="A4655" t="s">
        <v>10904</v>
      </c>
      <c r="B4655" t="s">
        <v>10905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45"/>
        <v>419</v>
      </c>
      <c r="AB4655">
        <f t="shared" si="146"/>
        <v>6.9821452049576233E-5</v>
      </c>
    </row>
    <row r="4656" spans="1:28">
      <c r="A4656" t="s">
        <v>10906</v>
      </c>
      <c r="B4656" t="s">
        <v>10907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45"/>
        <v>432</v>
      </c>
      <c r="AB4656">
        <f t="shared" si="146"/>
        <v>7.1987750084527287E-5</v>
      </c>
    </row>
    <row r="4657" spans="1:28">
      <c r="A4657" t="s">
        <v>10908</v>
      </c>
      <c r="B4657" t="s">
        <v>10909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45"/>
        <v>412</v>
      </c>
      <c r="AB4657">
        <f t="shared" si="146"/>
        <v>6.8654983876910279E-5</v>
      </c>
    </row>
    <row r="4658" spans="1:28">
      <c r="A4658" t="s">
        <v>10910</v>
      </c>
      <c r="B4658" t="s">
        <v>10911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45"/>
        <v>327</v>
      </c>
      <c r="AB4658">
        <f t="shared" si="146"/>
        <v>5.4490727494538015E-5</v>
      </c>
    </row>
    <row r="4659" spans="1:28">
      <c r="A4659" t="s">
        <v>10912</v>
      </c>
      <c r="B4659" t="s">
        <v>10913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45"/>
        <v>219</v>
      </c>
      <c r="AB4659">
        <f t="shared" si="146"/>
        <v>3.6493789973406193E-5</v>
      </c>
    </row>
    <row r="4660" spans="1:28">
      <c r="A4660" t="s">
        <v>10914</v>
      </c>
      <c r="B4660" t="s">
        <v>10915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45"/>
        <v>189</v>
      </c>
      <c r="AB4660">
        <f t="shared" si="146"/>
        <v>3.1494640661980688E-5</v>
      </c>
    </row>
    <row r="4661" spans="1:28">
      <c r="A4661" t="s">
        <v>10916</v>
      </c>
      <c r="B4661" t="s">
        <v>10917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45"/>
        <v>214</v>
      </c>
      <c r="AB4661">
        <f t="shared" si="146"/>
        <v>3.5660598421501941E-5</v>
      </c>
    </row>
    <row r="4662" spans="1:28">
      <c r="A4662" t="s">
        <v>10918</v>
      </c>
      <c r="B4662" t="s">
        <v>10919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45"/>
        <v>223</v>
      </c>
      <c r="AB4662">
        <f t="shared" si="146"/>
        <v>3.7160343214929591E-5</v>
      </c>
    </row>
    <row r="4663" spans="1:28">
      <c r="A4663" t="s">
        <v>10920</v>
      </c>
      <c r="B4663" t="s">
        <v>10921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45"/>
        <v>272</v>
      </c>
      <c r="AB4663">
        <f t="shared" si="146"/>
        <v>4.532562042359125E-5</v>
      </c>
    </row>
    <row r="4664" spans="1:28">
      <c r="A4664" t="s">
        <v>10922</v>
      </c>
      <c r="B4664" t="s">
        <v>10923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45"/>
        <v>399</v>
      </c>
      <c r="AB4664">
        <f t="shared" si="146"/>
        <v>6.6488685841959225E-5</v>
      </c>
    </row>
    <row r="4665" spans="1:28">
      <c r="A4665" t="s">
        <v>10924</v>
      </c>
      <c r="B4665" t="s">
        <v>10925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45"/>
        <v>605</v>
      </c>
      <c r="AB4665">
        <f t="shared" si="146"/>
        <v>1.0081617778041436E-4</v>
      </c>
    </row>
    <row r="4666" spans="1:28">
      <c r="A4666" t="s">
        <v>10926</v>
      </c>
      <c r="B4666" t="s">
        <v>10927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45"/>
        <v>631</v>
      </c>
      <c r="AB4666">
        <f t="shared" si="146"/>
        <v>1.0514877385031647E-4</v>
      </c>
    </row>
    <row r="4667" spans="1:28">
      <c r="A4667" t="s">
        <v>10928</v>
      </c>
      <c r="B4667" t="s">
        <v>10929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45"/>
        <v>641</v>
      </c>
      <c r="AB4667">
        <f t="shared" si="146"/>
        <v>1.0681515695412498E-4</v>
      </c>
    </row>
    <row r="4668" spans="1:28">
      <c r="A4668" t="s">
        <v>10930</v>
      </c>
      <c r="B4668" t="s">
        <v>10931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45"/>
        <v>514</v>
      </c>
      <c r="AB4668">
        <f t="shared" si="146"/>
        <v>8.5652091535757001E-5</v>
      </c>
    </row>
    <row r="4669" spans="1:28">
      <c r="A4669" t="s">
        <v>10932</v>
      </c>
      <c r="B4669" t="s">
        <v>10933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45"/>
        <v>489</v>
      </c>
      <c r="AB4669">
        <f t="shared" si="146"/>
        <v>8.1486133776235747E-5</v>
      </c>
    </row>
    <row r="4670" spans="1:28">
      <c r="A4670" t="s">
        <v>10934</v>
      </c>
      <c r="B4670" t="s">
        <v>10935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45"/>
        <v>462</v>
      </c>
      <c r="AB4670">
        <f t="shared" si="146"/>
        <v>7.6986899395952785E-5</v>
      </c>
    </row>
    <row r="4671" spans="1:28">
      <c r="A4671" t="s">
        <v>10936</v>
      </c>
      <c r="B4671" t="s">
        <v>10937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45"/>
        <v>439</v>
      </c>
      <c r="AB4671">
        <f t="shared" si="146"/>
        <v>7.3154218257193241E-5</v>
      </c>
    </row>
    <row r="4672" spans="1:28">
      <c r="A4672" t="s">
        <v>10938</v>
      </c>
      <c r="B4672" t="s">
        <v>10939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45"/>
        <v>430</v>
      </c>
      <c r="AB4672">
        <f t="shared" si="146"/>
        <v>7.1654473463765578E-5</v>
      </c>
    </row>
    <row r="4673" spans="1:28">
      <c r="A4673" t="s">
        <v>10940</v>
      </c>
      <c r="B4673" t="s">
        <v>10941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45"/>
        <v>380</v>
      </c>
      <c r="AB4673">
        <f t="shared" si="146"/>
        <v>6.3322557944723071E-5</v>
      </c>
    </row>
    <row r="4674" spans="1:28">
      <c r="A4674" t="s">
        <v>10942</v>
      </c>
      <c r="B4674" t="s">
        <v>10943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45"/>
        <v>372</v>
      </c>
      <c r="AB4674">
        <f t="shared" si="146"/>
        <v>6.1989451461676276E-5</v>
      </c>
    </row>
    <row r="4675" spans="1:28">
      <c r="A4675" t="s">
        <v>10944</v>
      </c>
      <c r="B4675" t="s">
        <v>10945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45"/>
        <v>348</v>
      </c>
      <c r="AB4675">
        <f t="shared" si="146"/>
        <v>5.7990132012535864E-5</v>
      </c>
    </row>
    <row r="4676" spans="1:28">
      <c r="A4676" t="s">
        <v>10946</v>
      </c>
      <c r="B4676" t="s">
        <v>10947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45"/>
        <v>362</v>
      </c>
      <c r="AB4676">
        <f t="shared" si="146"/>
        <v>6.0323068357867772E-5</v>
      </c>
    </row>
    <row r="4677" spans="1:28">
      <c r="A4677" t="s">
        <v>10948</v>
      </c>
      <c r="B4677" t="s">
        <v>10949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45"/>
        <v>395</v>
      </c>
      <c r="AB4677">
        <f t="shared" si="146"/>
        <v>6.5822132600435821E-5</v>
      </c>
    </row>
    <row r="4678" spans="1:28">
      <c r="A4678" t="s">
        <v>10950</v>
      </c>
      <c r="B4678" t="s">
        <v>10951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47">SUM(U4678:Z4678)</f>
        <v>412</v>
      </c>
      <c r="AB4678">
        <f t="shared" si="146"/>
        <v>6.8654983876910279E-5</v>
      </c>
    </row>
    <row r="4679" spans="1:28">
      <c r="A4679" t="s">
        <v>10952</v>
      </c>
      <c r="B4679" t="s">
        <v>10953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47"/>
        <v>438</v>
      </c>
      <c r="AB4679">
        <f t="shared" si="146"/>
        <v>7.2987579946812386E-5</v>
      </c>
    </row>
    <row r="4680" spans="1:28">
      <c r="A4680" t="s">
        <v>10954</v>
      </c>
      <c r="B4680" t="s">
        <v>10955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47"/>
        <v>460</v>
      </c>
      <c r="AB4680">
        <f t="shared" si="146"/>
        <v>7.665362277519109E-5</v>
      </c>
    </row>
    <row r="4681" spans="1:28">
      <c r="A4681" t="s">
        <v>10956</v>
      </c>
      <c r="B4681" t="s">
        <v>10957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47"/>
        <v>441</v>
      </c>
      <c r="AB4681">
        <f t="shared" si="146"/>
        <v>7.3487494877954936E-5</v>
      </c>
    </row>
    <row r="4682" spans="1:28">
      <c r="A4682" t="s">
        <v>10958</v>
      </c>
      <c r="B4682" t="s">
        <v>10959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47"/>
        <v>347</v>
      </c>
      <c r="AB4682">
        <f t="shared" si="146"/>
        <v>5.7823493702155016E-5</v>
      </c>
    </row>
    <row r="4683" spans="1:28">
      <c r="A4683" t="s">
        <v>10960</v>
      </c>
      <c r="B4683" t="s">
        <v>10961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47"/>
        <v>243</v>
      </c>
      <c r="AB4683">
        <f t="shared" si="146"/>
        <v>4.0493109422546599E-5</v>
      </c>
    </row>
    <row r="4684" spans="1:28">
      <c r="A4684" t="s">
        <v>10962</v>
      </c>
      <c r="B4684" t="s">
        <v>10963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47"/>
        <v>191</v>
      </c>
      <c r="AB4684">
        <f t="shared" si="146"/>
        <v>3.1827917282742383E-5</v>
      </c>
    </row>
    <row r="4685" spans="1:28">
      <c r="A4685" t="s">
        <v>10964</v>
      </c>
      <c r="B4685" t="s">
        <v>10965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47"/>
        <v>211</v>
      </c>
      <c r="AB4685">
        <f t="shared" si="146"/>
        <v>3.5160683490359391E-5</v>
      </c>
    </row>
    <row r="4686" spans="1:28">
      <c r="A4686" t="s">
        <v>10966</v>
      </c>
      <c r="B4686" t="s">
        <v>10967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47"/>
        <v>210</v>
      </c>
      <c r="AB4686">
        <f t="shared" si="146"/>
        <v>3.4994045179978544E-5</v>
      </c>
    </row>
    <row r="4687" spans="1:28">
      <c r="A4687" t="s">
        <v>10968</v>
      </c>
      <c r="B4687" t="s">
        <v>10969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47"/>
        <v>230</v>
      </c>
      <c r="AB4687">
        <f t="shared" si="146"/>
        <v>3.8326811387595545E-5</v>
      </c>
    </row>
    <row r="4688" spans="1:28">
      <c r="A4688" t="s">
        <v>10970</v>
      </c>
      <c r="B4688" t="s">
        <v>10971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47"/>
        <v>349</v>
      </c>
      <c r="AB4688">
        <f t="shared" si="146"/>
        <v>5.8156770322916718E-5</v>
      </c>
    </row>
    <row r="4689" spans="1:28">
      <c r="A4689" t="s">
        <v>10972</v>
      </c>
      <c r="B4689" t="s">
        <v>10973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47"/>
        <v>597</v>
      </c>
      <c r="AB4689">
        <f t="shared" si="146"/>
        <v>9.9483071297367569E-5</v>
      </c>
    </row>
    <row r="4690" spans="1:28">
      <c r="A4690" t="s">
        <v>10974</v>
      </c>
      <c r="B4690" t="s">
        <v>10975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47"/>
        <v>715</v>
      </c>
      <c r="AB4690">
        <f t="shared" si="146"/>
        <v>1.1914639192230788E-4</v>
      </c>
    </row>
    <row r="4691" spans="1:28">
      <c r="A4691" t="s">
        <v>10976</v>
      </c>
      <c r="B4691" t="s">
        <v>10977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47"/>
        <v>704</v>
      </c>
      <c r="AB4691">
        <f t="shared" si="146"/>
        <v>1.1731337050811854E-4</v>
      </c>
    </row>
    <row r="4692" spans="1:28">
      <c r="A4692" t="s">
        <v>10978</v>
      </c>
      <c r="B4692" t="s">
        <v>10979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47"/>
        <v>568</v>
      </c>
      <c r="AB4692">
        <f t="shared" si="146"/>
        <v>9.4650560296322912E-5</v>
      </c>
    </row>
    <row r="4693" spans="1:28">
      <c r="A4693" t="s">
        <v>10980</v>
      </c>
      <c r="B4693" t="s">
        <v>10981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47"/>
        <v>545</v>
      </c>
      <c r="AB4693">
        <f t="shared" si="146"/>
        <v>9.0817879157563354E-5</v>
      </c>
    </row>
    <row r="4694" spans="1:28">
      <c r="A4694" t="s">
        <v>10982</v>
      </c>
      <c r="B4694" t="s">
        <v>10983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47"/>
        <v>507</v>
      </c>
      <c r="AB4694">
        <f t="shared" ref="AB4694:AB4757" si="148">AA4694/$AD$4</f>
        <v>8.4485623363091047E-5</v>
      </c>
    </row>
    <row r="4695" spans="1:28">
      <c r="A4695" t="s">
        <v>10984</v>
      </c>
      <c r="B4695" t="s">
        <v>10985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47"/>
        <v>485</v>
      </c>
      <c r="AB4695">
        <f t="shared" si="148"/>
        <v>8.0819580534712343E-5</v>
      </c>
    </row>
    <row r="4696" spans="1:28">
      <c r="A4696" t="s">
        <v>10986</v>
      </c>
      <c r="B4696" t="s">
        <v>10987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47"/>
        <v>469</v>
      </c>
      <c r="AB4696">
        <f t="shared" si="148"/>
        <v>7.8153367568618739E-5</v>
      </c>
    </row>
    <row r="4697" spans="1:28">
      <c r="A4697" t="s">
        <v>10988</v>
      </c>
      <c r="B4697" t="s">
        <v>10989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47"/>
        <v>410</v>
      </c>
      <c r="AB4697">
        <f t="shared" si="148"/>
        <v>6.8321707256148583E-5</v>
      </c>
    </row>
    <row r="4698" spans="1:28">
      <c r="A4698" t="s">
        <v>10990</v>
      </c>
      <c r="B4698" t="s">
        <v>10991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47"/>
        <v>400</v>
      </c>
      <c r="AB4698">
        <f t="shared" si="148"/>
        <v>6.6655324152340079E-5</v>
      </c>
    </row>
    <row r="4699" spans="1:28">
      <c r="A4699" t="s">
        <v>10992</v>
      </c>
      <c r="B4699" t="s">
        <v>10993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47"/>
        <v>375</v>
      </c>
      <c r="AB4699">
        <f t="shared" si="148"/>
        <v>6.2489366392818826E-5</v>
      </c>
    </row>
    <row r="4700" spans="1:28">
      <c r="A4700" t="s">
        <v>10994</v>
      </c>
      <c r="B4700" t="s">
        <v>10995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47"/>
        <v>386</v>
      </c>
      <c r="AB4700">
        <f t="shared" si="148"/>
        <v>6.4322387807008171E-5</v>
      </c>
    </row>
    <row r="4701" spans="1:28">
      <c r="A4701" t="s">
        <v>10996</v>
      </c>
      <c r="B4701" t="s">
        <v>10997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47"/>
        <v>418</v>
      </c>
      <c r="AB4701">
        <f t="shared" si="148"/>
        <v>6.9654813739195378E-5</v>
      </c>
    </row>
    <row r="4702" spans="1:28">
      <c r="A4702" t="s">
        <v>10998</v>
      </c>
      <c r="B4702" t="s">
        <v>10999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47"/>
        <v>432</v>
      </c>
      <c r="AB4702">
        <f t="shared" si="148"/>
        <v>7.1987750084527287E-5</v>
      </c>
    </row>
    <row r="4703" spans="1:28">
      <c r="A4703" t="s">
        <v>11000</v>
      </c>
      <c r="B4703" t="s">
        <v>11001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47"/>
        <v>465</v>
      </c>
      <c r="AB4703">
        <f t="shared" si="148"/>
        <v>7.7486814327095335E-5</v>
      </c>
    </row>
    <row r="4704" spans="1:28">
      <c r="A4704" t="s">
        <v>11002</v>
      </c>
      <c r="B4704" t="s">
        <v>11003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47"/>
        <v>489</v>
      </c>
      <c r="AB4704">
        <f t="shared" si="148"/>
        <v>8.1486133776235747E-5</v>
      </c>
    </row>
    <row r="4705" spans="1:28">
      <c r="A4705" t="s">
        <v>11004</v>
      </c>
      <c r="B4705" t="s">
        <v>11005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47"/>
        <v>451</v>
      </c>
      <c r="AB4705">
        <f t="shared" si="148"/>
        <v>7.515387798176344E-5</v>
      </c>
    </row>
    <row r="4706" spans="1:28">
      <c r="A4706" t="s">
        <v>11006</v>
      </c>
      <c r="B4706" t="s">
        <v>11007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47"/>
        <v>363</v>
      </c>
      <c r="AB4706">
        <f t="shared" si="148"/>
        <v>6.048970666824862E-5</v>
      </c>
    </row>
    <row r="4707" spans="1:28">
      <c r="A4707" t="s">
        <v>11008</v>
      </c>
      <c r="B4707" t="s">
        <v>11009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47"/>
        <v>245</v>
      </c>
      <c r="AB4707">
        <f t="shared" si="148"/>
        <v>4.0826386043308294E-5</v>
      </c>
    </row>
    <row r="4708" spans="1:28">
      <c r="A4708" t="s">
        <v>11010</v>
      </c>
      <c r="B4708" t="s">
        <v>11011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47"/>
        <v>187</v>
      </c>
      <c r="AB4708">
        <f t="shared" si="148"/>
        <v>3.1161364041218986E-5</v>
      </c>
    </row>
    <row r="4709" spans="1:28">
      <c r="A4709" t="s">
        <v>11012</v>
      </c>
      <c r="B4709" t="s">
        <v>11013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47"/>
        <v>207</v>
      </c>
      <c r="AB4709">
        <f t="shared" si="148"/>
        <v>3.4494130248835987E-5</v>
      </c>
    </row>
    <row r="4710" spans="1:28">
      <c r="A4710" t="s">
        <v>11014</v>
      </c>
      <c r="B4710" t="s">
        <v>11015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47"/>
        <v>207</v>
      </c>
      <c r="AB4710">
        <f t="shared" si="148"/>
        <v>3.4494130248835987E-5</v>
      </c>
    </row>
    <row r="4711" spans="1:28">
      <c r="A4711" t="s">
        <v>11016</v>
      </c>
      <c r="B4711" t="s">
        <v>11017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47"/>
        <v>227</v>
      </c>
      <c r="AB4711">
        <f t="shared" si="148"/>
        <v>3.7826896456452995E-5</v>
      </c>
    </row>
    <row r="4712" spans="1:28">
      <c r="A4712" t="s">
        <v>11018</v>
      </c>
      <c r="B4712" t="s">
        <v>11019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47"/>
        <v>348</v>
      </c>
      <c r="AB4712">
        <f t="shared" si="148"/>
        <v>5.7990132012535864E-5</v>
      </c>
    </row>
    <row r="4713" spans="1:28">
      <c r="A4713" t="s">
        <v>11020</v>
      </c>
      <c r="B4713" t="s">
        <v>11021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47"/>
        <v>594</v>
      </c>
      <c r="AB4713">
        <f t="shared" si="148"/>
        <v>9.8983156366225019E-5</v>
      </c>
    </row>
    <row r="4714" spans="1:28">
      <c r="A4714" t="s">
        <v>11022</v>
      </c>
      <c r="B4714" t="s">
        <v>11023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47"/>
        <v>718</v>
      </c>
      <c r="AB4714">
        <f t="shared" si="148"/>
        <v>1.1964630685345043E-4</v>
      </c>
    </row>
    <row r="4715" spans="1:28">
      <c r="A4715" t="s">
        <v>11024</v>
      </c>
      <c r="B4715" t="s">
        <v>11025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47"/>
        <v>704</v>
      </c>
      <c r="AB4715">
        <f t="shared" si="148"/>
        <v>1.1731337050811854E-4</v>
      </c>
    </row>
    <row r="4716" spans="1:28">
      <c r="A4716" t="s">
        <v>11026</v>
      </c>
      <c r="B4716" t="s">
        <v>11027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47"/>
        <v>580</v>
      </c>
      <c r="AB4716">
        <f t="shared" si="148"/>
        <v>9.6650220020893111E-5</v>
      </c>
    </row>
    <row r="4717" spans="1:28">
      <c r="A4717" t="s">
        <v>11028</v>
      </c>
      <c r="B4717" t="s">
        <v>11029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47"/>
        <v>556</v>
      </c>
      <c r="AB4717">
        <f t="shared" si="148"/>
        <v>9.2650900571752712E-5</v>
      </c>
    </row>
    <row r="4718" spans="1:28">
      <c r="A4718" t="s">
        <v>11030</v>
      </c>
      <c r="B4718" t="s">
        <v>11031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47"/>
        <v>517</v>
      </c>
      <c r="AB4718">
        <f t="shared" si="148"/>
        <v>8.6152006466899551E-5</v>
      </c>
    </row>
    <row r="4719" spans="1:28">
      <c r="A4719" t="s">
        <v>11032</v>
      </c>
      <c r="B4719" t="s">
        <v>11033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47"/>
        <v>493</v>
      </c>
      <c r="AB4719">
        <f t="shared" si="148"/>
        <v>8.2152687017759138E-5</v>
      </c>
    </row>
    <row r="4720" spans="1:28">
      <c r="A4720" t="s">
        <v>11034</v>
      </c>
      <c r="B4720" t="s">
        <v>11035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47"/>
        <v>477</v>
      </c>
      <c r="AB4720">
        <f t="shared" si="148"/>
        <v>7.9486474051665548E-5</v>
      </c>
    </row>
    <row r="4721" spans="1:28">
      <c r="A4721" t="s">
        <v>11036</v>
      </c>
      <c r="B4721" t="s">
        <v>11037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47"/>
        <v>416</v>
      </c>
      <c r="AB4721">
        <f t="shared" si="148"/>
        <v>6.9321537118433683E-5</v>
      </c>
    </row>
    <row r="4722" spans="1:28">
      <c r="A4722" t="s">
        <v>11038</v>
      </c>
      <c r="B4722" t="s">
        <v>11039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47"/>
        <v>401</v>
      </c>
      <c r="AB4722">
        <f t="shared" si="148"/>
        <v>6.682196246272092E-5</v>
      </c>
    </row>
    <row r="4723" spans="1:28">
      <c r="A4723" t="s">
        <v>11040</v>
      </c>
      <c r="B4723" t="s">
        <v>11041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47"/>
        <v>374</v>
      </c>
      <c r="AB4723">
        <f t="shared" si="148"/>
        <v>6.2322728082437972E-5</v>
      </c>
    </row>
    <row r="4724" spans="1:28">
      <c r="A4724" t="s">
        <v>11042</v>
      </c>
      <c r="B4724" t="s">
        <v>11043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47"/>
        <v>383</v>
      </c>
      <c r="AB4724">
        <f t="shared" si="148"/>
        <v>6.3822472875865621E-5</v>
      </c>
    </row>
    <row r="4725" spans="1:28">
      <c r="A4725" t="s">
        <v>11044</v>
      </c>
      <c r="B4725" t="s">
        <v>11045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47"/>
        <v>415</v>
      </c>
      <c r="AB4725">
        <f t="shared" si="148"/>
        <v>6.9154898808052829E-5</v>
      </c>
    </row>
    <row r="4726" spans="1:28">
      <c r="A4726" t="s">
        <v>11046</v>
      </c>
      <c r="B4726" t="s">
        <v>11047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47"/>
        <v>429</v>
      </c>
      <c r="AB4726">
        <f t="shared" si="148"/>
        <v>7.1487835153384737E-5</v>
      </c>
    </row>
    <row r="4727" spans="1:28">
      <c r="A4727" t="s">
        <v>11048</v>
      </c>
      <c r="B4727" t="s">
        <v>11049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47"/>
        <v>461</v>
      </c>
      <c r="AB4727">
        <f t="shared" si="148"/>
        <v>7.6820261085571944E-5</v>
      </c>
    </row>
    <row r="4728" spans="1:28">
      <c r="A4728" t="s">
        <v>11050</v>
      </c>
      <c r="B4728" t="s">
        <v>11051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47"/>
        <v>481</v>
      </c>
      <c r="AB4728">
        <f t="shared" si="148"/>
        <v>8.0153027293188939E-5</v>
      </c>
    </row>
    <row r="4729" spans="1:28">
      <c r="A4729" t="s">
        <v>11052</v>
      </c>
      <c r="B4729" t="s">
        <v>11053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47"/>
        <v>443</v>
      </c>
      <c r="AB4729">
        <f t="shared" si="148"/>
        <v>7.3820771498716632E-5</v>
      </c>
    </row>
    <row r="4730" spans="1:28">
      <c r="A4730" t="s">
        <v>11054</v>
      </c>
      <c r="B4730" t="s">
        <v>11055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47"/>
        <v>357</v>
      </c>
      <c r="AB4730">
        <f t="shared" si="148"/>
        <v>5.948987680596352E-5</v>
      </c>
    </row>
    <row r="4731" spans="1:28">
      <c r="A4731" t="s">
        <v>11056</v>
      </c>
      <c r="B4731" t="s">
        <v>11057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47"/>
        <v>240</v>
      </c>
      <c r="AB4731">
        <f t="shared" si="148"/>
        <v>3.9993194491404049E-5</v>
      </c>
    </row>
    <row r="4732" spans="1:28">
      <c r="A4732" t="s">
        <v>11058</v>
      </c>
      <c r="B4732" t="s">
        <v>11059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47"/>
        <v>175</v>
      </c>
      <c r="AB4732">
        <f t="shared" si="148"/>
        <v>2.9161704316648783E-5</v>
      </c>
    </row>
    <row r="4733" spans="1:28">
      <c r="A4733" t="s">
        <v>11060</v>
      </c>
      <c r="B4733" t="s">
        <v>11061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47"/>
        <v>198</v>
      </c>
      <c r="AB4733">
        <f t="shared" si="148"/>
        <v>3.2994385455408337E-5</v>
      </c>
    </row>
    <row r="4734" spans="1:28">
      <c r="A4734" t="s">
        <v>11062</v>
      </c>
      <c r="B4734" t="s">
        <v>11063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47"/>
        <v>195</v>
      </c>
      <c r="AB4734">
        <f t="shared" si="148"/>
        <v>3.2494470524265788E-5</v>
      </c>
    </row>
    <row r="4735" spans="1:28">
      <c r="A4735" t="s">
        <v>11064</v>
      </c>
      <c r="B4735" t="s">
        <v>11065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47"/>
        <v>215</v>
      </c>
      <c r="AB4735">
        <f t="shared" si="148"/>
        <v>3.5827236731882789E-5</v>
      </c>
    </row>
    <row r="4736" spans="1:28">
      <c r="A4736" t="s">
        <v>11066</v>
      </c>
      <c r="B4736" t="s">
        <v>11067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47"/>
        <v>330</v>
      </c>
      <c r="AB4736">
        <f t="shared" si="148"/>
        <v>5.4990642425680565E-5</v>
      </c>
    </row>
    <row r="4737" spans="1:28">
      <c r="A4737" t="s">
        <v>11068</v>
      </c>
      <c r="B4737" t="s">
        <v>11069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47"/>
        <v>569</v>
      </c>
      <c r="AB4737">
        <f t="shared" si="148"/>
        <v>9.4817198606703766E-5</v>
      </c>
    </row>
    <row r="4738" spans="1:28">
      <c r="A4738" t="s">
        <v>11070</v>
      </c>
      <c r="B4738" t="s">
        <v>11071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47"/>
        <v>685</v>
      </c>
      <c r="AB4738">
        <f t="shared" si="148"/>
        <v>1.1414724261088238E-4</v>
      </c>
    </row>
    <row r="4739" spans="1:28">
      <c r="A4739" t="s">
        <v>11072</v>
      </c>
      <c r="B4739" t="s">
        <v>11073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47"/>
        <v>675</v>
      </c>
      <c r="AB4739">
        <f t="shared" si="148"/>
        <v>1.1248085950707388E-4</v>
      </c>
    </row>
    <row r="4740" spans="1:28">
      <c r="A4740" t="s">
        <v>11074</v>
      </c>
      <c r="B4740" t="s">
        <v>11075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47"/>
        <v>549</v>
      </c>
      <c r="AB4740">
        <f t="shared" si="148"/>
        <v>9.1484432399086758E-5</v>
      </c>
    </row>
    <row r="4741" spans="1:28">
      <c r="A4741" t="s">
        <v>11076</v>
      </c>
      <c r="B4741" t="s">
        <v>11077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47"/>
        <v>529</v>
      </c>
      <c r="AB4741">
        <f t="shared" si="148"/>
        <v>8.815166619146975E-5</v>
      </c>
    </row>
    <row r="4742" spans="1:28">
      <c r="A4742" t="s">
        <v>11078</v>
      </c>
      <c r="B4742" t="s">
        <v>11079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49">SUM(U4742:Z4742)</f>
        <v>492</v>
      </c>
      <c r="AB4742">
        <f t="shared" si="148"/>
        <v>8.1986048707378297E-5</v>
      </c>
    </row>
    <row r="4743" spans="1:28">
      <c r="A4743" t="s">
        <v>11080</v>
      </c>
      <c r="B4743" t="s">
        <v>11081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49"/>
        <v>471</v>
      </c>
      <c r="AB4743">
        <f t="shared" si="148"/>
        <v>7.8486644189380435E-5</v>
      </c>
    </row>
    <row r="4744" spans="1:28">
      <c r="A4744" t="s">
        <v>11082</v>
      </c>
      <c r="B4744" t="s">
        <v>11083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49"/>
        <v>456</v>
      </c>
      <c r="AB4744">
        <f t="shared" si="148"/>
        <v>7.5987069533667686E-5</v>
      </c>
    </row>
    <row r="4745" spans="1:28">
      <c r="A4745" t="s">
        <v>11084</v>
      </c>
      <c r="B4745" t="s">
        <v>11085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49"/>
        <v>394</v>
      </c>
      <c r="AB4745">
        <f t="shared" si="148"/>
        <v>6.565549429005498E-5</v>
      </c>
    </row>
    <row r="4746" spans="1:28">
      <c r="A4746" t="s">
        <v>11086</v>
      </c>
      <c r="B4746" t="s">
        <v>11087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49"/>
        <v>380</v>
      </c>
      <c r="AB4746">
        <f t="shared" si="148"/>
        <v>6.3322557944723071E-5</v>
      </c>
    </row>
    <row r="4747" spans="1:28">
      <c r="A4747" t="s">
        <v>11088</v>
      </c>
      <c r="B4747" t="s">
        <v>11089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49"/>
        <v>353</v>
      </c>
      <c r="AB4747">
        <f t="shared" si="148"/>
        <v>5.8823323564440116E-5</v>
      </c>
    </row>
    <row r="4748" spans="1:28">
      <c r="A4748" t="s">
        <v>11090</v>
      </c>
      <c r="B4748" t="s">
        <v>11091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49"/>
        <v>359</v>
      </c>
      <c r="AB4748">
        <f t="shared" si="148"/>
        <v>5.9823153426725216E-5</v>
      </c>
    </row>
    <row r="4749" spans="1:28">
      <c r="A4749" t="s">
        <v>11092</v>
      </c>
      <c r="B4749" t="s">
        <v>11093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49"/>
        <v>391</v>
      </c>
      <c r="AB4749">
        <f t="shared" si="148"/>
        <v>6.515557935891243E-5</v>
      </c>
    </row>
    <row r="4750" spans="1:28">
      <c r="A4750" t="s">
        <v>11094</v>
      </c>
      <c r="B4750" t="s">
        <v>11095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49"/>
        <v>404</v>
      </c>
      <c r="AB4750">
        <f t="shared" si="148"/>
        <v>6.7321877393863484E-5</v>
      </c>
    </row>
    <row r="4751" spans="1:28">
      <c r="A4751" t="s">
        <v>11096</v>
      </c>
      <c r="B4751" t="s">
        <v>11097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49"/>
        <v>436</v>
      </c>
      <c r="AB4751">
        <f t="shared" si="148"/>
        <v>7.2654303326050677E-5</v>
      </c>
    </row>
    <row r="4752" spans="1:28">
      <c r="A4752" t="s">
        <v>11098</v>
      </c>
      <c r="B4752" t="s">
        <v>11099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49"/>
        <v>456</v>
      </c>
      <c r="AB4752">
        <f t="shared" si="148"/>
        <v>7.5987069533667686E-5</v>
      </c>
    </row>
    <row r="4753" spans="1:28">
      <c r="A4753" t="s">
        <v>11100</v>
      </c>
      <c r="B4753" t="s">
        <v>11101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49"/>
        <v>420</v>
      </c>
      <c r="AB4753">
        <f t="shared" si="148"/>
        <v>6.9988090359957087E-5</v>
      </c>
    </row>
    <row r="4754" spans="1:28">
      <c r="A4754" t="s">
        <v>11102</v>
      </c>
      <c r="B4754" t="s">
        <v>11103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49"/>
        <v>338</v>
      </c>
      <c r="AB4754">
        <f t="shared" si="148"/>
        <v>5.6323748908727367E-5</v>
      </c>
    </row>
    <row r="4755" spans="1:28">
      <c r="A4755" t="s">
        <v>11104</v>
      </c>
      <c r="B4755" t="s">
        <v>11105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49"/>
        <v>227</v>
      </c>
      <c r="AB4755">
        <f t="shared" si="148"/>
        <v>3.7826896456452995E-5</v>
      </c>
    </row>
    <row r="4756" spans="1:28">
      <c r="A4756" t="s">
        <v>11106</v>
      </c>
      <c r="B4756" t="s">
        <v>11107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49"/>
        <v>162</v>
      </c>
      <c r="AB4756">
        <f t="shared" si="148"/>
        <v>2.6995406281697733E-5</v>
      </c>
    </row>
    <row r="4757" spans="1:28">
      <c r="A4757" t="s">
        <v>11108</v>
      </c>
      <c r="B4757" t="s">
        <v>11109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49"/>
        <v>182</v>
      </c>
      <c r="AB4757">
        <f t="shared" si="148"/>
        <v>3.0328172489314734E-5</v>
      </c>
    </row>
    <row r="4758" spans="1:28">
      <c r="A4758" t="s">
        <v>11110</v>
      </c>
      <c r="B4758" t="s">
        <v>11111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49"/>
        <v>181</v>
      </c>
      <c r="AB4758">
        <f t="shared" ref="AB4758:AB4821" si="150">AA4758/$AD$4</f>
        <v>3.0161534178933886E-5</v>
      </c>
    </row>
    <row r="4759" spans="1:28">
      <c r="A4759" t="s">
        <v>11112</v>
      </c>
      <c r="B4759" t="s">
        <v>11113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49"/>
        <v>198</v>
      </c>
      <c r="AB4759">
        <f t="shared" si="150"/>
        <v>3.2994385455408337E-5</v>
      </c>
    </row>
    <row r="4760" spans="1:28">
      <c r="A4760" t="s">
        <v>11114</v>
      </c>
      <c r="B4760" t="s">
        <v>11115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49"/>
        <v>307</v>
      </c>
      <c r="AB4760">
        <f t="shared" si="150"/>
        <v>5.1157961286921007E-5</v>
      </c>
    </row>
    <row r="4761" spans="1:28">
      <c r="A4761" t="s">
        <v>11116</v>
      </c>
      <c r="B4761" t="s">
        <v>11117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49"/>
        <v>537</v>
      </c>
      <c r="AB4761">
        <f t="shared" si="150"/>
        <v>8.9484772674516559E-5</v>
      </c>
    </row>
    <row r="4762" spans="1:28">
      <c r="A4762" t="s">
        <v>11118</v>
      </c>
      <c r="B4762" t="s">
        <v>11119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49"/>
        <v>643</v>
      </c>
      <c r="AB4762">
        <f t="shared" si="150"/>
        <v>1.0714843357488667E-4</v>
      </c>
    </row>
    <row r="4763" spans="1:28">
      <c r="A4763" t="s">
        <v>11120</v>
      </c>
      <c r="B4763" t="s">
        <v>11121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49"/>
        <v>632</v>
      </c>
      <c r="AB4763">
        <f t="shared" si="150"/>
        <v>1.0531541216069733E-4</v>
      </c>
    </row>
    <row r="4764" spans="1:28">
      <c r="A4764" t="s">
        <v>11122</v>
      </c>
      <c r="B4764" t="s">
        <v>11123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49"/>
        <v>513</v>
      </c>
      <c r="AB4764">
        <f t="shared" si="150"/>
        <v>8.5485453225376146E-5</v>
      </c>
    </row>
    <row r="4765" spans="1:28">
      <c r="A4765" t="s">
        <v>11124</v>
      </c>
      <c r="B4765" t="s">
        <v>11125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49"/>
        <v>493</v>
      </c>
      <c r="AB4765">
        <f t="shared" si="150"/>
        <v>8.2152687017759138E-5</v>
      </c>
    </row>
    <row r="4766" spans="1:28">
      <c r="A4766" t="s">
        <v>11126</v>
      </c>
      <c r="B4766" t="s">
        <v>11127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49"/>
        <v>460</v>
      </c>
      <c r="AB4766">
        <f t="shared" si="150"/>
        <v>7.665362277519109E-5</v>
      </c>
    </row>
    <row r="4767" spans="1:28">
      <c r="A4767" t="s">
        <v>11128</v>
      </c>
      <c r="B4767" t="s">
        <v>11129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49"/>
        <v>441</v>
      </c>
      <c r="AB4767">
        <f t="shared" si="150"/>
        <v>7.3487494877954936E-5</v>
      </c>
    </row>
    <row r="4768" spans="1:28">
      <c r="A4768" t="s">
        <v>11130</v>
      </c>
      <c r="B4768" t="s">
        <v>11131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49"/>
        <v>429</v>
      </c>
      <c r="AB4768">
        <f t="shared" si="150"/>
        <v>7.1487835153384737E-5</v>
      </c>
    </row>
    <row r="4769" spans="1:28">
      <c r="A4769" t="s">
        <v>11132</v>
      </c>
      <c r="B4769" t="s">
        <v>11133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49"/>
        <v>367</v>
      </c>
      <c r="AB4769">
        <f t="shared" si="150"/>
        <v>6.1156259909772017E-5</v>
      </c>
    </row>
    <row r="4770" spans="1:28">
      <c r="A4770" t="s">
        <v>11134</v>
      </c>
      <c r="B4770" t="s">
        <v>11135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49"/>
        <v>352</v>
      </c>
      <c r="AB4770">
        <f t="shared" si="150"/>
        <v>5.8656685254059268E-5</v>
      </c>
    </row>
    <row r="4771" spans="1:28">
      <c r="A4771" t="s">
        <v>11136</v>
      </c>
      <c r="B4771" t="s">
        <v>11137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49"/>
        <v>325</v>
      </c>
      <c r="AB4771">
        <f t="shared" si="150"/>
        <v>5.4157450873776313E-5</v>
      </c>
    </row>
    <row r="4772" spans="1:28">
      <c r="A4772" t="s">
        <v>11138</v>
      </c>
      <c r="B4772" t="s">
        <v>11139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49"/>
        <v>332</v>
      </c>
      <c r="AB4772">
        <f t="shared" si="150"/>
        <v>5.5323919046442267E-5</v>
      </c>
    </row>
    <row r="4773" spans="1:28">
      <c r="A4773" t="s">
        <v>11140</v>
      </c>
      <c r="B4773" t="s">
        <v>11141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49"/>
        <v>362</v>
      </c>
      <c r="AB4773">
        <f t="shared" si="150"/>
        <v>6.0323068357867772E-5</v>
      </c>
    </row>
    <row r="4774" spans="1:28">
      <c r="A4774" t="s">
        <v>11142</v>
      </c>
      <c r="B4774" t="s">
        <v>11143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49"/>
        <v>373</v>
      </c>
      <c r="AB4774">
        <f t="shared" si="150"/>
        <v>6.2156089772057117E-5</v>
      </c>
    </row>
    <row r="4775" spans="1:28">
      <c r="A4775" t="s">
        <v>11144</v>
      </c>
      <c r="B4775" t="s">
        <v>11145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49"/>
        <v>402</v>
      </c>
      <c r="AB4775">
        <f t="shared" si="150"/>
        <v>6.6988600773101775E-5</v>
      </c>
    </row>
    <row r="4776" spans="1:28">
      <c r="A4776" t="s">
        <v>11146</v>
      </c>
      <c r="B4776" t="s">
        <v>11147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49"/>
        <v>422</v>
      </c>
      <c r="AB4776">
        <f t="shared" si="150"/>
        <v>7.0321366980718783E-5</v>
      </c>
    </row>
    <row r="4777" spans="1:28">
      <c r="A4777" t="s">
        <v>11148</v>
      </c>
      <c r="B4777" t="s">
        <v>11149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49"/>
        <v>388</v>
      </c>
      <c r="AB4777">
        <f t="shared" si="150"/>
        <v>6.465566442776988E-5</v>
      </c>
    </row>
    <row r="4778" spans="1:28">
      <c r="A4778" t="s">
        <v>11150</v>
      </c>
      <c r="B4778" t="s">
        <v>11151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49"/>
        <v>315</v>
      </c>
      <c r="AB4778">
        <f t="shared" si="150"/>
        <v>5.2491067769967809E-5</v>
      </c>
    </row>
    <row r="4779" spans="1:28">
      <c r="A4779" t="s">
        <v>11152</v>
      </c>
      <c r="B4779" t="s">
        <v>11153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49"/>
        <v>209</v>
      </c>
      <c r="AB4779">
        <f t="shared" si="150"/>
        <v>3.4827406869597689E-5</v>
      </c>
    </row>
    <row r="4780" spans="1:28">
      <c r="A4780" t="s">
        <v>11154</v>
      </c>
      <c r="B4780" t="s">
        <v>11155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49"/>
        <v>159</v>
      </c>
      <c r="AB4780">
        <f t="shared" si="150"/>
        <v>2.6495491350555179E-5</v>
      </c>
    </row>
    <row r="4781" spans="1:28">
      <c r="A4781" t="s">
        <v>11156</v>
      </c>
      <c r="B4781" t="s">
        <v>11157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49"/>
        <v>176</v>
      </c>
      <c r="AB4781">
        <f t="shared" si="150"/>
        <v>2.9328342627029634E-5</v>
      </c>
    </row>
    <row r="4782" spans="1:28">
      <c r="A4782" t="s">
        <v>11158</v>
      </c>
      <c r="B4782" t="s">
        <v>11159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49"/>
        <v>173</v>
      </c>
      <c r="AB4782">
        <f t="shared" si="150"/>
        <v>2.8828427695887084E-5</v>
      </c>
    </row>
    <row r="4783" spans="1:28">
      <c r="A4783" t="s">
        <v>11160</v>
      </c>
      <c r="B4783" t="s">
        <v>11161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49"/>
        <v>187</v>
      </c>
      <c r="AB4783">
        <f t="shared" si="150"/>
        <v>3.1161364041218986E-5</v>
      </c>
    </row>
    <row r="4784" spans="1:28">
      <c r="A4784" t="s">
        <v>11162</v>
      </c>
      <c r="B4784" t="s">
        <v>11163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49"/>
        <v>286</v>
      </c>
      <c r="AB4784">
        <f t="shared" si="150"/>
        <v>4.7658556768923158E-5</v>
      </c>
    </row>
    <row r="4785" spans="1:28">
      <c r="A4785" t="s">
        <v>11164</v>
      </c>
      <c r="B4785" t="s">
        <v>11165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49"/>
        <v>506</v>
      </c>
      <c r="AB4785">
        <f t="shared" si="150"/>
        <v>8.4318985052710192E-5</v>
      </c>
    </row>
    <row r="4786" spans="1:28">
      <c r="A4786" t="s">
        <v>11166</v>
      </c>
      <c r="B4786" t="s">
        <v>11167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49"/>
        <v>602</v>
      </c>
      <c r="AB4786">
        <f t="shared" si="150"/>
        <v>1.0031626284927181E-4</v>
      </c>
    </row>
    <row r="4787" spans="1:28">
      <c r="A4787" t="s">
        <v>11168</v>
      </c>
      <c r="B4787" t="s">
        <v>11169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49"/>
        <v>608</v>
      </c>
      <c r="AB4787">
        <f t="shared" si="150"/>
        <v>1.0131609271155691E-4</v>
      </c>
    </row>
    <row r="4788" spans="1:28">
      <c r="A4788" t="s">
        <v>11170</v>
      </c>
      <c r="B4788" t="s">
        <v>11171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49"/>
        <v>498</v>
      </c>
      <c r="AB4788">
        <f t="shared" si="150"/>
        <v>8.2985878569663397E-5</v>
      </c>
    </row>
    <row r="4789" spans="1:28">
      <c r="A4789" t="s">
        <v>11172</v>
      </c>
      <c r="B4789" t="s">
        <v>11173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49"/>
        <v>478</v>
      </c>
      <c r="AB4789">
        <f t="shared" si="150"/>
        <v>7.9653112362046389E-5</v>
      </c>
    </row>
    <row r="4790" spans="1:28">
      <c r="A4790" t="s">
        <v>11174</v>
      </c>
      <c r="B4790" t="s">
        <v>11175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49"/>
        <v>441</v>
      </c>
      <c r="AB4790">
        <f t="shared" si="150"/>
        <v>7.3487494877954936E-5</v>
      </c>
    </row>
    <row r="4791" spans="1:28">
      <c r="A4791" t="s">
        <v>11176</v>
      </c>
      <c r="B4791" t="s">
        <v>11177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49"/>
        <v>420</v>
      </c>
      <c r="AB4791">
        <f t="shared" si="150"/>
        <v>6.9988090359957087E-5</v>
      </c>
    </row>
    <row r="4792" spans="1:28">
      <c r="A4792" t="s">
        <v>11178</v>
      </c>
      <c r="B4792" t="s">
        <v>11179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49"/>
        <v>409</v>
      </c>
      <c r="AB4792">
        <f t="shared" si="150"/>
        <v>6.8155068945767729E-5</v>
      </c>
    </row>
    <row r="4793" spans="1:28">
      <c r="A4793" t="s">
        <v>11180</v>
      </c>
      <c r="B4793" t="s">
        <v>11181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49"/>
        <v>356</v>
      </c>
      <c r="AB4793">
        <f t="shared" si="150"/>
        <v>5.9323238495582666E-5</v>
      </c>
    </row>
    <row r="4794" spans="1:28">
      <c r="A4794" t="s">
        <v>11182</v>
      </c>
      <c r="B4794" t="s">
        <v>11183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49"/>
        <v>337</v>
      </c>
      <c r="AB4794">
        <f t="shared" si="150"/>
        <v>5.6157110598346512E-5</v>
      </c>
    </row>
    <row r="4795" spans="1:28">
      <c r="A4795" t="s">
        <v>11184</v>
      </c>
      <c r="B4795" t="s">
        <v>11185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49"/>
        <v>310</v>
      </c>
      <c r="AB4795">
        <f t="shared" si="150"/>
        <v>5.1657876218063557E-5</v>
      </c>
    </row>
    <row r="4796" spans="1:28">
      <c r="A4796" t="s">
        <v>11186</v>
      </c>
      <c r="B4796" t="s">
        <v>11187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49"/>
        <v>315</v>
      </c>
      <c r="AB4796">
        <f t="shared" si="150"/>
        <v>5.2491067769967809E-5</v>
      </c>
    </row>
    <row r="4797" spans="1:28">
      <c r="A4797" t="s">
        <v>11188</v>
      </c>
      <c r="B4797" t="s">
        <v>11189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49"/>
        <v>350</v>
      </c>
      <c r="AB4797">
        <f t="shared" si="150"/>
        <v>5.8323408633297566E-5</v>
      </c>
    </row>
    <row r="4798" spans="1:28">
      <c r="A4798" t="s">
        <v>11190</v>
      </c>
      <c r="B4798" t="s">
        <v>11191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49"/>
        <v>364</v>
      </c>
      <c r="AB4798">
        <f t="shared" si="150"/>
        <v>6.0656344978629468E-5</v>
      </c>
    </row>
    <row r="4799" spans="1:28">
      <c r="A4799" t="s">
        <v>11192</v>
      </c>
      <c r="B4799" t="s">
        <v>11193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49"/>
        <v>394</v>
      </c>
      <c r="AB4799">
        <f t="shared" si="150"/>
        <v>6.565549429005498E-5</v>
      </c>
    </row>
    <row r="4800" spans="1:28">
      <c r="A4800" t="s">
        <v>11194</v>
      </c>
      <c r="B4800" t="s">
        <v>11195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49"/>
        <v>410</v>
      </c>
      <c r="AB4800">
        <f t="shared" si="150"/>
        <v>6.8321707256148583E-5</v>
      </c>
    </row>
    <row r="4801" spans="1:28">
      <c r="A4801" t="s">
        <v>11196</v>
      </c>
      <c r="B4801" t="s">
        <v>11197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49"/>
        <v>381</v>
      </c>
      <c r="AB4801">
        <f t="shared" si="150"/>
        <v>6.3489196255103926E-5</v>
      </c>
    </row>
    <row r="4802" spans="1:28">
      <c r="A4802" t="s">
        <v>11198</v>
      </c>
      <c r="B4802" t="s">
        <v>11199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49"/>
        <v>303</v>
      </c>
      <c r="AB4802">
        <f t="shared" si="150"/>
        <v>5.0491408045397609E-5</v>
      </c>
    </row>
    <row r="4803" spans="1:28">
      <c r="A4803" t="s">
        <v>11200</v>
      </c>
      <c r="B4803" t="s">
        <v>11201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49"/>
        <v>201</v>
      </c>
      <c r="AB4803">
        <f t="shared" si="150"/>
        <v>3.3494300386550887E-5</v>
      </c>
    </row>
    <row r="4804" spans="1:28">
      <c r="A4804" t="s">
        <v>11202</v>
      </c>
      <c r="B4804" t="s">
        <v>11203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49"/>
        <v>167</v>
      </c>
      <c r="AB4804">
        <f t="shared" si="150"/>
        <v>2.7828597833601981E-5</v>
      </c>
    </row>
    <row r="4805" spans="1:28">
      <c r="A4805" t="s">
        <v>11204</v>
      </c>
      <c r="B4805" t="s">
        <v>11205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49"/>
        <v>171</v>
      </c>
      <c r="AB4805">
        <f t="shared" si="150"/>
        <v>2.8495151075125382E-5</v>
      </c>
    </row>
    <row r="4806" spans="1:28">
      <c r="A4806" t="s">
        <v>11206</v>
      </c>
      <c r="B4806" t="s">
        <v>11207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51">SUM(U4806:Z4806)</f>
        <v>151</v>
      </c>
      <c r="AB4806">
        <f t="shared" si="150"/>
        <v>2.5162384867508377E-5</v>
      </c>
    </row>
    <row r="4807" spans="1:28">
      <c r="A4807" t="s">
        <v>11208</v>
      </c>
      <c r="B4807" t="s">
        <v>11209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51"/>
        <v>173</v>
      </c>
      <c r="AB4807">
        <f t="shared" si="150"/>
        <v>2.8828427695887084E-5</v>
      </c>
    </row>
    <row r="4808" spans="1:28">
      <c r="A4808" t="s">
        <v>11210</v>
      </c>
      <c r="B4808" t="s">
        <v>11211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51"/>
        <v>263</v>
      </c>
      <c r="AB4808">
        <f t="shared" si="150"/>
        <v>4.38258756301636E-5</v>
      </c>
    </row>
    <row r="4809" spans="1:28">
      <c r="A4809" t="s">
        <v>11212</v>
      </c>
      <c r="B4809" t="s">
        <v>11213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51"/>
        <v>433</v>
      </c>
      <c r="AB4809">
        <f t="shared" si="150"/>
        <v>7.2154388394908128E-5</v>
      </c>
    </row>
    <row r="4810" spans="1:28">
      <c r="A4810" t="s">
        <v>11214</v>
      </c>
      <c r="B4810" t="s">
        <v>11215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51"/>
        <v>563</v>
      </c>
      <c r="AB4810">
        <f t="shared" si="150"/>
        <v>9.3817368744418653E-5</v>
      </c>
    </row>
    <row r="4811" spans="1:28">
      <c r="A4811" t="s">
        <v>11216</v>
      </c>
      <c r="B4811" t="s">
        <v>11217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51"/>
        <v>569</v>
      </c>
      <c r="AB4811">
        <f t="shared" si="150"/>
        <v>9.4817198606703766E-5</v>
      </c>
    </row>
    <row r="4812" spans="1:28">
      <c r="A4812" t="s">
        <v>11218</v>
      </c>
      <c r="B4812" t="s">
        <v>11219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51"/>
        <v>460</v>
      </c>
      <c r="AB4812">
        <f t="shared" si="150"/>
        <v>7.665362277519109E-5</v>
      </c>
    </row>
    <row r="4813" spans="1:28">
      <c r="A4813" t="s">
        <v>11220</v>
      </c>
      <c r="B4813" t="s">
        <v>11221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51"/>
        <v>434</v>
      </c>
      <c r="AB4813">
        <f t="shared" si="150"/>
        <v>7.2321026705288982E-5</v>
      </c>
    </row>
    <row r="4814" spans="1:28">
      <c r="A4814" t="s">
        <v>11222</v>
      </c>
      <c r="B4814" t="s">
        <v>11223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51"/>
        <v>425</v>
      </c>
      <c r="AB4814">
        <f t="shared" si="150"/>
        <v>7.0821281911861333E-5</v>
      </c>
    </row>
    <row r="4815" spans="1:28">
      <c r="A4815" t="s">
        <v>11224</v>
      </c>
      <c r="B4815" t="s">
        <v>11225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51"/>
        <v>384</v>
      </c>
      <c r="AB4815">
        <f t="shared" si="150"/>
        <v>6.3989111186246476E-5</v>
      </c>
    </row>
    <row r="4816" spans="1:28">
      <c r="A4816" t="s">
        <v>11226</v>
      </c>
      <c r="B4816" t="s">
        <v>11227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51"/>
        <v>377</v>
      </c>
      <c r="AB4816">
        <f t="shared" si="150"/>
        <v>6.2822643013580521E-5</v>
      </c>
    </row>
    <row r="4817" spans="1:28">
      <c r="A4817" t="s">
        <v>11228</v>
      </c>
      <c r="B4817" t="s">
        <v>11229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51"/>
        <v>324</v>
      </c>
      <c r="AB4817">
        <f t="shared" si="150"/>
        <v>5.3990812563395465E-5</v>
      </c>
    </row>
    <row r="4818" spans="1:28">
      <c r="A4818" t="s">
        <v>11230</v>
      </c>
      <c r="B4818" t="s">
        <v>11231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51"/>
        <v>347</v>
      </c>
      <c r="AB4818">
        <f t="shared" si="150"/>
        <v>5.7823493702155016E-5</v>
      </c>
    </row>
    <row r="4819" spans="1:28">
      <c r="A4819" t="s">
        <v>11232</v>
      </c>
      <c r="B4819" t="s">
        <v>11233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51"/>
        <v>315</v>
      </c>
      <c r="AB4819">
        <f t="shared" si="150"/>
        <v>5.2491067769967809E-5</v>
      </c>
    </row>
    <row r="4820" spans="1:28">
      <c r="A4820" t="s">
        <v>11234</v>
      </c>
      <c r="B4820" t="s">
        <v>11235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51"/>
        <v>319</v>
      </c>
      <c r="AB4820">
        <f t="shared" si="150"/>
        <v>5.3157621011491213E-5</v>
      </c>
    </row>
    <row r="4821" spans="1:28">
      <c r="A4821" t="s">
        <v>11236</v>
      </c>
      <c r="B4821" t="s">
        <v>11237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51"/>
        <v>330</v>
      </c>
      <c r="AB4821">
        <f t="shared" si="150"/>
        <v>5.4990642425680565E-5</v>
      </c>
    </row>
    <row r="4822" spans="1:28">
      <c r="A4822" t="s">
        <v>11238</v>
      </c>
      <c r="B4822" t="s">
        <v>11239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51"/>
        <v>336</v>
      </c>
      <c r="AB4822">
        <f t="shared" ref="AB4822:AB4885" si="152">AA4822/$AD$4</f>
        <v>5.5990472287965664E-5</v>
      </c>
    </row>
    <row r="4823" spans="1:28">
      <c r="A4823" t="s">
        <v>11240</v>
      </c>
      <c r="B4823" t="s">
        <v>11241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51"/>
        <v>355</v>
      </c>
      <c r="AB4823">
        <f t="shared" si="152"/>
        <v>5.9156600185201818E-5</v>
      </c>
    </row>
    <row r="4824" spans="1:28">
      <c r="A4824" t="s">
        <v>11242</v>
      </c>
      <c r="B4824" t="s">
        <v>11243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51"/>
        <v>367</v>
      </c>
      <c r="AB4824">
        <f t="shared" si="152"/>
        <v>6.1156259909772017E-5</v>
      </c>
    </row>
    <row r="4825" spans="1:28">
      <c r="A4825" t="s">
        <v>11244</v>
      </c>
      <c r="B4825" t="s">
        <v>11245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51"/>
        <v>352</v>
      </c>
      <c r="AB4825">
        <f t="shared" si="152"/>
        <v>5.8656685254059268E-5</v>
      </c>
    </row>
    <row r="4826" spans="1:28">
      <c r="A4826" t="s">
        <v>11246</v>
      </c>
      <c r="B4826" t="s">
        <v>11247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51"/>
        <v>279</v>
      </c>
      <c r="AB4826">
        <f t="shared" si="152"/>
        <v>4.6492088596257204E-5</v>
      </c>
    </row>
    <row r="4827" spans="1:28">
      <c r="A4827" t="s">
        <v>11248</v>
      </c>
      <c r="B4827" t="s">
        <v>11249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51"/>
        <v>186</v>
      </c>
      <c r="AB4827">
        <f t="shared" si="152"/>
        <v>3.0994725730838138E-5</v>
      </c>
    </row>
    <row r="4828" spans="1:28">
      <c r="A4828" t="s">
        <v>11250</v>
      </c>
      <c r="B4828" t="s">
        <v>11251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51"/>
        <v>158</v>
      </c>
      <c r="AB4828">
        <f t="shared" si="152"/>
        <v>2.6328853040174332E-5</v>
      </c>
    </row>
    <row r="4829" spans="1:28">
      <c r="A4829" t="s">
        <v>11252</v>
      </c>
      <c r="B4829" t="s">
        <v>11253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51"/>
        <v>181</v>
      </c>
      <c r="AB4829">
        <f t="shared" si="152"/>
        <v>3.0161534178933886E-5</v>
      </c>
    </row>
    <row r="4830" spans="1:28">
      <c r="A4830" t="s">
        <v>11254</v>
      </c>
      <c r="B4830" t="s">
        <v>11255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51"/>
        <v>190</v>
      </c>
      <c r="AB4830">
        <f t="shared" si="152"/>
        <v>3.1661278972361536E-5</v>
      </c>
    </row>
    <row r="4831" spans="1:28">
      <c r="A4831" t="s">
        <v>11256</v>
      </c>
      <c r="B4831" t="s">
        <v>11257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51"/>
        <v>238</v>
      </c>
      <c r="AB4831">
        <f t="shared" si="152"/>
        <v>3.9659917870642347E-5</v>
      </c>
    </row>
    <row r="4832" spans="1:28">
      <c r="A4832" t="s">
        <v>11258</v>
      </c>
      <c r="B4832" t="s">
        <v>11259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51"/>
        <v>341</v>
      </c>
      <c r="AB4832">
        <f t="shared" si="152"/>
        <v>5.6823663839869916E-5</v>
      </c>
    </row>
    <row r="4833" spans="1:28">
      <c r="A4833" t="s">
        <v>11260</v>
      </c>
      <c r="B4833" t="s">
        <v>11261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51"/>
        <v>507</v>
      </c>
      <c r="AB4833">
        <f t="shared" si="152"/>
        <v>8.4485623363091047E-5</v>
      </c>
    </row>
    <row r="4834" spans="1:28">
      <c r="A4834" t="s">
        <v>11262</v>
      </c>
      <c r="B4834" t="s">
        <v>11263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51"/>
        <v>525</v>
      </c>
      <c r="AB4834">
        <f t="shared" si="152"/>
        <v>8.7485112949946346E-5</v>
      </c>
    </row>
    <row r="4835" spans="1:28">
      <c r="A4835" t="s">
        <v>11264</v>
      </c>
      <c r="B4835" t="s">
        <v>11265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51"/>
        <v>547</v>
      </c>
      <c r="AB4835">
        <f t="shared" si="152"/>
        <v>9.1151155778325049E-5</v>
      </c>
    </row>
    <row r="4836" spans="1:28">
      <c r="A4836" t="s">
        <v>11266</v>
      </c>
      <c r="B4836" t="s">
        <v>11267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51"/>
        <v>426</v>
      </c>
      <c r="AB4836">
        <f t="shared" si="152"/>
        <v>7.0987920222242187E-5</v>
      </c>
    </row>
    <row r="4837" spans="1:28">
      <c r="A4837" t="s">
        <v>11268</v>
      </c>
      <c r="B4837" t="s">
        <v>11269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51"/>
        <v>407</v>
      </c>
      <c r="AB4837">
        <f t="shared" si="152"/>
        <v>6.7821792325006033E-5</v>
      </c>
    </row>
    <row r="4838" spans="1:28">
      <c r="A4838" t="s">
        <v>11270</v>
      </c>
      <c r="B4838" t="s">
        <v>11271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51"/>
        <v>387</v>
      </c>
      <c r="AB4838">
        <f t="shared" si="152"/>
        <v>6.4489026117389025E-5</v>
      </c>
    </row>
    <row r="4839" spans="1:28">
      <c r="A4839" t="s">
        <v>11272</v>
      </c>
      <c r="B4839" t="s">
        <v>11273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51"/>
        <v>369</v>
      </c>
      <c r="AB4839">
        <f t="shared" si="152"/>
        <v>6.1489536530533726E-5</v>
      </c>
    </row>
    <row r="4840" spans="1:28">
      <c r="A4840" t="s">
        <v>11274</v>
      </c>
      <c r="B4840" t="s">
        <v>11275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51"/>
        <v>365</v>
      </c>
      <c r="AB4840">
        <f t="shared" si="152"/>
        <v>6.0822983289010322E-5</v>
      </c>
    </row>
    <row r="4841" spans="1:28">
      <c r="A4841" t="s">
        <v>11276</v>
      </c>
      <c r="B4841" t="s">
        <v>11277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51"/>
        <v>319</v>
      </c>
      <c r="AB4841">
        <f t="shared" si="152"/>
        <v>5.3157621011491213E-5</v>
      </c>
    </row>
    <row r="4842" spans="1:28">
      <c r="A4842" t="s">
        <v>11278</v>
      </c>
      <c r="B4842" t="s">
        <v>11279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51"/>
        <v>312</v>
      </c>
      <c r="AB4842">
        <f t="shared" si="152"/>
        <v>5.1991152838825259E-5</v>
      </c>
    </row>
    <row r="4843" spans="1:28">
      <c r="A4843" t="s">
        <v>11280</v>
      </c>
      <c r="B4843" t="s">
        <v>11281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51"/>
        <v>289</v>
      </c>
      <c r="AB4843">
        <f t="shared" si="152"/>
        <v>4.8158471700065708E-5</v>
      </c>
    </row>
    <row r="4844" spans="1:28">
      <c r="A4844" t="s">
        <v>11282</v>
      </c>
      <c r="B4844" t="s">
        <v>11283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51"/>
        <v>298</v>
      </c>
      <c r="AB4844">
        <f t="shared" si="152"/>
        <v>4.9658216493493357E-5</v>
      </c>
    </row>
    <row r="4845" spans="1:28">
      <c r="A4845" t="s">
        <v>11284</v>
      </c>
      <c r="B4845" t="s">
        <v>11285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51"/>
        <v>329</v>
      </c>
      <c r="AB4845">
        <f t="shared" si="152"/>
        <v>5.482400411529971E-5</v>
      </c>
    </row>
    <row r="4846" spans="1:28">
      <c r="A4846" t="s">
        <v>11286</v>
      </c>
      <c r="B4846" t="s">
        <v>11287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51"/>
        <v>340</v>
      </c>
      <c r="AB4846">
        <f t="shared" si="152"/>
        <v>5.6657025529489062E-5</v>
      </c>
    </row>
    <row r="4847" spans="1:28">
      <c r="A4847" t="s">
        <v>11288</v>
      </c>
      <c r="B4847" t="s">
        <v>11289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51"/>
        <v>362</v>
      </c>
      <c r="AB4847">
        <f t="shared" si="152"/>
        <v>6.0323068357867772E-5</v>
      </c>
    </row>
    <row r="4848" spans="1:28">
      <c r="A4848" t="s">
        <v>11290</v>
      </c>
      <c r="B4848" t="s">
        <v>11291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51"/>
        <v>379</v>
      </c>
      <c r="AB4848">
        <f t="shared" si="152"/>
        <v>6.3155919634342217E-5</v>
      </c>
    </row>
    <row r="4849" spans="1:28">
      <c r="A4849" t="s">
        <v>11292</v>
      </c>
      <c r="B4849" t="s">
        <v>11293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51"/>
        <v>366</v>
      </c>
      <c r="AB4849">
        <f t="shared" si="152"/>
        <v>6.098962159939117E-5</v>
      </c>
    </row>
    <row r="4850" spans="1:28">
      <c r="A4850" t="s">
        <v>11294</v>
      </c>
      <c r="B4850" t="s">
        <v>11295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51"/>
        <v>290</v>
      </c>
      <c r="AB4850">
        <f t="shared" si="152"/>
        <v>4.8325110010446555E-5</v>
      </c>
    </row>
    <row r="4851" spans="1:28">
      <c r="A4851" t="s">
        <v>11296</v>
      </c>
      <c r="B4851" t="s">
        <v>11297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51"/>
        <v>202</v>
      </c>
      <c r="AB4851">
        <f t="shared" si="152"/>
        <v>3.3660938696931742E-5</v>
      </c>
    </row>
    <row r="4852" spans="1:28">
      <c r="A4852" t="s">
        <v>11298</v>
      </c>
      <c r="B4852" t="s">
        <v>11299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51"/>
        <v>152</v>
      </c>
      <c r="AB4852">
        <f t="shared" si="152"/>
        <v>2.5329023177889229E-5</v>
      </c>
    </row>
    <row r="4853" spans="1:28">
      <c r="A4853" t="s">
        <v>11300</v>
      </c>
      <c r="B4853" t="s">
        <v>11301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51"/>
        <v>173</v>
      </c>
      <c r="AB4853">
        <f t="shared" si="152"/>
        <v>2.8828427695887084E-5</v>
      </c>
    </row>
    <row r="4854" spans="1:28">
      <c r="A4854" t="s">
        <v>11302</v>
      </c>
      <c r="B4854" t="s">
        <v>11303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51"/>
        <v>170</v>
      </c>
      <c r="AB4854">
        <f t="shared" si="152"/>
        <v>2.8328512764744531E-5</v>
      </c>
    </row>
    <row r="4855" spans="1:28">
      <c r="A4855" t="s">
        <v>11304</v>
      </c>
      <c r="B4855" t="s">
        <v>11305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51"/>
        <v>182</v>
      </c>
      <c r="AB4855">
        <f t="shared" si="152"/>
        <v>3.0328172489314734E-5</v>
      </c>
    </row>
    <row r="4856" spans="1:28">
      <c r="A4856" t="s">
        <v>11306</v>
      </c>
      <c r="B4856" t="s">
        <v>11307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51"/>
        <v>281</v>
      </c>
      <c r="AB4856">
        <f t="shared" si="152"/>
        <v>4.6825365217018906E-5</v>
      </c>
    </row>
    <row r="4857" spans="1:28">
      <c r="A4857" t="s">
        <v>11308</v>
      </c>
      <c r="B4857" t="s">
        <v>11309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51"/>
        <v>502</v>
      </c>
      <c r="AB4857">
        <f t="shared" si="152"/>
        <v>8.3652431811186801E-5</v>
      </c>
    </row>
    <row r="4858" spans="1:28">
      <c r="A4858" t="s">
        <v>11310</v>
      </c>
      <c r="B4858" t="s">
        <v>11311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51"/>
        <v>591</v>
      </c>
      <c r="AB4858">
        <f t="shared" si="152"/>
        <v>9.8483241435082469E-5</v>
      </c>
    </row>
    <row r="4859" spans="1:28">
      <c r="A4859" t="s">
        <v>11312</v>
      </c>
      <c r="B4859" t="s">
        <v>11313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51"/>
        <v>588</v>
      </c>
      <c r="AB4859">
        <f t="shared" si="152"/>
        <v>9.798332650393992E-5</v>
      </c>
    </row>
    <row r="4860" spans="1:28">
      <c r="A4860" t="s">
        <v>11314</v>
      </c>
      <c r="B4860" t="s">
        <v>11315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51"/>
        <v>459</v>
      </c>
      <c r="AB4860">
        <f t="shared" si="152"/>
        <v>7.6486984464810235E-5</v>
      </c>
    </row>
    <row r="4861" spans="1:28">
      <c r="A4861" t="s">
        <v>11316</v>
      </c>
      <c r="B4861" t="s">
        <v>11317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51"/>
        <v>443</v>
      </c>
      <c r="AB4861">
        <f t="shared" si="152"/>
        <v>7.3820771498716632E-5</v>
      </c>
    </row>
    <row r="4862" spans="1:28">
      <c r="A4862" t="s">
        <v>11318</v>
      </c>
      <c r="B4862" t="s">
        <v>11319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51"/>
        <v>417</v>
      </c>
      <c r="AB4862">
        <f t="shared" si="152"/>
        <v>6.9488175428814524E-5</v>
      </c>
    </row>
    <row r="4863" spans="1:28">
      <c r="A4863" t="s">
        <v>11320</v>
      </c>
      <c r="B4863" t="s">
        <v>11321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51"/>
        <v>404</v>
      </c>
      <c r="AB4863">
        <f t="shared" si="152"/>
        <v>6.7321877393863484E-5</v>
      </c>
    </row>
    <row r="4864" spans="1:28">
      <c r="A4864" t="s">
        <v>11322</v>
      </c>
      <c r="B4864" t="s">
        <v>11323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51"/>
        <v>392</v>
      </c>
      <c r="AB4864">
        <f t="shared" si="152"/>
        <v>6.5322217669293271E-5</v>
      </c>
    </row>
    <row r="4865" spans="1:28">
      <c r="A4865" t="s">
        <v>11324</v>
      </c>
      <c r="B4865" t="s">
        <v>11325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51"/>
        <v>333</v>
      </c>
      <c r="AB4865">
        <f t="shared" si="152"/>
        <v>5.5490557356823115E-5</v>
      </c>
    </row>
    <row r="4866" spans="1:28">
      <c r="A4866" t="s">
        <v>11326</v>
      </c>
      <c r="B4866" t="s">
        <v>11327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51"/>
        <v>325</v>
      </c>
      <c r="AB4866">
        <f t="shared" si="152"/>
        <v>5.4157450873776313E-5</v>
      </c>
    </row>
    <row r="4867" spans="1:28">
      <c r="A4867" t="s">
        <v>11328</v>
      </c>
      <c r="B4867" t="s">
        <v>11329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51"/>
        <v>301</v>
      </c>
      <c r="AB4867">
        <f t="shared" si="152"/>
        <v>5.0158131424635907E-5</v>
      </c>
    </row>
    <row r="4868" spans="1:28">
      <c r="A4868" t="s">
        <v>11330</v>
      </c>
      <c r="B4868" t="s">
        <v>11331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51"/>
        <v>307</v>
      </c>
      <c r="AB4868">
        <f t="shared" si="152"/>
        <v>5.1157961286921007E-5</v>
      </c>
    </row>
    <row r="4869" spans="1:28">
      <c r="A4869" t="s">
        <v>11332</v>
      </c>
      <c r="B4869" t="s">
        <v>11333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51"/>
        <v>338</v>
      </c>
      <c r="AB4869">
        <f t="shared" si="152"/>
        <v>5.6323748908727367E-5</v>
      </c>
    </row>
    <row r="4870" spans="1:28">
      <c r="A4870" t="s">
        <v>11334</v>
      </c>
      <c r="B4870" t="s">
        <v>11335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53">SUM(U4870:Z4870)</f>
        <v>343</v>
      </c>
      <c r="AB4870">
        <f t="shared" si="152"/>
        <v>5.7156940460631619E-5</v>
      </c>
    </row>
    <row r="4871" spans="1:28">
      <c r="A4871" t="s">
        <v>11336</v>
      </c>
      <c r="B4871" t="s">
        <v>11337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53"/>
        <v>370</v>
      </c>
      <c r="AB4871">
        <f t="shared" si="152"/>
        <v>6.1656174840914567E-5</v>
      </c>
    </row>
    <row r="4872" spans="1:28">
      <c r="A4872" t="s">
        <v>11338</v>
      </c>
      <c r="B4872" t="s">
        <v>11339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53"/>
        <v>394</v>
      </c>
      <c r="AB4872">
        <f t="shared" si="152"/>
        <v>6.565549429005498E-5</v>
      </c>
    </row>
    <row r="4873" spans="1:28">
      <c r="A4873" t="s">
        <v>11340</v>
      </c>
      <c r="B4873" t="s">
        <v>11341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53"/>
        <v>361</v>
      </c>
      <c r="AB4873">
        <f t="shared" si="152"/>
        <v>6.0156430047486918E-5</v>
      </c>
    </row>
    <row r="4874" spans="1:28">
      <c r="A4874" t="s">
        <v>11342</v>
      </c>
      <c r="B4874" t="s">
        <v>11343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53"/>
        <v>294</v>
      </c>
      <c r="AB4874">
        <f t="shared" si="152"/>
        <v>4.899166325196996E-5</v>
      </c>
    </row>
    <row r="4875" spans="1:28">
      <c r="A4875" t="s">
        <v>11344</v>
      </c>
      <c r="B4875" t="s">
        <v>11345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53"/>
        <v>197</v>
      </c>
      <c r="AB4875">
        <f t="shared" si="152"/>
        <v>3.282774714502749E-5</v>
      </c>
    </row>
    <row r="4876" spans="1:28">
      <c r="A4876" t="s">
        <v>11346</v>
      </c>
      <c r="B4876" t="s">
        <v>11347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53"/>
        <v>142</v>
      </c>
      <c r="AB4876">
        <f t="shared" si="152"/>
        <v>2.3662640074080728E-5</v>
      </c>
    </row>
    <row r="4877" spans="1:28">
      <c r="A4877" t="s">
        <v>11348</v>
      </c>
      <c r="B4877" t="s">
        <v>11349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53"/>
        <v>163</v>
      </c>
      <c r="AB4877">
        <f t="shared" si="152"/>
        <v>2.716204459207858E-5</v>
      </c>
    </row>
    <row r="4878" spans="1:28">
      <c r="A4878" t="s">
        <v>11350</v>
      </c>
      <c r="B4878" t="s">
        <v>11351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53"/>
        <v>161</v>
      </c>
      <c r="AB4878">
        <f t="shared" si="152"/>
        <v>2.6828767971316881E-5</v>
      </c>
    </row>
    <row r="4879" spans="1:28">
      <c r="A4879" t="s">
        <v>11352</v>
      </c>
      <c r="B4879" t="s">
        <v>11353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53"/>
        <v>170</v>
      </c>
      <c r="AB4879">
        <f t="shared" si="152"/>
        <v>2.8328512764744531E-5</v>
      </c>
    </row>
    <row r="4880" spans="1:28">
      <c r="A4880" t="s">
        <v>11354</v>
      </c>
      <c r="B4880" t="s">
        <v>11355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53"/>
        <v>266</v>
      </c>
      <c r="AB4880">
        <f t="shared" si="152"/>
        <v>4.432579056130615E-5</v>
      </c>
    </row>
    <row r="4881" spans="1:28">
      <c r="A4881" t="s">
        <v>11356</v>
      </c>
      <c r="B4881" t="s">
        <v>11357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53"/>
        <v>478</v>
      </c>
      <c r="AB4881">
        <f t="shared" si="152"/>
        <v>7.9653112362046389E-5</v>
      </c>
    </row>
    <row r="4882" spans="1:28">
      <c r="A4882" t="s">
        <v>11358</v>
      </c>
      <c r="B4882" t="s">
        <v>11359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53"/>
        <v>571</v>
      </c>
      <c r="AB4882">
        <f t="shared" si="152"/>
        <v>9.5150475227465461E-5</v>
      </c>
    </row>
    <row r="4883" spans="1:28">
      <c r="A4883" t="s">
        <v>11360</v>
      </c>
      <c r="B4883" t="s">
        <v>11361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53"/>
        <v>565</v>
      </c>
      <c r="AB4883">
        <f t="shared" si="152"/>
        <v>9.4150645365180362E-5</v>
      </c>
    </row>
    <row r="4884" spans="1:28">
      <c r="A4884" t="s">
        <v>11362</v>
      </c>
      <c r="B4884" t="s">
        <v>11363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53"/>
        <v>448</v>
      </c>
      <c r="AB4884">
        <f t="shared" si="152"/>
        <v>7.465396305062089E-5</v>
      </c>
    </row>
    <row r="4885" spans="1:28">
      <c r="A4885" t="s">
        <v>11364</v>
      </c>
      <c r="B4885" t="s">
        <v>11365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53"/>
        <v>432</v>
      </c>
      <c r="AB4885">
        <f t="shared" si="152"/>
        <v>7.1987750084527287E-5</v>
      </c>
    </row>
    <row r="4886" spans="1:28">
      <c r="A4886" t="s">
        <v>11366</v>
      </c>
      <c r="B4886" t="s">
        <v>11367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53"/>
        <v>408</v>
      </c>
      <c r="AB4886">
        <f t="shared" ref="AB4886:AB4949" si="154">AA4886/$AD$4</f>
        <v>6.7988430635386874E-5</v>
      </c>
    </row>
    <row r="4887" spans="1:28">
      <c r="A4887" t="s">
        <v>11368</v>
      </c>
      <c r="B4887" t="s">
        <v>11369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53"/>
        <v>395</v>
      </c>
      <c r="AB4887">
        <f t="shared" si="154"/>
        <v>6.5822132600435821E-5</v>
      </c>
    </row>
    <row r="4888" spans="1:28">
      <c r="A4888" t="s">
        <v>11370</v>
      </c>
      <c r="B4888" t="s">
        <v>11371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53"/>
        <v>385</v>
      </c>
      <c r="AB4888">
        <f t="shared" si="154"/>
        <v>6.415574949662733E-5</v>
      </c>
    </row>
    <row r="4889" spans="1:28">
      <c r="A4889" t="s">
        <v>11372</v>
      </c>
      <c r="B4889" t="s">
        <v>11373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53"/>
        <v>325</v>
      </c>
      <c r="AB4889">
        <f t="shared" si="154"/>
        <v>5.4157450873776313E-5</v>
      </c>
    </row>
    <row r="4890" spans="1:28">
      <c r="A4890" t="s">
        <v>11374</v>
      </c>
      <c r="B4890" t="s">
        <v>11375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53"/>
        <v>311</v>
      </c>
      <c r="AB4890">
        <f t="shared" si="154"/>
        <v>5.1824514528444411E-5</v>
      </c>
    </row>
    <row r="4891" spans="1:28">
      <c r="A4891" t="s">
        <v>11376</v>
      </c>
      <c r="B4891" t="s">
        <v>11377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53"/>
        <v>287</v>
      </c>
      <c r="AB4891">
        <f t="shared" si="154"/>
        <v>4.7825195079304006E-5</v>
      </c>
    </row>
    <row r="4892" spans="1:28">
      <c r="A4892" t="s">
        <v>11378</v>
      </c>
      <c r="B4892" t="s">
        <v>11379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53"/>
        <v>290</v>
      </c>
      <c r="AB4892">
        <f t="shared" si="154"/>
        <v>4.8325110010446555E-5</v>
      </c>
    </row>
    <row r="4893" spans="1:28">
      <c r="A4893" t="s">
        <v>11380</v>
      </c>
      <c r="B4893" t="s">
        <v>11381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53"/>
        <v>320</v>
      </c>
      <c r="AB4893">
        <f t="shared" si="154"/>
        <v>5.3324259321872061E-5</v>
      </c>
    </row>
    <row r="4894" spans="1:28">
      <c r="A4894" t="s">
        <v>11382</v>
      </c>
      <c r="B4894" t="s">
        <v>11383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53"/>
        <v>326</v>
      </c>
      <c r="AB4894">
        <f t="shared" si="154"/>
        <v>5.432408918415716E-5</v>
      </c>
    </row>
    <row r="4895" spans="1:28">
      <c r="A4895" t="s">
        <v>11384</v>
      </c>
      <c r="B4895" t="s">
        <v>11385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53"/>
        <v>349</v>
      </c>
      <c r="AB4895">
        <f t="shared" si="154"/>
        <v>5.8156770322916718E-5</v>
      </c>
    </row>
    <row r="4896" spans="1:28">
      <c r="A4896" t="s">
        <v>11386</v>
      </c>
      <c r="B4896" t="s">
        <v>11387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53"/>
        <v>370</v>
      </c>
      <c r="AB4896">
        <f t="shared" si="154"/>
        <v>6.1656174840914567E-5</v>
      </c>
    </row>
    <row r="4897" spans="1:28">
      <c r="A4897" t="s">
        <v>11388</v>
      </c>
      <c r="B4897" t="s">
        <v>11389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53"/>
        <v>337</v>
      </c>
      <c r="AB4897">
        <f t="shared" si="154"/>
        <v>5.6157110598346512E-5</v>
      </c>
    </row>
    <row r="4898" spans="1:28">
      <c r="A4898" t="s">
        <v>11390</v>
      </c>
      <c r="B4898" t="s">
        <v>11391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53"/>
        <v>276</v>
      </c>
      <c r="AB4898">
        <f t="shared" si="154"/>
        <v>4.5992173665114654E-5</v>
      </c>
    </row>
    <row r="4899" spans="1:28">
      <c r="A4899" t="s">
        <v>11392</v>
      </c>
      <c r="B4899" t="s">
        <v>11393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53"/>
        <v>185</v>
      </c>
      <c r="AB4899">
        <f t="shared" si="154"/>
        <v>3.0828087420457284E-5</v>
      </c>
    </row>
    <row r="4900" spans="1:28">
      <c r="A4900" t="s">
        <v>11394</v>
      </c>
      <c r="B4900" t="s">
        <v>11395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53"/>
        <v>136</v>
      </c>
      <c r="AB4900">
        <f t="shared" si="154"/>
        <v>2.2662810211795625E-5</v>
      </c>
    </row>
    <row r="4901" spans="1:28">
      <c r="A4901" t="s">
        <v>11396</v>
      </c>
      <c r="B4901" t="s">
        <v>11397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53"/>
        <v>156</v>
      </c>
      <c r="AB4901">
        <f t="shared" si="154"/>
        <v>2.5995576419412629E-5</v>
      </c>
    </row>
    <row r="4902" spans="1:28">
      <c r="A4902" t="s">
        <v>11398</v>
      </c>
      <c r="B4902" t="s">
        <v>11399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53"/>
        <v>153</v>
      </c>
      <c r="AB4902">
        <f t="shared" si="154"/>
        <v>2.549566148827008E-5</v>
      </c>
    </row>
    <row r="4903" spans="1:28">
      <c r="A4903" t="s">
        <v>11400</v>
      </c>
      <c r="B4903" t="s">
        <v>11401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53"/>
        <v>162</v>
      </c>
      <c r="AB4903">
        <f t="shared" si="154"/>
        <v>2.6995406281697733E-5</v>
      </c>
    </row>
    <row r="4904" spans="1:28">
      <c r="A4904" t="s">
        <v>11402</v>
      </c>
      <c r="B4904" t="s">
        <v>11403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53"/>
        <v>256</v>
      </c>
      <c r="AB4904">
        <f t="shared" si="154"/>
        <v>4.2659407457497646E-5</v>
      </c>
    </row>
    <row r="4905" spans="1:28">
      <c r="A4905" t="s">
        <v>11404</v>
      </c>
      <c r="B4905" t="s">
        <v>11405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53"/>
        <v>458</v>
      </c>
      <c r="AB4905">
        <f t="shared" si="154"/>
        <v>7.6320346154429394E-5</v>
      </c>
    </row>
    <row r="4906" spans="1:28">
      <c r="A4906" t="s">
        <v>11406</v>
      </c>
      <c r="B4906" t="s">
        <v>11407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53"/>
        <v>546</v>
      </c>
      <c r="AB4906">
        <f t="shared" si="154"/>
        <v>9.0984517467944208E-5</v>
      </c>
    </row>
    <row r="4907" spans="1:28">
      <c r="A4907" t="s">
        <v>11408</v>
      </c>
      <c r="B4907" t="s">
        <v>11409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53"/>
        <v>542</v>
      </c>
      <c r="AB4907">
        <f t="shared" si="154"/>
        <v>9.0317964226420804E-5</v>
      </c>
    </row>
    <row r="4908" spans="1:28">
      <c r="A4908" t="s">
        <v>11410</v>
      </c>
      <c r="B4908" t="s">
        <v>11411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53"/>
        <v>428</v>
      </c>
      <c r="AB4908">
        <f t="shared" si="154"/>
        <v>7.1321196843003882E-5</v>
      </c>
    </row>
    <row r="4909" spans="1:28">
      <c r="A4909" t="s">
        <v>11412</v>
      </c>
      <c r="B4909" t="s">
        <v>11413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53"/>
        <v>412</v>
      </c>
      <c r="AB4909">
        <f t="shared" si="154"/>
        <v>6.8654983876910279E-5</v>
      </c>
    </row>
    <row r="4910" spans="1:28">
      <c r="A4910" t="s">
        <v>11414</v>
      </c>
      <c r="B4910" t="s">
        <v>11415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53"/>
        <v>391</v>
      </c>
      <c r="AB4910">
        <f t="shared" si="154"/>
        <v>6.515557935891243E-5</v>
      </c>
    </row>
    <row r="4911" spans="1:28">
      <c r="A4911" t="s">
        <v>11416</v>
      </c>
      <c r="B4911" t="s">
        <v>11417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53"/>
        <v>379</v>
      </c>
      <c r="AB4911">
        <f t="shared" si="154"/>
        <v>6.3155919634342217E-5</v>
      </c>
    </row>
    <row r="4912" spans="1:28">
      <c r="A4912" t="s">
        <v>11418</v>
      </c>
      <c r="B4912" t="s">
        <v>11419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53"/>
        <v>367</v>
      </c>
      <c r="AB4912">
        <f t="shared" si="154"/>
        <v>6.1156259909772017E-5</v>
      </c>
    </row>
    <row r="4913" spans="1:28">
      <c r="A4913" t="s">
        <v>11420</v>
      </c>
      <c r="B4913" t="s">
        <v>11421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53"/>
        <v>309</v>
      </c>
      <c r="AB4913">
        <f t="shared" si="154"/>
        <v>5.1491237907682709E-5</v>
      </c>
    </row>
    <row r="4914" spans="1:28">
      <c r="A4914" t="s">
        <v>11422</v>
      </c>
      <c r="B4914" t="s">
        <v>11423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53"/>
        <v>296</v>
      </c>
      <c r="AB4914">
        <f t="shared" si="154"/>
        <v>4.9324939872731655E-5</v>
      </c>
    </row>
    <row r="4915" spans="1:28">
      <c r="A4915" t="s">
        <v>11424</v>
      </c>
      <c r="B4915" t="s">
        <v>11425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53"/>
        <v>273</v>
      </c>
      <c r="AB4915">
        <f t="shared" si="154"/>
        <v>4.5492258733972104E-5</v>
      </c>
    </row>
    <row r="4916" spans="1:28">
      <c r="A4916" t="s">
        <v>11426</v>
      </c>
      <c r="B4916" t="s">
        <v>11427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53"/>
        <v>275</v>
      </c>
      <c r="AB4916">
        <f t="shared" si="154"/>
        <v>4.5825535354733799E-5</v>
      </c>
    </row>
    <row r="4917" spans="1:28">
      <c r="A4917" t="s">
        <v>11428</v>
      </c>
      <c r="B4917" t="s">
        <v>11429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53"/>
        <v>305</v>
      </c>
      <c r="AB4917">
        <f t="shared" si="154"/>
        <v>5.0824684666159311E-5</v>
      </c>
    </row>
    <row r="4918" spans="1:28">
      <c r="A4918" t="s">
        <v>11430</v>
      </c>
      <c r="B4918" t="s">
        <v>11431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53"/>
        <v>309</v>
      </c>
      <c r="AB4918">
        <f t="shared" si="154"/>
        <v>5.1491237907682709E-5</v>
      </c>
    </row>
    <row r="4919" spans="1:28">
      <c r="A4919" t="s">
        <v>11432</v>
      </c>
      <c r="B4919" t="s">
        <v>11433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53"/>
        <v>332</v>
      </c>
      <c r="AB4919">
        <f t="shared" si="154"/>
        <v>5.5323919046442267E-5</v>
      </c>
    </row>
    <row r="4920" spans="1:28">
      <c r="A4920" t="s">
        <v>11434</v>
      </c>
      <c r="B4920" t="s">
        <v>11435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53"/>
        <v>352</v>
      </c>
      <c r="AB4920">
        <f t="shared" si="154"/>
        <v>5.8656685254059268E-5</v>
      </c>
    </row>
    <row r="4921" spans="1:28">
      <c r="A4921" t="s">
        <v>11436</v>
      </c>
      <c r="B4921" t="s">
        <v>11437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53"/>
        <v>322</v>
      </c>
      <c r="AB4921">
        <f t="shared" si="154"/>
        <v>5.3657535942633763E-5</v>
      </c>
    </row>
    <row r="4922" spans="1:28">
      <c r="A4922" t="s">
        <v>11438</v>
      </c>
      <c r="B4922" t="s">
        <v>11439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53"/>
        <v>262</v>
      </c>
      <c r="AB4922">
        <f t="shared" si="154"/>
        <v>4.3659237319782752E-5</v>
      </c>
    </row>
    <row r="4923" spans="1:28">
      <c r="A4923" t="s">
        <v>11440</v>
      </c>
      <c r="B4923" t="s">
        <v>11441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53"/>
        <v>174</v>
      </c>
      <c r="AB4923">
        <f t="shared" si="154"/>
        <v>2.8995066006267932E-5</v>
      </c>
    </row>
    <row r="4924" spans="1:28">
      <c r="A4924" t="s">
        <v>11442</v>
      </c>
      <c r="B4924" t="s">
        <v>11443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53"/>
        <v>132</v>
      </c>
      <c r="AB4924">
        <f t="shared" si="154"/>
        <v>2.1996256970272224E-5</v>
      </c>
    </row>
    <row r="4925" spans="1:28">
      <c r="A4925" t="s">
        <v>11444</v>
      </c>
      <c r="B4925" t="s">
        <v>11445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53"/>
        <v>152</v>
      </c>
      <c r="AB4925">
        <f t="shared" si="154"/>
        <v>2.5329023177889229E-5</v>
      </c>
    </row>
    <row r="4926" spans="1:28">
      <c r="A4926" t="s">
        <v>11446</v>
      </c>
      <c r="B4926" t="s">
        <v>11447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53"/>
        <v>151</v>
      </c>
      <c r="AB4926">
        <f t="shared" si="154"/>
        <v>2.5162384867508377E-5</v>
      </c>
    </row>
    <row r="4927" spans="1:28">
      <c r="A4927" t="s">
        <v>11448</v>
      </c>
      <c r="B4927" t="s">
        <v>11449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53"/>
        <v>160</v>
      </c>
      <c r="AB4927">
        <f t="shared" si="154"/>
        <v>2.666212966093603E-5</v>
      </c>
    </row>
    <row r="4928" spans="1:28">
      <c r="A4928" t="s">
        <v>11450</v>
      </c>
      <c r="B4928" t="s">
        <v>11451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53"/>
        <v>251</v>
      </c>
      <c r="AB4928">
        <f t="shared" si="154"/>
        <v>4.1826215905593401E-5</v>
      </c>
    </row>
    <row r="4929" spans="1:28">
      <c r="A4929" t="s">
        <v>11452</v>
      </c>
      <c r="B4929" t="s">
        <v>11453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53"/>
        <v>448</v>
      </c>
      <c r="AB4929">
        <f t="shared" si="154"/>
        <v>7.465396305062089E-5</v>
      </c>
    </row>
    <row r="4930" spans="1:28">
      <c r="A4930" t="s">
        <v>11454</v>
      </c>
      <c r="B4930" t="s">
        <v>11455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53"/>
        <v>533</v>
      </c>
      <c r="AB4930">
        <f t="shared" si="154"/>
        <v>8.8818219432993154E-5</v>
      </c>
    </row>
    <row r="4931" spans="1:28">
      <c r="A4931" t="s">
        <v>11456</v>
      </c>
      <c r="B4931" t="s">
        <v>11457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53"/>
        <v>528</v>
      </c>
      <c r="AB4931">
        <f t="shared" si="154"/>
        <v>8.7985027881088895E-5</v>
      </c>
    </row>
    <row r="4932" spans="1:28">
      <c r="A4932" t="s">
        <v>11458</v>
      </c>
      <c r="B4932" t="s">
        <v>11459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53"/>
        <v>417</v>
      </c>
      <c r="AB4932">
        <f t="shared" si="154"/>
        <v>6.9488175428814524E-5</v>
      </c>
    </row>
    <row r="4933" spans="1:28">
      <c r="A4933" t="s">
        <v>11460</v>
      </c>
      <c r="B4933" t="s">
        <v>11461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53"/>
        <v>402</v>
      </c>
      <c r="AB4933">
        <f t="shared" si="154"/>
        <v>6.6988600773101775E-5</v>
      </c>
    </row>
    <row r="4934" spans="1:28">
      <c r="A4934" t="s">
        <v>11462</v>
      </c>
      <c r="B4934" t="s">
        <v>11463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55">SUM(U4934:Z4934)</f>
        <v>382</v>
      </c>
      <c r="AB4934">
        <f t="shared" si="154"/>
        <v>6.3655834565484767E-5</v>
      </c>
    </row>
    <row r="4935" spans="1:28">
      <c r="A4935" t="s">
        <v>11464</v>
      </c>
      <c r="B4935" t="s">
        <v>11465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55"/>
        <v>368</v>
      </c>
      <c r="AB4935">
        <f t="shared" si="154"/>
        <v>6.1322898220152872E-5</v>
      </c>
    </row>
    <row r="4936" spans="1:28">
      <c r="A4936" t="s">
        <v>11466</v>
      </c>
      <c r="B4936" t="s">
        <v>11467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55"/>
        <v>357</v>
      </c>
      <c r="AB4936">
        <f t="shared" si="154"/>
        <v>5.948987680596352E-5</v>
      </c>
    </row>
    <row r="4937" spans="1:28">
      <c r="A4937" t="s">
        <v>11468</v>
      </c>
      <c r="B4937" t="s">
        <v>11469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55"/>
        <v>300</v>
      </c>
      <c r="AB4937">
        <f t="shared" si="154"/>
        <v>4.9991493114255059E-5</v>
      </c>
    </row>
    <row r="4938" spans="1:28">
      <c r="A4938" t="s">
        <v>11470</v>
      </c>
      <c r="B4938" t="s">
        <v>11471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55"/>
        <v>287</v>
      </c>
      <c r="AB4938">
        <f t="shared" si="154"/>
        <v>4.7825195079304006E-5</v>
      </c>
    </row>
    <row r="4939" spans="1:28">
      <c r="A4939" t="s">
        <v>11472</v>
      </c>
      <c r="B4939" t="s">
        <v>11473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55"/>
        <v>265</v>
      </c>
      <c r="AB4939">
        <f t="shared" si="154"/>
        <v>4.4159152250925302E-5</v>
      </c>
    </row>
    <row r="4940" spans="1:28">
      <c r="A4940" t="s">
        <v>11474</v>
      </c>
      <c r="B4940" t="s">
        <v>11475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55"/>
        <v>266</v>
      </c>
      <c r="AB4940">
        <f t="shared" si="154"/>
        <v>4.432579056130615E-5</v>
      </c>
    </row>
    <row r="4941" spans="1:28">
      <c r="A4941" t="s">
        <v>11476</v>
      </c>
      <c r="B4941" t="s">
        <v>11477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55"/>
        <v>295</v>
      </c>
      <c r="AB4941">
        <f t="shared" si="154"/>
        <v>4.9158301562350807E-5</v>
      </c>
    </row>
    <row r="4942" spans="1:28">
      <c r="A4942" t="s">
        <v>11478</v>
      </c>
      <c r="B4942" t="s">
        <v>11479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55"/>
        <v>299</v>
      </c>
      <c r="AB4942">
        <f t="shared" si="154"/>
        <v>4.9824854803874205E-5</v>
      </c>
    </row>
    <row r="4943" spans="1:28">
      <c r="A4943" t="s">
        <v>11480</v>
      </c>
      <c r="B4943" t="s">
        <v>11481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55"/>
        <v>323</v>
      </c>
      <c r="AB4943">
        <f t="shared" si="154"/>
        <v>5.3824174253014611E-5</v>
      </c>
    </row>
    <row r="4944" spans="1:28">
      <c r="A4944" t="s">
        <v>11482</v>
      </c>
      <c r="B4944" t="s">
        <v>11483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55"/>
        <v>341</v>
      </c>
      <c r="AB4944">
        <f t="shared" si="154"/>
        <v>5.6823663839869916E-5</v>
      </c>
    </row>
    <row r="4945" spans="1:28">
      <c r="A4945" t="s">
        <v>11484</v>
      </c>
      <c r="B4945" t="s">
        <v>11485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55"/>
        <v>312</v>
      </c>
      <c r="AB4945">
        <f t="shared" si="154"/>
        <v>5.1991152838825259E-5</v>
      </c>
    </row>
    <row r="4946" spans="1:28">
      <c r="A4946" t="s">
        <v>11486</v>
      </c>
      <c r="B4946" t="s">
        <v>11487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55"/>
        <v>255</v>
      </c>
      <c r="AB4946">
        <f t="shared" si="154"/>
        <v>4.2492769147116798E-5</v>
      </c>
    </row>
    <row r="4947" spans="1:28">
      <c r="A4947" t="s">
        <v>11488</v>
      </c>
      <c r="B4947" t="s">
        <v>11489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55"/>
        <v>171</v>
      </c>
      <c r="AB4947">
        <f t="shared" si="154"/>
        <v>2.8495151075125382E-5</v>
      </c>
    </row>
    <row r="4948" spans="1:28">
      <c r="A4948" t="s">
        <v>11490</v>
      </c>
      <c r="B4948" t="s">
        <v>11491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55"/>
        <v>138</v>
      </c>
      <c r="AB4948">
        <f t="shared" si="154"/>
        <v>2.2996086832557327E-5</v>
      </c>
    </row>
    <row r="4949" spans="1:28">
      <c r="A4949" t="s">
        <v>11492</v>
      </c>
      <c r="B4949" t="s">
        <v>11493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55"/>
        <v>152</v>
      </c>
      <c r="AB4949">
        <f t="shared" si="154"/>
        <v>2.5329023177889229E-5</v>
      </c>
    </row>
    <row r="4950" spans="1:28">
      <c r="A4950" t="s">
        <v>11494</v>
      </c>
      <c r="B4950" t="s">
        <v>11495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55"/>
        <v>150</v>
      </c>
      <c r="AB4950">
        <f t="shared" ref="AB4950:AB5013" si="156">AA4950/$AD$4</f>
        <v>2.499574655712753E-5</v>
      </c>
    </row>
    <row r="4951" spans="1:28">
      <c r="A4951" t="s">
        <v>11496</v>
      </c>
      <c r="B4951" t="s">
        <v>11497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55"/>
        <v>156</v>
      </c>
      <c r="AB4951">
        <f t="shared" si="156"/>
        <v>2.5995576419412629E-5</v>
      </c>
    </row>
    <row r="4952" spans="1:28">
      <c r="A4952" t="s">
        <v>11498</v>
      </c>
      <c r="B4952" t="s">
        <v>11499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55"/>
        <v>239</v>
      </c>
      <c r="AB4952">
        <f t="shared" si="156"/>
        <v>3.9826556181023194E-5</v>
      </c>
    </row>
    <row r="4953" spans="1:28">
      <c r="A4953" t="s">
        <v>11500</v>
      </c>
      <c r="B4953" t="s">
        <v>11501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55"/>
        <v>433</v>
      </c>
      <c r="AB4953">
        <f t="shared" si="156"/>
        <v>7.2154388394908128E-5</v>
      </c>
    </row>
    <row r="4954" spans="1:28">
      <c r="A4954" t="s">
        <v>11502</v>
      </c>
      <c r="B4954" t="s">
        <v>11503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55"/>
        <v>511</v>
      </c>
      <c r="AB4954">
        <f t="shared" si="156"/>
        <v>8.5152176604614451E-5</v>
      </c>
    </row>
    <row r="4955" spans="1:28">
      <c r="A4955" t="s">
        <v>11504</v>
      </c>
      <c r="B4955" t="s">
        <v>11505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55"/>
        <v>522</v>
      </c>
      <c r="AB4955">
        <f t="shared" si="156"/>
        <v>8.6985198018803796E-5</v>
      </c>
    </row>
    <row r="4956" spans="1:28">
      <c r="A4956" t="s">
        <v>11506</v>
      </c>
      <c r="B4956" t="s">
        <v>11507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55"/>
        <v>419</v>
      </c>
      <c r="AB4956">
        <f t="shared" si="156"/>
        <v>6.9821452049576233E-5</v>
      </c>
    </row>
    <row r="4957" spans="1:28">
      <c r="A4957" t="s">
        <v>11508</v>
      </c>
      <c r="B4957" t="s">
        <v>11509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55"/>
        <v>403</v>
      </c>
      <c r="AB4957">
        <f t="shared" si="156"/>
        <v>6.7155239083482629E-5</v>
      </c>
    </row>
    <row r="4958" spans="1:28">
      <c r="A4958" t="s">
        <v>11510</v>
      </c>
      <c r="B4958" t="s">
        <v>11511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55"/>
        <v>376</v>
      </c>
      <c r="AB4958">
        <f t="shared" si="156"/>
        <v>6.2656004703199667E-5</v>
      </c>
    </row>
    <row r="4959" spans="1:28">
      <c r="A4959" t="s">
        <v>11512</v>
      </c>
      <c r="B4959" t="s">
        <v>11513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55"/>
        <v>363</v>
      </c>
      <c r="AB4959">
        <f t="shared" si="156"/>
        <v>6.048970666824862E-5</v>
      </c>
    </row>
    <row r="4960" spans="1:28">
      <c r="A4960" t="s">
        <v>11514</v>
      </c>
      <c r="B4960" t="s">
        <v>11515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55"/>
        <v>352</v>
      </c>
      <c r="AB4960">
        <f t="shared" si="156"/>
        <v>5.8656685254059268E-5</v>
      </c>
    </row>
    <row r="4961" spans="1:28">
      <c r="A4961" t="s">
        <v>11516</v>
      </c>
      <c r="B4961" t="s">
        <v>11517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55"/>
        <v>303</v>
      </c>
      <c r="AB4961">
        <f t="shared" si="156"/>
        <v>5.0491408045397609E-5</v>
      </c>
    </row>
    <row r="4962" spans="1:28">
      <c r="A4962" t="s">
        <v>11518</v>
      </c>
      <c r="B4962" t="s">
        <v>11519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55"/>
        <v>283</v>
      </c>
      <c r="AB4962">
        <f t="shared" si="156"/>
        <v>4.7158641837780601E-5</v>
      </c>
    </row>
    <row r="4963" spans="1:28">
      <c r="A4963" t="s">
        <v>11520</v>
      </c>
      <c r="B4963" t="s">
        <v>11521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55"/>
        <v>261</v>
      </c>
      <c r="AB4963">
        <f t="shared" si="156"/>
        <v>4.3492599009401898E-5</v>
      </c>
    </row>
    <row r="4964" spans="1:28">
      <c r="A4964" t="s">
        <v>11522</v>
      </c>
      <c r="B4964" t="s">
        <v>11523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55"/>
        <v>262</v>
      </c>
      <c r="AB4964">
        <f t="shared" si="156"/>
        <v>4.3659237319782752E-5</v>
      </c>
    </row>
    <row r="4965" spans="1:28">
      <c r="A4965" t="s">
        <v>11524</v>
      </c>
      <c r="B4965" t="s">
        <v>11525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55"/>
        <v>296</v>
      </c>
      <c r="AB4965">
        <f t="shared" si="156"/>
        <v>4.9324939872731655E-5</v>
      </c>
    </row>
    <row r="4966" spans="1:28">
      <c r="A4966" t="s">
        <v>11526</v>
      </c>
      <c r="B4966" t="s">
        <v>11527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55"/>
        <v>302</v>
      </c>
      <c r="AB4966">
        <f t="shared" si="156"/>
        <v>5.0324769735016755E-5</v>
      </c>
    </row>
    <row r="4967" spans="1:28">
      <c r="A4967" t="s">
        <v>11528</v>
      </c>
      <c r="B4967" t="s">
        <v>11529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55"/>
        <v>330</v>
      </c>
      <c r="AB4967">
        <f t="shared" si="156"/>
        <v>5.4990642425680565E-5</v>
      </c>
    </row>
    <row r="4968" spans="1:28">
      <c r="A4968" t="s">
        <v>11530</v>
      </c>
      <c r="B4968" t="s">
        <v>11531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55"/>
        <v>345</v>
      </c>
      <c r="AB4968">
        <f t="shared" si="156"/>
        <v>5.7490217081393314E-5</v>
      </c>
    </row>
    <row r="4969" spans="1:28">
      <c r="A4969" t="s">
        <v>11532</v>
      </c>
      <c r="B4969" t="s">
        <v>11533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55"/>
        <v>318</v>
      </c>
      <c r="AB4969">
        <f t="shared" si="156"/>
        <v>5.2990982701110359E-5</v>
      </c>
    </row>
    <row r="4970" spans="1:28">
      <c r="A4970" t="s">
        <v>11534</v>
      </c>
      <c r="B4970" t="s">
        <v>11535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55"/>
        <v>255</v>
      </c>
      <c r="AB4970">
        <f t="shared" si="156"/>
        <v>4.2492769147116798E-5</v>
      </c>
    </row>
    <row r="4971" spans="1:28">
      <c r="A4971" t="s">
        <v>11536</v>
      </c>
      <c r="B4971" t="s">
        <v>11537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55"/>
        <v>170</v>
      </c>
      <c r="AB4971">
        <f t="shared" si="156"/>
        <v>2.8328512764744531E-5</v>
      </c>
    </row>
    <row r="4972" spans="1:28">
      <c r="A4972" t="s">
        <v>11538</v>
      </c>
      <c r="B4972" t="s">
        <v>11539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55"/>
        <v>157</v>
      </c>
      <c r="AB4972">
        <f t="shared" si="156"/>
        <v>2.6162214729793481E-5</v>
      </c>
    </row>
    <row r="4973" spans="1:28">
      <c r="A4973" t="s">
        <v>11540</v>
      </c>
      <c r="B4973" t="s">
        <v>11541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55"/>
        <v>160</v>
      </c>
      <c r="AB4973">
        <f t="shared" si="156"/>
        <v>2.666212966093603E-5</v>
      </c>
    </row>
    <row r="4974" spans="1:28">
      <c r="A4974" t="s">
        <v>11542</v>
      </c>
      <c r="B4974" t="s">
        <v>11543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55"/>
        <v>138</v>
      </c>
      <c r="AB4974">
        <f t="shared" si="156"/>
        <v>2.2996086832557327E-5</v>
      </c>
    </row>
    <row r="4975" spans="1:28">
      <c r="A4975" t="s">
        <v>11544</v>
      </c>
      <c r="B4975" t="s">
        <v>11545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55"/>
        <v>159</v>
      </c>
      <c r="AB4975">
        <f t="shared" si="156"/>
        <v>2.6495491350555179E-5</v>
      </c>
    </row>
    <row r="4976" spans="1:28">
      <c r="A4976" t="s">
        <v>11546</v>
      </c>
      <c r="B4976" t="s">
        <v>11547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55"/>
        <v>241</v>
      </c>
      <c r="AB4976">
        <f t="shared" si="156"/>
        <v>4.0159832801784897E-5</v>
      </c>
    </row>
    <row r="4977" spans="1:28">
      <c r="A4977" t="s">
        <v>11548</v>
      </c>
      <c r="B4977" t="s">
        <v>11549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55"/>
        <v>394</v>
      </c>
      <c r="AB4977">
        <f t="shared" si="156"/>
        <v>6.565549429005498E-5</v>
      </c>
    </row>
    <row r="4978" spans="1:28">
      <c r="A4978" t="s">
        <v>11550</v>
      </c>
      <c r="B4978" t="s">
        <v>11551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55"/>
        <v>518</v>
      </c>
      <c r="AB4978">
        <f t="shared" si="156"/>
        <v>8.6318644777280405E-5</v>
      </c>
    </row>
    <row r="4979" spans="1:28">
      <c r="A4979" t="s">
        <v>11552</v>
      </c>
      <c r="B4979" t="s">
        <v>11553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55"/>
        <v>527</v>
      </c>
      <c r="AB4979">
        <f t="shared" si="156"/>
        <v>8.7818389570708055E-5</v>
      </c>
    </row>
    <row r="4980" spans="1:28">
      <c r="A4980" t="s">
        <v>11554</v>
      </c>
      <c r="B4980" t="s">
        <v>11555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55"/>
        <v>419</v>
      </c>
      <c r="AB4980">
        <f t="shared" si="156"/>
        <v>6.9821452049576233E-5</v>
      </c>
    </row>
    <row r="4981" spans="1:28">
      <c r="A4981" t="s">
        <v>11556</v>
      </c>
      <c r="B4981" t="s">
        <v>11557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55"/>
        <v>394</v>
      </c>
      <c r="AB4981">
        <f t="shared" si="156"/>
        <v>6.565549429005498E-5</v>
      </c>
    </row>
    <row r="4982" spans="1:28">
      <c r="A4982" t="s">
        <v>11558</v>
      </c>
      <c r="B4982" t="s">
        <v>11559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55"/>
        <v>391</v>
      </c>
      <c r="AB4982">
        <f t="shared" si="156"/>
        <v>6.515557935891243E-5</v>
      </c>
    </row>
    <row r="4983" spans="1:28">
      <c r="A4983" t="s">
        <v>11560</v>
      </c>
      <c r="B4983" t="s">
        <v>11561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55"/>
        <v>352</v>
      </c>
      <c r="AB4983">
        <f t="shared" si="156"/>
        <v>5.8656685254059268E-5</v>
      </c>
    </row>
    <row r="4984" spans="1:28">
      <c r="A4984" t="s">
        <v>11562</v>
      </c>
      <c r="B4984" t="s">
        <v>11563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55"/>
        <v>346</v>
      </c>
      <c r="AB4984">
        <f t="shared" si="156"/>
        <v>5.7656855391774168E-5</v>
      </c>
    </row>
    <row r="4985" spans="1:28">
      <c r="A4985" t="s">
        <v>11564</v>
      </c>
      <c r="B4985" t="s">
        <v>11565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55"/>
        <v>295</v>
      </c>
      <c r="AB4985">
        <f t="shared" si="156"/>
        <v>4.9158301562350807E-5</v>
      </c>
    </row>
    <row r="4986" spans="1:28">
      <c r="A4986" t="s">
        <v>11566</v>
      </c>
      <c r="B4986" t="s">
        <v>11567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55"/>
        <v>324</v>
      </c>
      <c r="AB4986">
        <f t="shared" si="156"/>
        <v>5.3990812563395465E-5</v>
      </c>
    </row>
    <row r="4987" spans="1:28">
      <c r="A4987" t="s">
        <v>11568</v>
      </c>
      <c r="B4987" t="s">
        <v>11569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55"/>
        <v>293</v>
      </c>
      <c r="AB4987">
        <f t="shared" si="156"/>
        <v>4.8825024941589105E-5</v>
      </c>
    </row>
    <row r="4988" spans="1:28">
      <c r="A4988" t="s">
        <v>11570</v>
      </c>
      <c r="B4988" t="s">
        <v>11571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55"/>
        <v>293</v>
      </c>
      <c r="AB4988">
        <f t="shared" si="156"/>
        <v>4.8825024941589105E-5</v>
      </c>
    </row>
    <row r="4989" spans="1:28">
      <c r="A4989" t="s">
        <v>11572</v>
      </c>
      <c r="B4989" t="s">
        <v>11573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55"/>
        <v>300</v>
      </c>
      <c r="AB4989">
        <f t="shared" si="156"/>
        <v>4.9991493114255059E-5</v>
      </c>
    </row>
    <row r="4990" spans="1:28">
      <c r="A4990" t="s">
        <v>11574</v>
      </c>
      <c r="B4990" t="s">
        <v>11575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55"/>
        <v>305</v>
      </c>
      <c r="AB4990">
        <f t="shared" si="156"/>
        <v>5.0824684666159311E-5</v>
      </c>
    </row>
    <row r="4991" spans="1:28">
      <c r="A4991" t="s">
        <v>11576</v>
      </c>
      <c r="B4991" t="s">
        <v>11577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55"/>
        <v>320</v>
      </c>
      <c r="AB4991">
        <f t="shared" si="156"/>
        <v>5.3324259321872061E-5</v>
      </c>
    </row>
    <row r="4992" spans="1:28">
      <c r="A4992" t="s">
        <v>11578</v>
      </c>
      <c r="B4992" t="s">
        <v>11579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55"/>
        <v>332</v>
      </c>
      <c r="AB4992">
        <f t="shared" si="156"/>
        <v>5.5323919046442267E-5</v>
      </c>
    </row>
    <row r="4993" spans="1:28">
      <c r="A4993" t="s">
        <v>11580</v>
      </c>
      <c r="B4993" t="s">
        <v>11581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55"/>
        <v>319</v>
      </c>
      <c r="AB4993">
        <f t="shared" si="156"/>
        <v>5.3157621011491213E-5</v>
      </c>
    </row>
    <row r="4994" spans="1:28">
      <c r="A4994" t="s">
        <v>11582</v>
      </c>
      <c r="B4994" t="s">
        <v>11583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55"/>
        <v>253</v>
      </c>
      <c r="AB4994">
        <f t="shared" si="156"/>
        <v>4.2159492526355096E-5</v>
      </c>
    </row>
    <row r="4995" spans="1:28">
      <c r="A4995" t="s">
        <v>11584</v>
      </c>
      <c r="B4995" t="s">
        <v>11585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55"/>
        <v>168</v>
      </c>
      <c r="AB4995">
        <f t="shared" si="156"/>
        <v>2.7995236143982832E-5</v>
      </c>
    </row>
    <row r="4996" spans="1:28">
      <c r="A4996" t="s">
        <v>11586</v>
      </c>
      <c r="B4996" t="s">
        <v>11587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55"/>
        <v>151</v>
      </c>
      <c r="AB4996">
        <f t="shared" si="156"/>
        <v>2.5162384867508377E-5</v>
      </c>
    </row>
    <row r="4997" spans="1:28">
      <c r="A4997" t="s">
        <v>11588</v>
      </c>
      <c r="B4997" t="s">
        <v>11589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55"/>
        <v>174</v>
      </c>
      <c r="AB4997">
        <f t="shared" si="156"/>
        <v>2.8995066006267932E-5</v>
      </c>
    </row>
    <row r="4998" spans="1:28">
      <c r="A4998" t="s">
        <v>11590</v>
      </c>
      <c r="B4998" t="s">
        <v>11591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57">SUM(U4998:Z4998)</f>
        <v>183</v>
      </c>
      <c r="AB4998">
        <f t="shared" si="156"/>
        <v>3.0494810799695585E-5</v>
      </c>
    </row>
    <row r="4999" spans="1:28">
      <c r="A4999" t="s">
        <v>11592</v>
      </c>
      <c r="B4999" t="s">
        <v>11593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57"/>
        <v>230</v>
      </c>
      <c r="AB4999">
        <f t="shared" si="156"/>
        <v>3.8326811387595545E-5</v>
      </c>
    </row>
    <row r="5000" spans="1:28">
      <c r="A5000" t="s">
        <v>11594</v>
      </c>
      <c r="B5000" t="s">
        <v>11595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57"/>
        <v>330</v>
      </c>
      <c r="AB5000">
        <f t="shared" si="156"/>
        <v>5.4990642425680565E-5</v>
      </c>
    </row>
    <row r="5001" spans="1:28">
      <c r="A5001" t="s">
        <v>11596</v>
      </c>
      <c r="B5001" t="s">
        <v>11597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57"/>
        <v>486</v>
      </c>
      <c r="AB5001">
        <f t="shared" si="156"/>
        <v>8.0986218845093198E-5</v>
      </c>
    </row>
    <row r="5002" spans="1:28">
      <c r="A5002" t="s">
        <v>11598</v>
      </c>
      <c r="B5002" t="s">
        <v>11599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57"/>
        <v>498</v>
      </c>
      <c r="AB5002">
        <f t="shared" si="156"/>
        <v>8.2985878569663397E-5</v>
      </c>
    </row>
    <row r="5003" spans="1:28">
      <c r="A5003" t="s">
        <v>11600</v>
      </c>
      <c r="B5003" t="s">
        <v>11601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57"/>
        <v>523</v>
      </c>
      <c r="AB5003">
        <f t="shared" si="156"/>
        <v>8.715183632918465E-5</v>
      </c>
    </row>
    <row r="5004" spans="1:28">
      <c r="A5004" t="s">
        <v>11602</v>
      </c>
      <c r="B5004" t="s">
        <v>11603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57"/>
        <v>406</v>
      </c>
      <c r="AB5004">
        <f t="shared" si="156"/>
        <v>6.7655154014625179E-5</v>
      </c>
    </row>
    <row r="5005" spans="1:28">
      <c r="A5005" t="s">
        <v>11604</v>
      </c>
      <c r="B5005" t="s">
        <v>11605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57"/>
        <v>387</v>
      </c>
      <c r="AB5005">
        <f t="shared" si="156"/>
        <v>6.4489026117389025E-5</v>
      </c>
    </row>
    <row r="5006" spans="1:28">
      <c r="A5006" t="s">
        <v>11606</v>
      </c>
      <c r="B5006" t="s">
        <v>11607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57"/>
        <v>370</v>
      </c>
      <c r="AB5006">
        <f t="shared" si="156"/>
        <v>6.1656174840914567E-5</v>
      </c>
    </row>
    <row r="5007" spans="1:28">
      <c r="A5007" t="s">
        <v>11608</v>
      </c>
      <c r="B5007" t="s">
        <v>11609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57"/>
        <v>354</v>
      </c>
      <c r="AB5007">
        <f t="shared" si="156"/>
        <v>5.898996187482097E-5</v>
      </c>
    </row>
    <row r="5008" spans="1:28">
      <c r="A5008" t="s">
        <v>11610</v>
      </c>
      <c r="B5008" t="s">
        <v>11611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57"/>
        <v>350</v>
      </c>
      <c r="AB5008">
        <f t="shared" si="156"/>
        <v>5.8323408633297566E-5</v>
      </c>
    </row>
    <row r="5009" spans="1:28">
      <c r="A5009" t="s">
        <v>11612</v>
      </c>
      <c r="B5009" t="s">
        <v>11613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57"/>
        <v>305</v>
      </c>
      <c r="AB5009">
        <f t="shared" si="156"/>
        <v>5.0824684666159311E-5</v>
      </c>
    </row>
    <row r="5010" spans="1:28">
      <c r="A5010" t="s">
        <v>11614</v>
      </c>
      <c r="B5010" t="s">
        <v>11615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57"/>
        <v>296</v>
      </c>
      <c r="AB5010">
        <f t="shared" si="156"/>
        <v>4.9324939872731655E-5</v>
      </c>
    </row>
    <row r="5011" spans="1:28">
      <c r="A5011" t="s">
        <v>11616</v>
      </c>
      <c r="B5011" t="s">
        <v>11617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57"/>
        <v>274</v>
      </c>
      <c r="AB5011">
        <f t="shared" si="156"/>
        <v>4.5658897044352952E-5</v>
      </c>
    </row>
    <row r="5012" spans="1:28">
      <c r="A5012" t="s">
        <v>11618</v>
      </c>
      <c r="B5012" t="s">
        <v>11619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57"/>
        <v>286</v>
      </c>
      <c r="AB5012">
        <f t="shared" si="156"/>
        <v>4.7658556768923158E-5</v>
      </c>
    </row>
    <row r="5013" spans="1:28">
      <c r="A5013" t="s">
        <v>11620</v>
      </c>
      <c r="B5013" t="s">
        <v>11621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57"/>
        <v>314</v>
      </c>
      <c r="AB5013">
        <f t="shared" si="156"/>
        <v>5.2324429459586961E-5</v>
      </c>
    </row>
    <row r="5014" spans="1:28">
      <c r="A5014" t="s">
        <v>11622</v>
      </c>
      <c r="B5014" t="s">
        <v>11623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57"/>
        <v>326</v>
      </c>
      <c r="AB5014">
        <f t="shared" ref="AB5014:AB5077" si="158">AA5014/$AD$4</f>
        <v>5.432408918415716E-5</v>
      </c>
    </row>
    <row r="5015" spans="1:28">
      <c r="A5015" t="s">
        <v>11624</v>
      </c>
      <c r="B5015" t="s">
        <v>11625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57"/>
        <v>345</v>
      </c>
      <c r="AB5015">
        <f t="shared" si="158"/>
        <v>5.7490217081393314E-5</v>
      </c>
    </row>
    <row r="5016" spans="1:28">
      <c r="A5016" t="s">
        <v>11626</v>
      </c>
      <c r="B5016" t="s">
        <v>11627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57"/>
        <v>362</v>
      </c>
      <c r="AB5016">
        <f t="shared" si="158"/>
        <v>6.0323068357867772E-5</v>
      </c>
    </row>
    <row r="5017" spans="1:28">
      <c r="A5017" t="s">
        <v>11628</v>
      </c>
      <c r="B5017" t="s">
        <v>11629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57"/>
        <v>349</v>
      </c>
      <c r="AB5017">
        <f t="shared" si="158"/>
        <v>5.8156770322916718E-5</v>
      </c>
    </row>
    <row r="5018" spans="1:28">
      <c r="A5018" t="s">
        <v>11630</v>
      </c>
      <c r="B5018" t="s">
        <v>11631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57"/>
        <v>276</v>
      </c>
      <c r="AB5018">
        <f t="shared" si="158"/>
        <v>4.5992173665114654E-5</v>
      </c>
    </row>
    <row r="5019" spans="1:28">
      <c r="A5019" t="s">
        <v>11632</v>
      </c>
      <c r="B5019" t="s">
        <v>11633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57"/>
        <v>192</v>
      </c>
      <c r="AB5019">
        <f t="shared" si="158"/>
        <v>3.1994555593123238E-5</v>
      </c>
    </row>
    <row r="5020" spans="1:28">
      <c r="A5020" t="s">
        <v>11634</v>
      </c>
      <c r="B5020" t="s">
        <v>11635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57"/>
        <v>151</v>
      </c>
      <c r="AB5020">
        <f t="shared" si="158"/>
        <v>2.5162384867508377E-5</v>
      </c>
    </row>
    <row r="5021" spans="1:28">
      <c r="A5021" t="s">
        <v>11636</v>
      </c>
      <c r="B5021" t="s">
        <v>11637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57"/>
        <v>172</v>
      </c>
      <c r="AB5021">
        <f t="shared" si="158"/>
        <v>2.8661789385506233E-5</v>
      </c>
    </row>
    <row r="5022" spans="1:28">
      <c r="A5022" t="s">
        <v>11638</v>
      </c>
      <c r="B5022" t="s">
        <v>11639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57"/>
        <v>169</v>
      </c>
      <c r="AB5022">
        <f t="shared" si="158"/>
        <v>2.8161874454363683E-5</v>
      </c>
    </row>
    <row r="5023" spans="1:28">
      <c r="A5023" t="s">
        <v>11640</v>
      </c>
      <c r="B5023" t="s">
        <v>11641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57"/>
        <v>180</v>
      </c>
      <c r="AB5023">
        <f t="shared" si="158"/>
        <v>2.9994895868553035E-5</v>
      </c>
    </row>
    <row r="5024" spans="1:28">
      <c r="A5024" t="s">
        <v>11642</v>
      </c>
      <c r="B5024" t="s">
        <v>11643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57"/>
        <v>278</v>
      </c>
      <c r="AB5024">
        <f t="shared" si="158"/>
        <v>4.6325450285876356E-5</v>
      </c>
    </row>
    <row r="5025" spans="1:28">
      <c r="A5025" t="s">
        <v>11644</v>
      </c>
      <c r="B5025" t="s">
        <v>11645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57"/>
        <v>498</v>
      </c>
      <c r="AB5025">
        <f t="shared" si="158"/>
        <v>8.2985878569663397E-5</v>
      </c>
    </row>
    <row r="5026" spans="1:28">
      <c r="A5026" t="s">
        <v>11646</v>
      </c>
      <c r="B5026" t="s">
        <v>11647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57"/>
        <v>587</v>
      </c>
      <c r="AB5026">
        <f t="shared" si="158"/>
        <v>9.7816688193559065E-5</v>
      </c>
    </row>
    <row r="5027" spans="1:28">
      <c r="A5027" t="s">
        <v>11648</v>
      </c>
      <c r="B5027" t="s">
        <v>11649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57"/>
        <v>584</v>
      </c>
      <c r="AB5027">
        <f t="shared" si="158"/>
        <v>9.7316773262416515E-5</v>
      </c>
    </row>
    <row r="5028" spans="1:28">
      <c r="A5028" t="s">
        <v>11650</v>
      </c>
      <c r="B5028" t="s">
        <v>11651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57"/>
        <v>455</v>
      </c>
      <c r="AB5028">
        <f t="shared" si="158"/>
        <v>7.5820431223286831E-5</v>
      </c>
    </row>
    <row r="5029" spans="1:28">
      <c r="A5029" t="s">
        <v>11652</v>
      </c>
      <c r="B5029" t="s">
        <v>11653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57"/>
        <v>439</v>
      </c>
      <c r="AB5029">
        <f t="shared" si="158"/>
        <v>7.3154218257193241E-5</v>
      </c>
    </row>
    <row r="5030" spans="1:28">
      <c r="A5030" t="s">
        <v>11654</v>
      </c>
      <c r="B5030" t="s">
        <v>11655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57"/>
        <v>413</v>
      </c>
      <c r="AB5030">
        <f t="shared" si="158"/>
        <v>6.8821622187291133E-5</v>
      </c>
    </row>
    <row r="5031" spans="1:28">
      <c r="A5031" t="s">
        <v>11656</v>
      </c>
      <c r="B5031" t="s">
        <v>11657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57"/>
        <v>402</v>
      </c>
      <c r="AB5031">
        <f t="shared" si="158"/>
        <v>6.6988600773101775E-5</v>
      </c>
    </row>
    <row r="5032" spans="1:28">
      <c r="A5032" t="s">
        <v>11658</v>
      </c>
      <c r="B5032" t="s">
        <v>11659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57"/>
        <v>389</v>
      </c>
      <c r="AB5032">
        <f t="shared" si="158"/>
        <v>6.4822302738150721E-5</v>
      </c>
    </row>
    <row r="5033" spans="1:28">
      <c r="A5033" t="s">
        <v>11660</v>
      </c>
      <c r="B5033" t="s">
        <v>11661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57"/>
        <v>330</v>
      </c>
      <c r="AB5033">
        <f t="shared" si="158"/>
        <v>5.4990642425680565E-5</v>
      </c>
    </row>
    <row r="5034" spans="1:28">
      <c r="A5034" t="s">
        <v>11662</v>
      </c>
      <c r="B5034" t="s">
        <v>11663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57"/>
        <v>322</v>
      </c>
      <c r="AB5034">
        <f t="shared" si="158"/>
        <v>5.3657535942633763E-5</v>
      </c>
    </row>
    <row r="5035" spans="1:28">
      <c r="A5035" t="s">
        <v>11664</v>
      </c>
      <c r="B5035" t="s">
        <v>11665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57"/>
        <v>297</v>
      </c>
      <c r="AB5035">
        <f t="shared" si="158"/>
        <v>4.949157818311251E-5</v>
      </c>
    </row>
    <row r="5036" spans="1:28">
      <c r="A5036" t="s">
        <v>11666</v>
      </c>
      <c r="B5036" t="s">
        <v>11667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57"/>
        <v>305</v>
      </c>
      <c r="AB5036">
        <f t="shared" si="158"/>
        <v>5.0824684666159311E-5</v>
      </c>
    </row>
    <row r="5037" spans="1:28">
      <c r="A5037" t="s">
        <v>11668</v>
      </c>
      <c r="B5037" t="s">
        <v>11669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57"/>
        <v>335</v>
      </c>
      <c r="AB5037">
        <f t="shared" si="158"/>
        <v>5.5823833977584817E-5</v>
      </c>
    </row>
    <row r="5038" spans="1:28">
      <c r="A5038" t="s">
        <v>11670</v>
      </c>
      <c r="B5038" t="s">
        <v>11671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57"/>
        <v>340</v>
      </c>
      <c r="AB5038">
        <f t="shared" si="158"/>
        <v>5.6657025529489062E-5</v>
      </c>
    </row>
    <row r="5039" spans="1:28">
      <c r="A5039" t="s">
        <v>11672</v>
      </c>
      <c r="B5039" t="s">
        <v>11673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57"/>
        <v>366</v>
      </c>
      <c r="AB5039">
        <f t="shared" si="158"/>
        <v>6.098962159939117E-5</v>
      </c>
    </row>
    <row r="5040" spans="1:28">
      <c r="A5040" t="s">
        <v>11674</v>
      </c>
      <c r="B5040" t="s">
        <v>11675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57"/>
        <v>391</v>
      </c>
      <c r="AB5040">
        <f t="shared" si="158"/>
        <v>6.515557935891243E-5</v>
      </c>
    </row>
    <row r="5041" spans="1:28">
      <c r="A5041" t="s">
        <v>11676</v>
      </c>
      <c r="B5041" t="s">
        <v>11677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57"/>
        <v>358</v>
      </c>
      <c r="AB5041">
        <f t="shared" si="158"/>
        <v>5.9656515116344368E-5</v>
      </c>
    </row>
    <row r="5042" spans="1:28">
      <c r="A5042" t="s">
        <v>11678</v>
      </c>
      <c r="B5042" t="s">
        <v>11679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57"/>
        <v>291</v>
      </c>
      <c r="AB5042">
        <f t="shared" si="158"/>
        <v>4.8491748320827403E-5</v>
      </c>
    </row>
    <row r="5043" spans="1:28">
      <c r="A5043" t="s">
        <v>11680</v>
      </c>
      <c r="B5043" t="s">
        <v>11681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57"/>
        <v>195</v>
      </c>
      <c r="AB5043">
        <f t="shared" si="158"/>
        <v>3.2494470524265788E-5</v>
      </c>
    </row>
    <row r="5044" spans="1:28">
      <c r="A5044" t="s">
        <v>11682</v>
      </c>
      <c r="B5044" t="s">
        <v>11683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57"/>
        <v>144</v>
      </c>
      <c r="AB5044">
        <f t="shared" si="158"/>
        <v>2.3995916694842427E-5</v>
      </c>
    </row>
    <row r="5045" spans="1:28">
      <c r="A5045" t="s">
        <v>11684</v>
      </c>
      <c r="B5045" t="s">
        <v>11685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57"/>
        <v>167</v>
      </c>
      <c r="AB5045">
        <f t="shared" si="158"/>
        <v>2.7828597833601981E-5</v>
      </c>
    </row>
    <row r="5046" spans="1:28">
      <c r="A5046" t="s">
        <v>11686</v>
      </c>
      <c r="B5046" t="s">
        <v>11687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57"/>
        <v>164</v>
      </c>
      <c r="AB5046">
        <f t="shared" si="158"/>
        <v>2.7328682902459431E-5</v>
      </c>
    </row>
    <row r="5047" spans="1:28">
      <c r="A5047" t="s">
        <v>11688</v>
      </c>
      <c r="B5047" t="s">
        <v>11689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57"/>
        <v>175</v>
      </c>
      <c r="AB5047">
        <f t="shared" si="158"/>
        <v>2.9161704316648783E-5</v>
      </c>
    </row>
    <row r="5048" spans="1:28">
      <c r="A5048" t="s">
        <v>11690</v>
      </c>
      <c r="B5048" t="s">
        <v>11691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57"/>
        <v>274</v>
      </c>
      <c r="AB5048">
        <f t="shared" si="158"/>
        <v>4.5658897044352952E-5</v>
      </c>
    </row>
    <row r="5049" spans="1:28">
      <c r="A5049" t="s">
        <v>11692</v>
      </c>
      <c r="B5049" t="s">
        <v>11693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57"/>
        <v>492</v>
      </c>
      <c r="AB5049">
        <f t="shared" si="158"/>
        <v>8.1986048707378297E-5</v>
      </c>
    </row>
    <row r="5050" spans="1:28">
      <c r="A5050" t="s">
        <v>11694</v>
      </c>
      <c r="B5050" t="s">
        <v>11695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57"/>
        <v>586</v>
      </c>
      <c r="AB5050">
        <f t="shared" si="158"/>
        <v>9.7650049883178211E-5</v>
      </c>
    </row>
    <row r="5051" spans="1:28">
      <c r="A5051" t="s">
        <v>11696</v>
      </c>
      <c r="B5051" t="s">
        <v>11697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57"/>
        <v>581</v>
      </c>
      <c r="AB5051">
        <f t="shared" si="158"/>
        <v>9.6816858331273965E-5</v>
      </c>
    </row>
    <row r="5052" spans="1:28">
      <c r="A5052" t="s">
        <v>11698</v>
      </c>
      <c r="B5052" t="s">
        <v>11699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57"/>
        <v>463</v>
      </c>
      <c r="AB5052">
        <f t="shared" si="158"/>
        <v>7.715353770633364E-5</v>
      </c>
    </row>
    <row r="5053" spans="1:28">
      <c r="A5053" t="s">
        <v>11700</v>
      </c>
      <c r="B5053" t="s">
        <v>11701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57"/>
        <v>446</v>
      </c>
      <c r="AB5053">
        <f t="shared" si="158"/>
        <v>7.4320686429859182E-5</v>
      </c>
    </row>
    <row r="5054" spans="1:28">
      <c r="A5054" t="s">
        <v>11702</v>
      </c>
      <c r="B5054" t="s">
        <v>11703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57"/>
        <v>421</v>
      </c>
      <c r="AB5054">
        <f t="shared" si="158"/>
        <v>7.0154728670337928E-5</v>
      </c>
    </row>
    <row r="5055" spans="1:28">
      <c r="A5055" t="s">
        <v>11704</v>
      </c>
      <c r="B5055" t="s">
        <v>11705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57"/>
        <v>407</v>
      </c>
      <c r="AB5055">
        <f t="shared" si="158"/>
        <v>6.7821792325006033E-5</v>
      </c>
    </row>
    <row r="5056" spans="1:28">
      <c r="A5056" t="s">
        <v>11706</v>
      </c>
      <c r="B5056" t="s">
        <v>11707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57"/>
        <v>394</v>
      </c>
      <c r="AB5056">
        <f t="shared" si="158"/>
        <v>6.565549429005498E-5</v>
      </c>
    </row>
    <row r="5057" spans="1:28">
      <c r="A5057" t="s">
        <v>11708</v>
      </c>
      <c r="B5057" t="s">
        <v>11709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57"/>
        <v>333</v>
      </c>
      <c r="AB5057">
        <f t="shared" si="158"/>
        <v>5.5490557356823115E-5</v>
      </c>
    </row>
    <row r="5058" spans="1:28">
      <c r="A5058" t="s">
        <v>11710</v>
      </c>
      <c r="B5058" t="s">
        <v>11711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57"/>
        <v>322</v>
      </c>
      <c r="AB5058">
        <f t="shared" si="158"/>
        <v>5.3657535942633763E-5</v>
      </c>
    </row>
    <row r="5059" spans="1:28">
      <c r="A5059" t="s">
        <v>11712</v>
      </c>
      <c r="B5059" t="s">
        <v>11713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57"/>
        <v>296</v>
      </c>
      <c r="AB5059">
        <f t="shared" si="158"/>
        <v>4.9324939872731655E-5</v>
      </c>
    </row>
    <row r="5060" spans="1:28">
      <c r="A5060" t="s">
        <v>11714</v>
      </c>
      <c r="B5060" t="s">
        <v>11715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57"/>
        <v>298</v>
      </c>
      <c r="AB5060">
        <f t="shared" si="158"/>
        <v>4.9658216493493357E-5</v>
      </c>
    </row>
    <row r="5061" spans="1:28">
      <c r="A5061" t="s">
        <v>11716</v>
      </c>
      <c r="B5061" t="s">
        <v>11717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57"/>
        <v>331</v>
      </c>
      <c r="AB5061">
        <f t="shared" si="158"/>
        <v>5.5157280736061412E-5</v>
      </c>
    </row>
    <row r="5062" spans="1:28">
      <c r="A5062" t="s">
        <v>11718</v>
      </c>
      <c r="B5062" t="s">
        <v>11719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59">SUM(U5062:Z5062)</f>
        <v>336</v>
      </c>
      <c r="AB5062">
        <f t="shared" si="158"/>
        <v>5.5990472287965664E-5</v>
      </c>
    </row>
    <row r="5063" spans="1:28">
      <c r="A5063" t="s">
        <v>11720</v>
      </c>
      <c r="B5063" t="s">
        <v>11721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59"/>
        <v>362</v>
      </c>
      <c r="AB5063">
        <f t="shared" si="158"/>
        <v>6.0323068357867772E-5</v>
      </c>
    </row>
    <row r="5064" spans="1:28">
      <c r="A5064" t="s">
        <v>11722</v>
      </c>
      <c r="B5064" t="s">
        <v>11723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59"/>
        <v>383</v>
      </c>
      <c r="AB5064">
        <f t="shared" si="158"/>
        <v>6.3822472875865621E-5</v>
      </c>
    </row>
    <row r="5065" spans="1:28">
      <c r="A5065" t="s">
        <v>11724</v>
      </c>
      <c r="B5065" t="s">
        <v>11725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59"/>
        <v>349</v>
      </c>
      <c r="AB5065">
        <f t="shared" si="158"/>
        <v>5.8156770322916718E-5</v>
      </c>
    </row>
    <row r="5066" spans="1:28">
      <c r="A5066" t="s">
        <v>11726</v>
      </c>
      <c r="B5066" t="s">
        <v>11727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59"/>
        <v>284</v>
      </c>
      <c r="AB5066">
        <f t="shared" si="158"/>
        <v>4.7325280148161456E-5</v>
      </c>
    </row>
    <row r="5067" spans="1:28">
      <c r="A5067" t="s">
        <v>11728</v>
      </c>
      <c r="B5067" t="s">
        <v>11729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59"/>
        <v>189</v>
      </c>
      <c r="AB5067">
        <f t="shared" si="158"/>
        <v>3.1494640661980688E-5</v>
      </c>
    </row>
    <row r="5068" spans="1:28">
      <c r="A5068" t="s">
        <v>11730</v>
      </c>
      <c r="B5068" t="s">
        <v>11731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59"/>
        <v>151</v>
      </c>
      <c r="AB5068">
        <f t="shared" si="158"/>
        <v>2.5162384867508377E-5</v>
      </c>
    </row>
    <row r="5069" spans="1:28">
      <c r="A5069" t="s">
        <v>11732</v>
      </c>
      <c r="B5069" t="s">
        <v>11733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59"/>
        <v>172</v>
      </c>
      <c r="AB5069">
        <f t="shared" si="158"/>
        <v>2.8661789385506233E-5</v>
      </c>
    </row>
    <row r="5070" spans="1:28">
      <c r="A5070" t="s">
        <v>11734</v>
      </c>
      <c r="B5070" t="s">
        <v>11735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59"/>
        <v>168</v>
      </c>
      <c r="AB5070">
        <f t="shared" si="158"/>
        <v>2.7995236143982832E-5</v>
      </c>
    </row>
    <row r="5071" spans="1:28">
      <c r="A5071" t="s">
        <v>11736</v>
      </c>
      <c r="B5071" t="s">
        <v>11737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59"/>
        <v>182</v>
      </c>
      <c r="AB5071">
        <f t="shared" si="158"/>
        <v>3.0328172489314734E-5</v>
      </c>
    </row>
    <row r="5072" spans="1:28">
      <c r="A5072" t="s">
        <v>11738</v>
      </c>
      <c r="B5072" t="s">
        <v>11739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59"/>
        <v>284</v>
      </c>
      <c r="AB5072">
        <f t="shared" si="158"/>
        <v>4.7325280148161456E-5</v>
      </c>
    </row>
    <row r="5073" spans="1:28">
      <c r="A5073" t="s">
        <v>11740</v>
      </c>
      <c r="B5073" t="s">
        <v>11741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59"/>
        <v>505</v>
      </c>
      <c r="AB5073">
        <f t="shared" si="158"/>
        <v>8.4152346742329351E-5</v>
      </c>
    </row>
    <row r="5074" spans="1:28">
      <c r="A5074" t="s">
        <v>11742</v>
      </c>
      <c r="B5074" t="s">
        <v>11743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59"/>
        <v>601</v>
      </c>
      <c r="AB5074">
        <f t="shared" si="158"/>
        <v>1.0014962453889096E-4</v>
      </c>
    </row>
    <row r="5075" spans="1:28">
      <c r="A5075" t="s">
        <v>11744</v>
      </c>
      <c r="B5075" t="s">
        <v>11745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59"/>
        <v>596</v>
      </c>
      <c r="AB5075">
        <f t="shared" si="158"/>
        <v>9.9316432986986715E-5</v>
      </c>
    </row>
    <row r="5076" spans="1:28">
      <c r="A5076" t="s">
        <v>11746</v>
      </c>
      <c r="B5076" t="s">
        <v>11747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59"/>
        <v>478</v>
      </c>
      <c r="AB5076">
        <f t="shared" si="158"/>
        <v>7.9653112362046389E-5</v>
      </c>
    </row>
    <row r="5077" spans="1:28">
      <c r="A5077" t="s">
        <v>11748</v>
      </c>
      <c r="B5077" t="s">
        <v>11749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59"/>
        <v>460</v>
      </c>
      <c r="AB5077">
        <f t="shared" si="158"/>
        <v>7.665362277519109E-5</v>
      </c>
    </row>
    <row r="5078" spans="1:28">
      <c r="A5078" t="s">
        <v>11750</v>
      </c>
      <c r="B5078" t="s">
        <v>11751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59"/>
        <v>432</v>
      </c>
      <c r="AB5078">
        <f t="shared" ref="AB5078:AB5141" si="160">AA5078/$AD$4</f>
        <v>7.1987750084527287E-5</v>
      </c>
    </row>
    <row r="5079" spans="1:28">
      <c r="A5079" t="s">
        <v>11752</v>
      </c>
      <c r="B5079" t="s">
        <v>11753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59"/>
        <v>417</v>
      </c>
      <c r="AB5079">
        <f t="shared" si="160"/>
        <v>6.9488175428814524E-5</v>
      </c>
    </row>
    <row r="5080" spans="1:28">
      <c r="A5080" t="s">
        <v>11754</v>
      </c>
      <c r="B5080" t="s">
        <v>11755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59"/>
        <v>405</v>
      </c>
      <c r="AB5080">
        <f t="shared" si="160"/>
        <v>6.7488515704244325E-5</v>
      </c>
    </row>
    <row r="5081" spans="1:28">
      <c r="A5081" t="s">
        <v>11756</v>
      </c>
      <c r="B5081" t="s">
        <v>11757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59"/>
        <v>343</v>
      </c>
      <c r="AB5081">
        <f t="shared" si="160"/>
        <v>5.7156940460631619E-5</v>
      </c>
    </row>
    <row r="5082" spans="1:28">
      <c r="A5082" t="s">
        <v>11758</v>
      </c>
      <c r="B5082" t="s">
        <v>11759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59"/>
        <v>330</v>
      </c>
      <c r="AB5082">
        <f t="shared" si="160"/>
        <v>5.4990642425680565E-5</v>
      </c>
    </row>
    <row r="5083" spans="1:28">
      <c r="A5083" t="s">
        <v>11760</v>
      </c>
      <c r="B5083" t="s">
        <v>11761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59"/>
        <v>303</v>
      </c>
      <c r="AB5083">
        <f t="shared" si="160"/>
        <v>5.0491408045397609E-5</v>
      </c>
    </row>
    <row r="5084" spans="1:28">
      <c r="A5084" t="s">
        <v>11762</v>
      </c>
      <c r="B5084" t="s">
        <v>11763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59"/>
        <v>309</v>
      </c>
      <c r="AB5084">
        <f t="shared" si="160"/>
        <v>5.1491237907682709E-5</v>
      </c>
    </row>
    <row r="5085" spans="1:28">
      <c r="A5085" t="s">
        <v>11764</v>
      </c>
      <c r="B5085" t="s">
        <v>11765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59"/>
        <v>340</v>
      </c>
      <c r="AB5085">
        <f t="shared" si="160"/>
        <v>5.6657025529489062E-5</v>
      </c>
    </row>
    <row r="5086" spans="1:28">
      <c r="A5086" t="s">
        <v>11766</v>
      </c>
      <c r="B5086" t="s">
        <v>11767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59"/>
        <v>348</v>
      </c>
      <c r="AB5086">
        <f t="shared" si="160"/>
        <v>5.7990132012535864E-5</v>
      </c>
    </row>
    <row r="5087" spans="1:28">
      <c r="A5087" t="s">
        <v>11768</v>
      </c>
      <c r="B5087" t="s">
        <v>11769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59"/>
        <v>373</v>
      </c>
      <c r="AB5087">
        <f t="shared" si="160"/>
        <v>6.2156089772057117E-5</v>
      </c>
    </row>
    <row r="5088" spans="1:28">
      <c r="A5088" t="s">
        <v>11770</v>
      </c>
      <c r="B5088" t="s">
        <v>11771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59"/>
        <v>393</v>
      </c>
      <c r="AB5088">
        <f t="shared" si="160"/>
        <v>6.5488855979674125E-5</v>
      </c>
    </row>
    <row r="5089" spans="1:28">
      <c r="A5089" t="s">
        <v>11772</v>
      </c>
      <c r="B5089" t="s">
        <v>11773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59"/>
        <v>361</v>
      </c>
      <c r="AB5089">
        <f t="shared" si="160"/>
        <v>6.0156430047486918E-5</v>
      </c>
    </row>
    <row r="5090" spans="1:28">
      <c r="A5090" t="s">
        <v>11774</v>
      </c>
      <c r="B5090" t="s">
        <v>11775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59"/>
        <v>292</v>
      </c>
      <c r="AB5090">
        <f t="shared" si="160"/>
        <v>4.8658386631208258E-5</v>
      </c>
    </row>
    <row r="5091" spans="1:28">
      <c r="A5091" t="s">
        <v>11776</v>
      </c>
      <c r="B5091" t="s">
        <v>11777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59"/>
        <v>196</v>
      </c>
      <c r="AB5091">
        <f t="shared" si="160"/>
        <v>3.2661108834646635E-5</v>
      </c>
    </row>
    <row r="5092" spans="1:28">
      <c r="A5092" t="s">
        <v>11778</v>
      </c>
      <c r="B5092" t="s">
        <v>11779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59"/>
        <v>155</v>
      </c>
      <c r="AB5092">
        <f t="shared" si="160"/>
        <v>2.5828938109031778E-5</v>
      </c>
    </row>
    <row r="5093" spans="1:28">
      <c r="A5093" t="s">
        <v>11780</v>
      </c>
      <c r="B5093" t="s">
        <v>11781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59"/>
        <v>176</v>
      </c>
      <c r="AB5093">
        <f t="shared" si="160"/>
        <v>2.9328342627029634E-5</v>
      </c>
    </row>
    <row r="5094" spans="1:28">
      <c r="A5094" t="s">
        <v>11782</v>
      </c>
      <c r="B5094" t="s">
        <v>11783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59"/>
        <v>173</v>
      </c>
      <c r="AB5094">
        <f t="shared" si="160"/>
        <v>2.8828427695887084E-5</v>
      </c>
    </row>
    <row r="5095" spans="1:28">
      <c r="A5095" t="s">
        <v>11784</v>
      </c>
      <c r="B5095" t="s">
        <v>11785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59"/>
        <v>188</v>
      </c>
      <c r="AB5095">
        <f t="shared" si="160"/>
        <v>3.1328002351599833E-5</v>
      </c>
    </row>
    <row r="5096" spans="1:28">
      <c r="A5096" t="s">
        <v>11786</v>
      </c>
      <c r="B5096" t="s">
        <v>11787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59"/>
        <v>292</v>
      </c>
      <c r="AB5096">
        <f t="shared" si="160"/>
        <v>4.8658386631208258E-5</v>
      </c>
    </row>
    <row r="5097" spans="1:28">
      <c r="A5097" t="s">
        <v>11788</v>
      </c>
      <c r="B5097" t="s">
        <v>11789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59"/>
        <v>516</v>
      </c>
      <c r="AB5097">
        <f t="shared" si="160"/>
        <v>8.5985368156518696E-5</v>
      </c>
    </row>
    <row r="5098" spans="1:28">
      <c r="A5098" t="s">
        <v>11790</v>
      </c>
      <c r="B5098" t="s">
        <v>11791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59"/>
        <v>616</v>
      </c>
      <c r="AB5098">
        <f t="shared" si="160"/>
        <v>1.0264919919460372E-4</v>
      </c>
    </row>
    <row r="5099" spans="1:28">
      <c r="A5099" t="s">
        <v>11792</v>
      </c>
      <c r="B5099" t="s">
        <v>11793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59"/>
        <v>608</v>
      </c>
      <c r="AB5099">
        <f t="shared" si="160"/>
        <v>1.0131609271155691E-4</v>
      </c>
    </row>
    <row r="5100" spans="1:28">
      <c r="A5100" t="s">
        <v>11794</v>
      </c>
      <c r="B5100" t="s">
        <v>11795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59"/>
        <v>489</v>
      </c>
      <c r="AB5100">
        <f t="shared" si="160"/>
        <v>8.1486133776235747E-5</v>
      </c>
    </row>
    <row r="5101" spans="1:28">
      <c r="A5101" t="s">
        <v>11796</v>
      </c>
      <c r="B5101" t="s">
        <v>11797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59"/>
        <v>471</v>
      </c>
      <c r="AB5101">
        <f t="shared" si="160"/>
        <v>7.8486644189380435E-5</v>
      </c>
    </row>
    <row r="5102" spans="1:28">
      <c r="A5102" t="s">
        <v>11798</v>
      </c>
      <c r="B5102" t="s">
        <v>11799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59"/>
        <v>441</v>
      </c>
      <c r="AB5102">
        <f t="shared" si="160"/>
        <v>7.3487494877954936E-5</v>
      </c>
    </row>
    <row r="5103" spans="1:28">
      <c r="A5103" t="s">
        <v>11800</v>
      </c>
      <c r="B5103" t="s">
        <v>11801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59"/>
        <v>424</v>
      </c>
      <c r="AB5103">
        <f t="shared" si="160"/>
        <v>7.0654643601480478E-5</v>
      </c>
    </row>
    <row r="5104" spans="1:28">
      <c r="A5104" t="s">
        <v>11802</v>
      </c>
      <c r="B5104" t="s">
        <v>11803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59"/>
        <v>411</v>
      </c>
      <c r="AB5104">
        <f t="shared" si="160"/>
        <v>6.8488345566529424E-5</v>
      </c>
    </row>
    <row r="5105" spans="1:28">
      <c r="A5105" t="s">
        <v>11804</v>
      </c>
      <c r="B5105" t="s">
        <v>11805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59"/>
        <v>350</v>
      </c>
      <c r="AB5105">
        <f t="shared" si="160"/>
        <v>5.8323408633297566E-5</v>
      </c>
    </row>
    <row r="5106" spans="1:28">
      <c r="A5106" t="s">
        <v>11806</v>
      </c>
      <c r="B5106" t="s">
        <v>11807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59"/>
        <v>336</v>
      </c>
      <c r="AB5106">
        <f t="shared" si="160"/>
        <v>5.5990472287965664E-5</v>
      </c>
    </row>
    <row r="5107" spans="1:28">
      <c r="A5107" t="s">
        <v>11808</v>
      </c>
      <c r="B5107" t="s">
        <v>11809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59"/>
        <v>313</v>
      </c>
      <c r="AB5107">
        <f t="shared" si="160"/>
        <v>5.2157791149206113E-5</v>
      </c>
    </row>
    <row r="5108" spans="1:28">
      <c r="A5108" t="s">
        <v>11810</v>
      </c>
      <c r="B5108" t="s">
        <v>11811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59"/>
        <v>316</v>
      </c>
      <c r="AB5108">
        <f t="shared" si="160"/>
        <v>5.2657706080348663E-5</v>
      </c>
    </row>
    <row r="5109" spans="1:28">
      <c r="A5109" t="s">
        <v>11812</v>
      </c>
      <c r="B5109" t="s">
        <v>11813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59"/>
        <v>347</v>
      </c>
      <c r="AB5109">
        <f t="shared" si="160"/>
        <v>5.7823493702155016E-5</v>
      </c>
    </row>
    <row r="5110" spans="1:28">
      <c r="A5110" t="s">
        <v>11814</v>
      </c>
      <c r="B5110" t="s">
        <v>11815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59"/>
        <v>357</v>
      </c>
      <c r="AB5110">
        <f t="shared" si="160"/>
        <v>5.948987680596352E-5</v>
      </c>
    </row>
    <row r="5111" spans="1:28">
      <c r="A5111" t="s">
        <v>11816</v>
      </c>
      <c r="B5111" t="s">
        <v>11817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59"/>
        <v>383</v>
      </c>
      <c r="AB5111">
        <f t="shared" si="160"/>
        <v>6.3822472875865621E-5</v>
      </c>
    </row>
    <row r="5112" spans="1:28">
      <c r="A5112" t="s">
        <v>11818</v>
      </c>
      <c r="B5112" t="s">
        <v>11819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59"/>
        <v>402</v>
      </c>
      <c r="AB5112">
        <f t="shared" si="160"/>
        <v>6.6988600773101775E-5</v>
      </c>
    </row>
    <row r="5113" spans="1:28">
      <c r="A5113" t="s">
        <v>11820</v>
      </c>
      <c r="B5113" t="s">
        <v>11821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59"/>
        <v>369</v>
      </c>
      <c r="AB5113">
        <f t="shared" si="160"/>
        <v>6.1489536530533726E-5</v>
      </c>
    </row>
    <row r="5114" spans="1:28">
      <c r="A5114" t="s">
        <v>11822</v>
      </c>
      <c r="B5114" t="s">
        <v>11823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59"/>
        <v>299</v>
      </c>
      <c r="AB5114">
        <f t="shared" si="160"/>
        <v>4.9824854803874205E-5</v>
      </c>
    </row>
    <row r="5115" spans="1:28">
      <c r="A5115" t="s">
        <v>11824</v>
      </c>
      <c r="B5115" t="s">
        <v>11825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59"/>
        <v>201</v>
      </c>
      <c r="AB5115">
        <f t="shared" si="160"/>
        <v>3.3494300386550887E-5</v>
      </c>
    </row>
    <row r="5116" spans="1:28">
      <c r="A5116" t="s">
        <v>11826</v>
      </c>
      <c r="B5116" t="s">
        <v>11827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59"/>
        <v>161</v>
      </c>
      <c r="AB5116">
        <f t="shared" si="160"/>
        <v>2.6828767971316881E-5</v>
      </c>
    </row>
    <row r="5117" spans="1:28">
      <c r="A5117" t="s">
        <v>11828</v>
      </c>
      <c r="B5117" t="s">
        <v>11829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59"/>
        <v>176</v>
      </c>
      <c r="AB5117">
        <f t="shared" si="160"/>
        <v>2.9328342627029634E-5</v>
      </c>
    </row>
    <row r="5118" spans="1:28">
      <c r="A5118" t="s">
        <v>11830</v>
      </c>
      <c r="B5118" t="s">
        <v>11831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59"/>
        <v>173</v>
      </c>
      <c r="AB5118">
        <f t="shared" si="160"/>
        <v>2.8828427695887084E-5</v>
      </c>
    </row>
    <row r="5119" spans="1:28">
      <c r="A5119" t="s">
        <v>11832</v>
      </c>
      <c r="B5119" t="s">
        <v>11833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59"/>
        <v>188</v>
      </c>
      <c r="AB5119">
        <f t="shared" si="160"/>
        <v>3.1328002351599833E-5</v>
      </c>
    </row>
    <row r="5120" spans="1:28">
      <c r="A5120" t="s">
        <v>11834</v>
      </c>
      <c r="B5120" t="s">
        <v>11835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59"/>
        <v>287</v>
      </c>
      <c r="AB5120">
        <f t="shared" si="160"/>
        <v>4.7825195079304006E-5</v>
      </c>
    </row>
    <row r="5121" spans="1:28">
      <c r="A5121" t="s">
        <v>11836</v>
      </c>
      <c r="B5121" t="s">
        <v>11837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59"/>
        <v>508</v>
      </c>
      <c r="AB5121">
        <f t="shared" si="160"/>
        <v>8.4652261673471901E-5</v>
      </c>
    </row>
    <row r="5122" spans="1:28">
      <c r="A5122" t="s">
        <v>11838</v>
      </c>
      <c r="B5122" t="s">
        <v>11839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59"/>
        <v>602</v>
      </c>
      <c r="AB5122">
        <f t="shared" si="160"/>
        <v>1.0031626284927181E-4</v>
      </c>
    </row>
    <row r="5123" spans="1:28">
      <c r="A5123" t="s">
        <v>11840</v>
      </c>
      <c r="B5123" t="s">
        <v>11841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59"/>
        <v>609</v>
      </c>
      <c r="AB5123">
        <f t="shared" si="160"/>
        <v>1.0148273102193777E-4</v>
      </c>
    </row>
    <row r="5124" spans="1:28">
      <c r="A5124" t="s">
        <v>11842</v>
      </c>
      <c r="B5124" t="s">
        <v>11843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59"/>
        <v>500</v>
      </c>
      <c r="AB5124">
        <f t="shared" si="160"/>
        <v>8.3319155190425092E-5</v>
      </c>
    </row>
    <row r="5125" spans="1:28">
      <c r="A5125" t="s">
        <v>11844</v>
      </c>
      <c r="B5125" t="s">
        <v>11845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59"/>
        <v>479</v>
      </c>
      <c r="AB5125">
        <f t="shared" si="160"/>
        <v>7.9819750672427243E-5</v>
      </c>
    </row>
    <row r="5126" spans="1:28">
      <c r="A5126" t="s">
        <v>11846</v>
      </c>
      <c r="B5126" t="s">
        <v>11847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61">SUM(U5126:Z5126)</f>
        <v>441</v>
      </c>
      <c r="AB5126">
        <f t="shared" si="160"/>
        <v>7.3487494877954936E-5</v>
      </c>
    </row>
    <row r="5127" spans="1:28">
      <c r="A5127" t="s">
        <v>11848</v>
      </c>
      <c r="B5127" t="s">
        <v>11849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61"/>
        <v>421</v>
      </c>
      <c r="AB5127">
        <f t="shared" si="160"/>
        <v>7.0154728670337928E-5</v>
      </c>
    </row>
    <row r="5128" spans="1:28">
      <c r="A5128" t="s">
        <v>11850</v>
      </c>
      <c r="B5128" t="s">
        <v>11851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61"/>
        <v>410</v>
      </c>
      <c r="AB5128">
        <f t="shared" si="160"/>
        <v>6.8321707256148583E-5</v>
      </c>
    </row>
    <row r="5129" spans="1:28">
      <c r="A5129" t="s">
        <v>11852</v>
      </c>
      <c r="B5129" t="s">
        <v>11853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61"/>
        <v>357</v>
      </c>
      <c r="AB5129">
        <f t="shared" si="160"/>
        <v>5.948987680596352E-5</v>
      </c>
    </row>
    <row r="5130" spans="1:28">
      <c r="A5130" t="s">
        <v>11854</v>
      </c>
      <c r="B5130" t="s">
        <v>11855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61"/>
        <v>337</v>
      </c>
      <c r="AB5130">
        <f t="shared" si="160"/>
        <v>5.6157110598346512E-5</v>
      </c>
    </row>
    <row r="5131" spans="1:28">
      <c r="A5131" t="s">
        <v>11856</v>
      </c>
      <c r="B5131" t="s">
        <v>11857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61"/>
        <v>311</v>
      </c>
      <c r="AB5131">
        <f t="shared" si="160"/>
        <v>5.1824514528444411E-5</v>
      </c>
    </row>
    <row r="5132" spans="1:28">
      <c r="A5132" t="s">
        <v>11858</v>
      </c>
      <c r="B5132" t="s">
        <v>11859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61"/>
        <v>317</v>
      </c>
      <c r="AB5132">
        <f t="shared" si="160"/>
        <v>5.2824344390729511E-5</v>
      </c>
    </row>
    <row r="5133" spans="1:28">
      <c r="A5133" t="s">
        <v>11860</v>
      </c>
      <c r="B5133" t="s">
        <v>11861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61"/>
        <v>351</v>
      </c>
      <c r="AB5133">
        <f t="shared" si="160"/>
        <v>5.849004694367842E-5</v>
      </c>
    </row>
    <row r="5134" spans="1:28">
      <c r="A5134" t="s">
        <v>11862</v>
      </c>
      <c r="B5134" t="s">
        <v>11863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61"/>
        <v>364</v>
      </c>
      <c r="AB5134">
        <f t="shared" si="160"/>
        <v>6.0656344978629468E-5</v>
      </c>
    </row>
    <row r="5135" spans="1:28">
      <c r="A5135" t="s">
        <v>11864</v>
      </c>
      <c r="B5135" t="s">
        <v>11865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61"/>
        <v>396</v>
      </c>
      <c r="AB5135">
        <f t="shared" si="160"/>
        <v>6.5988770910816675E-5</v>
      </c>
    </row>
    <row r="5136" spans="1:28">
      <c r="A5136" t="s">
        <v>11866</v>
      </c>
      <c r="B5136" t="s">
        <v>11867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61"/>
        <v>411</v>
      </c>
      <c r="AB5136">
        <f t="shared" si="160"/>
        <v>6.8488345566529424E-5</v>
      </c>
    </row>
    <row r="5137" spans="1:28">
      <c r="A5137" t="s">
        <v>11868</v>
      </c>
      <c r="B5137" t="s">
        <v>11869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61"/>
        <v>382</v>
      </c>
      <c r="AB5137">
        <f t="shared" si="160"/>
        <v>6.3655834565484767E-5</v>
      </c>
    </row>
    <row r="5138" spans="1:28">
      <c r="A5138" t="s">
        <v>11870</v>
      </c>
      <c r="B5138" t="s">
        <v>11871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61"/>
        <v>304</v>
      </c>
      <c r="AB5138">
        <f t="shared" si="160"/>
        <v>5.0658046355778457E-5</v>
      </c>
    </row>
    <row r="5139" spans="1:28">
      <c r="A5139" t="s">
        <v>11872</v>
      </c>
      <c r="B5139" t="s">
        <v>11873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61"/>
        <v>201</v>
      </c>
      <c r="AB5139">
        <f t="shared" si="160"/>
        <v>3.3494300386550887E-5</v>
      </c>
    </row>
    <row r="5140" spans="1:28">
      <c r="A5140" t="s">
        <v>11874</v>
      </c>
      <c r="B5140" t="s">
        <v>11875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61"/>
        <v>176</v>
      </c>
      <c r="AB5140">
        <f t="shared" si="160"/>
        <v>2.9328342627029634E-5</v>
      </c>
    </row>
    <row r="5141" spans="1:28">
      <c r="A5141" t="s">
        <v>11876</v>
      </c>
      <c r="B5141" t="s">
        <v>11877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61"/>
        <v>181</v>
      </c>
      <c r="AB5141">
        <f t="shared" si="160"/>
        <v>3.0161534178933886E-5</v>
      </c>
    </row>
    <row r="5142" spans="1:28">
      <c r="A5142" t="s">
        <v>11878</v>
      </c>
      <c r="B5142" t="s">
        <v>11879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61"/>
        <v>163</v>
      </c>
      <c r="AB5142">
        <f t="shared" ref="AB5142:AB5205" si="162">AA5142/$AD$4</f>
        <v>2.716204459207858E-5</v>
      </c>
    </row>
    <row r="5143" spans="1:28">
      <c r="A5143" t="s">
        <v>11880</v>
      </c>
      <c r="B5143" t="s">
        <v>11881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61"/>
        <v>187</v>
      </c>
      <c r="AB5143">
        <f t="shared" si="162"/>
        <v>3.1161364041218986E-5</v>
      </c>
    </row>
    <row r="5144" spans="1:28">
      <c r="A5144" t="s">
        <v>11882</v>
      </c>
      <c r="B5144" t="s">
        <v>11883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61"/>
        <v>285</v>
      </c>
      <c r="AB5144">
        <f t="shared" si="162"/>
        <v>4.7491918458542303E-5</v>
      </c>
    </row>
    <row r="5145" spans="1:28">
      <c r="A5145" t="s">
        <v>11884</v>
      </c>
      <c r="B5145" t="s">
        <v>11885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61"/>
        <v>468</v>
      </c>
      <c r="AB5145">
        <f t="shared" si="162"/>
        <v>7.7986729258237885E-5</v>
      </c>
    </row>
    <row r="5146" spans="1:28">
      <c r="A5146" t="s">
        <v>11886</v>
      </c>
      <c r="B5146" t="s">
        <v>11887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61"/>
        <v>602</v>
      </c>
      <c r="AB5146">
        <f t="shared" si="162"/>
        <v>1.0031626284927181E-4</v>
      </c>
    </row>
    <row r="5147" spans="1:28">
      <c r="A5147" t="s">
        <v>11888</v>
      </c>
      <c r="B5147" t="s">
        <v>11889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61"/>
        <v>601</v>
      </c>
      <c r="AB5147">
        <f t="shared" si="162"/>
        <v>1.0014962453889096E-4</v>
      </c>
    </row>
    <row r="5148" spans="1:28">
      <c r="A5148" t="s">
        <v>11890</v>
      </c>
      <c r="B5148" t="s">
        <v>11891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61"/>
        <v>492</v>
      </c>
      <c r="AB5148">
        <f t="shared" si="162"/>
        <v>8.1986048707378297E-5</v>
      </c>
    </row>
    <row r="5149" spans="1:28">
      <c r="A5149" t="s">
        <v>11892</v>
      </c>
      <c r="B5149" t="s">
        <v>11893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61"/>
        <v>467</v>
      </c>
      <c r="AB5149">
        <f t="shared" si="162"/>
        <v>7.7820090947857044E-5</v>
      </c>
    </row>
    <row r="5150" spans="1:28">
      <c r="A5150" t="s">
        <v>11894</v>
      </c>
      <c r="B5150" t="s">
        <v>11895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61"/>
        <v>451</v>
      </c>
      <c r="AB5150">
        <f t="shared" si="162"/>
        <v>7.515387798176344E-5</v>
      </c>
    </row>
    <row r="5151" spans="1:28">
      <c r="A5151" t="s">
        <v>11896</v>
      </c>
      <c r="B5151" t="s">
        <v>11897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61"/>
        <v>411</v>
      </c>
      <c r="AB5151">
        <f t="shared" si="162"/>
        <v>6.8488345566529424E-5</v>
      </c>
    </row>
    <row r="5152" spans="1:28">
      <c r="A5152" t="s">
        <v>11898</v>
      </c>
      <c r="B5152" t="s">
        <v>11899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61"/>
        <v>401</v>
      </c>
      <c r="AB5152">
        <f t="shared" si="162"/>
        <v>6.682196246272092E-5</v>
      </c>
    </row>
    <row r="5153" spans="1:28">
      <c r="A5153" t="s">
        <v>11900</v>
      </c>
      <c r="B5153" t="s">
        <v>11901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61"/>
        <v>345</v>
      </c>
      <c r="AB5153">
        <f t="shared" si="162"/>
        <v>5.7490217081393314E-5</v>
      </c>
    </row>
    <row r="5154" spans="1:28">
      <c r="A5154" t="s">
        <v>11902</v>
      </c>
      <c r="B5154" t="s">
        <v>11903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61"/>
        <v>366</v>
      </c>
      <c r="AB5154">
        <f t="shared" si="162"/>
        <v>6.098962159939117E-5</v>
      </c>
    </row>
    <row r="5155" spans="1:28">
      <c r="A5155" t="s">
        <v>11904</v>
      </c>
      <c r="B5155" t="s">
        <v>11905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61"/>
        <v>333</v>
      </c>
      <c r="AB5155">
        <f t="shared" si="162"/>
        <v>5.5490557356823115E-5</v>
      </c>
    </row>
    <row r="5156" spans="1:28">
      <c r="A5156" t="s">
        <v>11906</v>
      </c>
      <c r="B5156" t="s">
        <v>11907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61"/>
        <v>338</v>
      </c>
      <c r="AB5156">
        <f t="shared" si="162"/>
        <v>5.6323748908727367E-5</v>
      </c>
    </row>
    <row r="5157" spans="1:28">
      <c r="A5157" t="s">
        <v>11908</v>
      </c>
      <c r="B5157" t="s">
        <v>11909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61"/>
        <v>352</v>
      </c>
      <c r="AB5157">
        <f t="shared" si="162"/>
        <v>5.8656685254059268E-5</v>
      </c>
    </row>
    <row r="5158" spans="1:28">
      <c r="A5158" t="s">
        <v>11910</v>
      </c>
      <c r="B5158" t="s">
        <v>11911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61"/>
        <v>361</v>
      </c>
      <c r="AB5158">
        <f t="shared" si="162"/>
        <v>6.0156430047486918E-5</v>
      </c>
    </row>
    <row r="5159" spans="1:28">
      <c r="A5159" t="s">
        <v>11912</v>
      </c>
      <c r="B5159" t="s">
        <v>11913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61"/>
        <v>381</v>
      </c>
      <c r="AB5159">
        <f t="shared" si="162"/>
        <v>6.3489196255103926E-5</v>
      </c>
    </row>
    <row r="5160" spans="1:28">
      <c r="A5160" t="s">
        <v>11914</v>
      </c>
      <c r="B5160" t="s">
        <v>11915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61"/>
        <v>395</v>
      </c>
      <c r="AB5160">
        <f t="shared" si="162"/>
        <v>6.5822132600435821E-5</v>
      </c>
    </row>
    <row r="5161" spans="1:28">
      <c r="A5161" t="s">
        <v>11916</v>
      </c>
      <c r="B5161" t="s">
        <v>11917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61"/>
        <v>377</v>
      </c>
      <c r="AB5161">
        <f t="shared" si="162"/>
        <v>6.2822643013580521E-5</v>
      </c>
    </row>
    <row r="5162" spans="1:28">
      <c r="A5162" t="s">
        <v>11918</v>
      </c>
      <c r="B5162" t="s">
        <v>11919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61"/>
        <v>298</v>
      </c>
      <c r="AB5162">
        <f t="shared" si="162"/>
        <v>4.9658216493493357E-5</v>
      </c>
    </row>
    <row r="5163" spans="1:28">
      <c r="A5163" t="s">
        <v>11920</v>
      </c>
      <c r="B5163" t="s">
        <v>11921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61"/>
        <v>200</v>
      </c>
      <c r="AB5163">
        <f t="shared" si="162"/>
        <v>3.332766207617004E-5</v>
      </c>
    </row>
    <row r="5164" spans="1:28">
      <c r="A5164" t="s">
        <v>11922</v>
      </c>
      <c r="B5164" t="s">
        <v>11923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61"/>
        <v>166</v>
      </c>
      <c r="AB5164">
        <f t="shared" si="162"/>
        <v>2.7661959523221133E-5</v>
      </c>
    </row>
    <row r="5165" spans="1:28">
      <c r="A5165" t="s">
        <v>11924</v>
      </c>
      <c r="B5165" t="s">
        <v>11925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61"/>
        <v>189</v>
      </c>
      <c r="AB5165">
        <f t="shared" si="162"/>
        <v>3.1494640661980688E-5</v>
      </c>
    </row>
    <row r="5166" spans="1:28">
      <c r="A5166" t="s">
        <v>11926</v>
      </c>
      <c r="B5166" t="s">
        <v>11927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61"/>
        <v>197</v>
      </c>
      <c r="AB5166">
        <f t="shared" si="162"/>
        <v>3.282774714502749E-5</v>
      </c>
    </row>
    <row r="5167" spans="1:28">
      <c r="A5167" t="s">
        <v>11928</v>
      </c>
      <c r="B5167" t="s">
        <v>11929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61"/>
        <v>247</v>
      </c>
      <c r="AB5167">
        <f t="shared" si="162"/>
        <v>4.1159662664069996E-5</v>
      </c>
    </row>
    <row r="5168" spans="1:28">
      <c r="A5168" t="s">
        <v>11930</v>
      </c>
      <c r="B5168" t="s">
        <v>11931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61"/>
        <v>358</v>
      </c>
      <c r="AB5168">
        <f t="shared" si="162"/>
        <v>5.9656515116344368E-5</v>
      </c>
    </row>
    <row r="5169" spans="1:28">
      <c r="A5169" t="s">
        <v>11932</v>
      </c>
      <c r="B5169" t="s">
        <v>11933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61"/>
        <v>535</v>
      </c>
      <c r="AB5169">
        <f t="shared" si="162"/>
        <v>8.915149605375485E-5</v>
      </c>
    </row>
    <row r="5170" spans="1:28">
      <c r="A5170" t="s">
        <v>11934</v>
      </c>
      <c r="B5170" t="s">
        <v>11935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61"/>
        <v>556</v>
      </c>
      <c r="AB5170">
        <f t="shared" si="162"/>
        <v>9.2650900571752712E-5</v>
      </c>
    </row>
    <row r="5171" spans="1:28">
      <c r="A5171" t="s">
        <v>11936</v>
      </c>
      <c r="B5171" t="s">
        <v>11937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61"/>
        <v>571</v>
      </c>
      <c r="AB5171">
        <f t="shared" si="162"/>
        <v>9.5150475227465461E-5</v>
      </c>
    </row>
    <row r="5172" spans="1:28">
      <c r="A5172" t="s">
        <v>11938</v>
      </c>
      <c r="B5172" t="s">
        <v>11939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61"/>
        <v>450</v>
      </c>
      <c r="AB5172">
        <f t="shared" si="162"/>
        <v>7.4987239671382586E-5</v>
      </c>
    </row>
    <row r="5173" spans="1:28">
      <c r="A5173" t="s">
        <v>11940</v>
      </c>
      <c r="B5173" t="s">
        <v>11941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61"/>
        <v>430</v>
      </c>
      <c r="AB5173">
        <f t="shared" si="162"/>
        <v>7.1654473463765578E-5</v>
      </c>
    </row>
    <row r="5174" spans="1:28">
      <c r="A5174" t="s">
        <v>11942</v>
      </c>
      <c r="B5174" t="s">
        <v>11943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61"/>
        <v>406</v>
      </c>
      <c r="AB5174">
        <f t="shared" si="162"/>
        <v>6.7655154014625179E-5</v>
      </c>
    </row>
    <row r="5175" spans="1:28">
      <c r="A5175" t="s">
        <v>11944</v>
      </c>
      <c r="B5175" t="s">
        <v>11945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61"/>
        <v>386</v>
      </c>
      <c r="AB5175">
        <f t="shared" si="162"/>
        <v>6.4322387807008171E-5</v>
      </c>
    </row>
    <row r="5176" spans="1:28">
      <c r="A5176" t="s">
        <v>11946</v>
      </c>
      <c r="B5176" t="s">
        <v>11947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61"/>
        <v>380</v>
      </c>
      <c r="AB5176">
        <f t="shared" si="162"/>
        <v>6.3322557944723071E-5</v>
      </c>
    </row>
    <row r="5177" spans="1:28">
      <c r="A5177" t="s">
        <v>11948</v>
      </c>
      <c r="B5177" t="s">
        <v>11949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61"/>
        <v>334</v>
      </c>
      <c r="AB5177">
        <f t="shared" si="162"/>
        <v>5.5657195667203962E-5</v>
      </c>
    </row>
    <row r="5178" spans="1:28">
      <c r="A5178" t="s">
        <v>11950</v>
      </c>
      <c r="B5178" t="s">
        <v>11951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61"/>
        <v>325</v>
      </c>
      <c r="AB5178">
        <f t="shared" si="162"/>
        <v>5.4157450873776313E-5</v>
      </c>
    </row>
    <row r="5179" spans="1:28">
      <c r="A5179" t="s">
        <v>11952</v>
      </c>
      <c r="B5179" t="s">
        <v>11953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61"/>
        <v>302</v>
      </c>
      <c r="AB5179">
        <f t="shared" si="162"/>
        <v>5.0324769735016755E-5</v>
      </c>
    </row>
    <row r="5180" spans="1:28">
      <c r="A5180" t="s">
        <v>11954</v>
      </c>
      <c r="B5180" t="s">
        <v>11955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61"/>
        <v>315</v>
      </c>
      <c r="AB5180">
        <f t="shared" si="162"/>
        <v>5.2491067769967809E-5</v>
      </c>
    </row>
    <row r="5181" spans="1:28">
      <c r="A5181" t="s">
        <v>11956</v>
      </c>
      <c r="B5181" t="s">
        <v>11957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61"/>
        <v>345</v>
      </c>
      <c r="AB5181">
        <f t="shared" si="162"/>
        <v>5.7490217081393314E-5</v>
      </c>
    </row>
    <row r="5182" spans="1:28">
      <c r="A5182" t="s">
        <v>11958</v>
      </c>
      <c r="B5182" t="s">
        <v>11959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61"/>
        <v>360</v>
      </c>
      <c r="AB5182">
        <f t="shared" si="162"/>
        <v>5.998979173710607E-5</v>
      </c>
    </row>
    <row r="5183" spans="1:28">
      <c r="A5183" t="s">
        <v>11960</v>
      </c>
      <c r="B5183" t="s">
        <v>11961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61"/>
        <v>381</v>
      </c>
      <c r="AB5183">
        <f t="shared" si="162"/>
        <v>6.3489196255103926E-5</v>
      </c>
    </row>
    <row r="5184" spans="1:28">
      <c r="A5184" t="s">
        <v>11962</v>
      </c>
      <c r="B5184" t="s">
        <v>11963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61"/>
        <v>400</v>
      </c>
      <c r="AB5184">
        <f t="shared" si="162"/>
        <v>6.6655324152340079E-5</v>
      </c>
    </row>
    <row r="5185" spans="1:28">
      <c r="A5185" t="s">
        <v>11964</v>
      </c>
      <c r="B5185" t="s">
        <v>11965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61"/>
        <v>387</v>
      </c>
      <c r="AB5185">
        <f t="shared" si="162"/>
        <v>6.4489026117389025E-5</v>
      </c>
    </row>
    <row r="5186" spans="1:28">
      <c r="A5186" t="s">
        <v>11966</v>
      </c>
      <c r="B5186" t="s">
        <v>11967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61"/>
        <v>305</v>
      </c>
      <c r="AB5186">
        <f t="shared" si="162"/>
        <v>5.0824684666159311E-5</v>
      </c>
    </row>
    <row r="5187" spans="1:28">
      <c r="A5187" t="s">
        <v>11968</v>
      </c>
      <c r="B5187" t="s">
        <v>11969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61"/>
        <v>211</v>
      </c>
      <c r="AB5187">
        <f t="shared" si="162"/>
        <v>3.5160683490359391E-5</v>
      </c>
    </row>
    <row r="5188" spans="1:28">
      <c r="A5188" t="s">
        <v>11970</v>
      </c>
      <c r="B5188" t="s">
        <v>11971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61"/>
        <v>156</v>
      </c>
      <c r="AB5188">
        <f t="shared" si="162"/>
        <v>2.5995576419412629E-5</v>
      </c>
    </row>
    <row r="5189" spans="1:28">
      <c r="A5189" t="s">
        <v>11972</v>
      </c>
      <c r="B5189" t="s">
        <v>11973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61"/>
        <v>178</v>
      </c>
      <c r="AB5189">
        <f t="shared" si="162"/>
        <v>2.9661619247791333E-5</v>
      </c>
    </row>
    <row r="5190" spans="1:28">
      <c r="A5190" t="s">
        <v>11974</v>
      </c>
      <c r="B5190" t="s">
        <v>11975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63">SUM(U5190:Z5190)</f>
        <v>175</v>
      </c>
      <c r="AB5190">
        <f t="shared" si="162"/>
        <v>2.9161704316648783E-5</v>
      </c>
    </row>
    <row r="5191" spans="1:28">
      <c r="A5191" t="s">
        <v>11976</v>
      </c>
      <c r="B5191" t="s">
        <v>11977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63"/>
        <v>189</v>
      </c>
      <c r="AB5191">
        <f t="shared" si="162"/>
        <v>3.1494640661980688E-5</v>
      </c>
    </row>
    <row r="5192" spans="1:28">
      <c r="A5192" t="s">
        <v>11978</v>
      </c>
      <c r="B5192" t="s">
        <v>11979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63"/>
        <v>290</v>
      </c>
      <c r="AB5192">
        <f t="shared" si="162"/>
        <v>4.8325110010446555E-5</v>
      </c>
    </row>
    <row r="5193" spans="1:28">
      <c r="A5193" t="s">
        <v>11980</v>
      </c>
      <c r="B5193" t="s">
        <v>11981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63"/>
        <v>515</v>
      </c>
      <c r="AB5193">
        <f t="shared" si="162"/>
        <v>8.5818729846137855E-5</v>
      </c>
    </row>
    <row r="5194" spans="1:28">
      <c r="A5194" t="s">
        <v>11982</v>
      </c>
      <c r="B5194" t="s">
        <v>11983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63"/>
        <v>607</v>
      </c>
      <c r="AB5194">
        <f t="shared" si="162"/>
        <v>1.0114945440117607E-4</v>
      </c>
    </row>
    <row r="5195" spans="1:28">
      <c r="A5195" t="s">
        <v>11984</v>
      </c>
      <c r="B5195" t="s">
        <v>11985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63"/>
        <v>601</v>
      </c>
      <c r="AB5195">
        <f t="shared" si="162"/>
        <v>1.0014962453889096E-4</v>
      </c>
    </row>
    <row r="5196" spans="1:28">
      <c r="A5196" t="s">
        <v>11986</v>
      </c>
      <c r="B5196" t="s">
        <v>11987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63"/>
        <v>474</v>
      </c>
      <c r="AB5196">
        <f t="shared" si="162"/>
        <v>7.8986559120522985E-5</v>
      </c>
    </row>
    <row r="5197" spans="1:28">
      <c r="A5197" t="s">
        <v>11988</v>
      </c>
      <c r="B5197" t="s">
        <v>11989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63"/>
        <v>457</v>
      </c>
      <c r="AB5197">
        <f t="shared" si="162"/>
        <v>7.615370784404854E-5</v>
      </c>
    </row>
    <row r="5198" spans="1:28">
      <c r="A5198" t="s">
        <v>11990</v>
      </c>
      <c r="B5198" t="s">
        <v>11991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63"/>
        <v>428</v>
      </c>
      <c r="AB5198">
        <f t="shared" si="162"/>
        <v>7.1321196843003882E-5</v>
      </c>
    </row>
    <row r="5199" spans="1:28">
      <c r="A5199" t="s">
        <v>11992</v>
      </c>
      <c r="B5199" t="s">
        <v>11993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63"/>
        <v>411</v>
      </c>
      <c r="AB5199">
        <f t="shared" si="162"/>
        <v>6.8488345566529424E-5</v>
      </c>
    </row>
    <row r="5200" spans="1:28">
      <c r="A5200" t="s">
        <v>11994</v>
      </c>
      <c r="B5200" t="s">
        <v>11995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63"/>
        <v>401</v>
      </c>
      <c r="AB5200">
        <f t="shared" si="162"/>
        <v>6.682196246272092E-5</v>
      </c>
    </row>
    <row r="5201" spans="1:28">
      <c r="A5201" t="s">
        <v>11996</v>
      </c>
      <c r="B5201" t="s">
        <v>11997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63"/>
        <v>342</v>
      </c>
      <c r="AB5201">
        <f t="shared" si="162"/>
        <v>5.6990302150250764E-5</v>
      </c>
    </row>
    <row r="5202" spans="1:28">
      <c r="A5202" t="s">
        <v>11998</v>
      </c>
      <c r="B5202" t="s">
        <v>11999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63"/>
        <v>334</v>
      </c>
      <c r="AB5202">
        <f t="shared" si="162"/>
        <v>5.5657195667203962E-5</v>
      </c>
    </row>
    <row r="5203" spans="1:28">
      <c r="A5203" t="s">
        <v>12000</v>
      </c>
      <c r="B5203" t="s">
        <v>12001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63"/>
        <v>308</v>
      </c>
      <c r="AB5203">
        <f t="shared" si="162"/>
        <v>5.1324599597301861E-5</v>
      </c>
    </row>
    <row r="5204" spans="1:28">
      <c r="A5204" t="s">
        <v>12002</v>
      </c>
      <c r="B5204" t="s">
        <v>12003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63"/>
        <v>315</v>
      </c>
      <c r="AB5204">
        <f t="shared" si="162"/>
        <v>5.2491067769967809E-5</v>
      </c>
    </row>
    <row r="5205" spans="1:28">
      <c r="A5205" t="s">
        <v>12004</v>
      </c>
      <c r="B5205" t="s">
        <v>12005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63"/>
        <v>348</v>
      </c>
      <c r="AB5205">
        <f t="shared" si="162"/>
        <v>5.7990132012535864E-5</v>
      </c>
    </row>
    <row r="5206" spans="1:28">
      <c r="A5206" t="s">
        <v>12006</v>
      </c>
      <c r="B5206" t="s">
        <v>12007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63"/>
        <v>354</v>
      </c>
      <c r="AB5206">
        <f t="shared" ref="AB5206:AB5269" si="164">AA5206/$AD$4</f>
        <v>5.898996187482097E-5</v>
      </c>
    </row>
    <row r="5207" spans="1:28">
      <c r="A5207" t="s">
        <v>12008</v>
      </c>
      <c r="B5207" t="s">
        <v>12009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63"/>
        <v>383</v>
      </c>
      <c r="AB5207">
        <f t="shared" si="164"/>
        <v>6.3822472875865621E-5</v>
      </c>
    </row>
    <row r="5208" spans="1:28">
      <c r="A5208" t="s">
        <v>12010</v>
      </c>
      <c r="B5208" t="s">
        <v>12011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63"/>
        <v>406</v>
      </c>
      <c r="AB5208">
        <f t="shared" si="164"/>
        <v>6.7655154014625179E-5</v>
      </c>
    </row>
    <row r="5209" spans="1:28">
      <c r="A5209" t="s">
        <v>12012</v>
      </c>
      <c r="B5209" t="s">
        <v>12013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63"/>
        <v>372</v>
      </c>
      <c r="AB5209">
        <f t="shared" si="164"/>
        <v>6.1989451461676276E-5</v>
      </c>
    </row>
    <row r="5210" spans="1:28">
      <c r="A5210" t="s">
        <v>12014</v>
      </c>
      <c r="B5210" t="s">
        <v>12015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63"/>
        <v>301</v>
      </c>
      <c r="AB5210">
        <f t="shared" si="164"/>
        <v>5.0158131424635907E-5</v>
      </c>
    </row>
    <row r="5211" spans="1:28">
      <c r="A5211" t="s">
        <v>12016</v>
      </c>
      <c r="B5211" t="s">
        <v>12017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63"/>
        <v>203</v>
      </c>
      <c r="AB5211">
        <f t="shared" si="164"/>
        <v>3.382757700731259E-5</v>
      </c>
    </row>
    <row r="5212" spans="1:28">
      <c r="A5212" t="s">
        <v>12018</v>
      </c>
      <c r="B5212" t="s">
        <v>12019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63"/>
        <v>152</v>
      </c>
      <c r="AB5212">
        <f t="shared" si="164"/>
        <v>2.5329023177889229E-5</v>
      </c>
    </row>
    <row r="5213" spans="1:28">
      <c r="A5213" t="s">
        <v>12020</v>
      </c>
      <c r="B5213" t="s">
        <v>12021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63"/>
        <v>173</v>
      </c>
      <c r="AB5213">
        <f t="shared" si="164"/>
        <v>2.8828427695887084E-5</v>
      </c>
    </row>
    <row r="5214" spans="1:28">
      <c r="A5214" t="s">
        <v>12022</v>
      </c>
      <c r="B5214" t="s">
        <v>12023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63"/>
        <v>169</v>
      </c>
      <c r="AB5214">
        <f t="shared" si="164"/>
        <v>2.8161874454363683E-5</v>
      </c>
    </row>
    <row r="5215" spans="1:28">
      <c r="A5215" t="s">
        <v>12024</v>
      </c>
      <c r="B5215" t="s">
        <v>12025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63"/>
        <v>183</v>
      </c>
      <c r="AB5215">
        <f t="shared" si="164"/>
        <v>3.0494810799695585E-5</v>
      </c>
    </row>
    <row r="5216" spans="1:28">
      <c r="A5216" t="s">
        <v>12026</v>
      </c>
      <c r="B5216" t="s">
        <v>12027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63"/>
        <v>285</v>
      </c>
      <c r="AB5216">
        <f t="shared" si="164"/>
        <v>4.7491918458542303E-5</v>
      </c>
    </row>
    <row r="5217" spans="1:28">
      <c r="A5217" t="s">
        <v>12028</v>
      </c>
      <c r="B5217" t="s">
        <v>12029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63"/>
        <v>507</v>
      </c>
      <c r="AB5217">
        <f t="shared" si="164"/>
        <v>8.4485623363091047E-5</v>
      </c>
    </row>
    <row r="5218" spans="1:28">
      <c r="A5218" t="s">
        <v>12030</v>
      </c>
      <c r="B5218" t="s">
        <v>12031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63"/>
        <v>603</v>
      </c>
      <c r="AB5218">
        <f t="shared" si="164"/>
        <v>1.0048290115965267E-4</v>
      </c>
    </row>
    <row r="5219" spans="1:28">
      <c r="A5219" t="s">
        <v>12032</v>
      </c>
      <c r="B5219" t="s">
        <v>12033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63"/>
        <v>598</v>
      </c>
      <c r="AB5219">
        <f t="shared" si="164"/>
        <v>9.964970960774841E-5</v>
      </c>
    </row>
    <row r="5220" spans="1:28">
      <c r="A5220" t="s">
        <v>12034</v>
      </c>
      <c r="B5220" t="s">
        <v>12035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63"/>
        <v>479</v>
      </c>
      <c r="AB5220">
        <f t="shared" si="164"/>
        <v>7.9819750672427243E-5</v>
      </c>
    </row>
    <row r="5221" spans="1:28">
      <c r="A5221" t="s">
        <v>12036</v>
      </c>
      <c r="B5221" t="s">
        <v>12037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63"/>
        <v>461</v>
      </c>
      <c r="AB5221">
        <f t="shared" si="164"/>
        <v>7.6820261085571944E-5</v>
      </c>
    </row>
    <row r="5222" spans="1:28">
      <c r="A5222" t="s">
        <v>12038</v>
      </c>
      <c r="B5222" t="s">
        <v>12039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63"/>
        <v>433</v>
      </c>
      <c r="AB5222">
        <f t="shared" si="164"/>
        <v>7.2154388394908128E-5</v>
      </c>
    </row>
    <row r="5223" spans="1:28">
      <c r="A5223" t="s">
        <v>12040</v>
      </c>
      <c r="B5223" t="s">
        <v>12041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63"/>
        <v>418</v>
      </c>
      <c r="AB5223">
        <f t="shared" si="164"/>
        <v>6.9654813739195378E-5</v>
      </c>
    </row>
    <row r="5224" spans="1:28">
      <c r="A5224" t="s">
        <v>12042</v>
      </c>
      <c r="B5224" t="s">
        <v>12043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63"/>
        <v>406</v>
      </c>
      <c r="AB5224">
        <f t="shared" si="164"/>
        <v>6.7655154014625179E-5</v>
      </c>
    </row>
    <row r="5225" spans="1:28">
      <c r="A5225" t="s">
        <v>12044</v>
      </c>
      <c r="B5225" t="s">
        <v>12045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63"/>
        <v>344</v>
      </c>
      <c r="AB5225">
        <f t="shared" si="164"/>
        <v>5.7323578771012466E-5</v>
      </c>
    </row>
    <row r="5226" spans="1:28">
      <c r="A5226" t="s">
        <v>12046</v>
      </c>
      <c r="B5226" t="s">
        <v>12047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63"/>
        <v>330</v>
      </c>
      <c r="AB5226">
        <f t="shared" si="164"/>
        <v>5.4990642425680565E-5</v>
      </c>
    </row>
    <row r="5227" spans="1:28">
      <c r="A5227" t="s">
        <v>12048</v>
      </c>
      <c r="B5227" t="s">
        <v>12049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63"/>
        <v>306</v>
      </c>
      <c r="AB5227">
        <f t="shared" si="164"/>
        <v>5.0991322976540159E-5</v>
      </c>
    </row>
    <row r="5228" spans="1:28">
      <c r="A5228" t="s">
        <v>12050</v>
      </c>
      <c r="B5228" t="s">
        <v>12051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63"/>
        <v>310</v>
      </c>
      <c r="AB5228">
        <f t="shared" si="164"/>
        <v>5.1657876218063557E-5</v>
      </c>
    </row>
    <row r="5229" spans="1:28">
      <c r="A5229" t="s">
        <v>12052</v>
      </c>
      <c r="B5229" t="s">
        <v>12053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63"/>
        <v>341</v>
      </c>
      <c r="AB5229">
        <f t="shared" si="164"/>
        <v>5.6823663839869916E-5</v>
      </c>
    </row>
    <row r="5230" spans="1:28">
      <c r="A5230" t="s">
        <v>12054</v>
      </c>
      <c r="B5230" t="s">
        <v>12055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63"/>
        <v>349</v>
      </c>
      <c r="AB5230">
        <f t="shared" si="164"/>
        <v>5.8156770322916718E-5</v>
      </c>
    </row>
    <row r="5231" spans="1:28">
      <c r="A5231" t="s">
        <v>12056</v>
      </c>
      <c r="B5231" t="s">
        <v>12057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63"/>
        <v>374</v>
      </c>
      <c r="AB5231">
        <f t="shared" si="164"/>
        <v>6.2322728082437972E-5</v>
      </c>
    </row>
    <row r="5232" spans="1:28">
      <c r="A5232" t="s">
        <v>12058</v>
      </c>
      <c r="B5232" t="s">
        <v>12059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63"/>
        <v>395</v>
      </c>
      <c r="AB5232">
        <f t="shared" si="164"/>
        <v>6.5822132600435821E-5</v>
      </c>
    </row>
    <row r="5233" spans="1:28">
      <c r="A5233" t="s">
        <v>12060</v>
      </c>
      <c r="B5233" t="s">
        <v>12061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63"/>
        <v>362</v>
      </c>
      <c r="AB5233">
        <f t="shared" si="164"/>
        <v>6.0323068357867772E-5</v>
      </c>
    </row>
    <row r="5234" spans="1:28">
      <c r="A5234" t="s">
        <v>12062</v>
      </c>
      <c r="B5234" t="s">
        <v>12063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63"/>
        <v>294</v>
      </c>
      <c r="AB5234">
        <f t="shared" si="164"/>
        <v>4.899166325196996E-5</v>
      </c>
    </row>
    <row r="5235" spans="1:28">
      <c r="A5235" t="s">
        <v>12064</v>
      </c>
      <c r="B5235" t="s">
        <v>12065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63"/>
        <v>197</v>
      </c>
      <c r="AB5235">
        <f t="shared" si="164"/>
        <v>3.282774714502749E-5</v>
      </c>
    </row>
    <row r="5236" spans="1:28">
      <c r="A5236" t="s">
        <v>12066</v>
      </c>
      <c r="B5236" t="s">
        <v>12067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63"/>
        <v>154</v>
      </c>
      <c r="AB5236">
        <f t="shared" si="164"/>
        <v>2.5662299798650931E-5</v>
      </c>
    </row>
    <row r="5237" spans="1:28">
      <c r="A5237" t="s">
        <v>12068</v>
      </c>
      <c r="B5237" t="s">
        <v>12069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63"/>
        <v>175</v>
      </c>
      <c r="AB5237">
        <f t="shared" si="164"/>
        <v>2.9161704316648783E-5</v>
      </c>
    </row>
    <row r="5238" spans="1:28">
      <c r="A5238" t="s">
        <v>12070</v>
      </c>
      <c r="B5238" t="s">
        <v>12071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63"/>
        <v>172</v>
      </c>
      <c r="AB5238">
        <f t="shared" si="164"/>
        <v>2.8661789385506233E-5</v>
      </c>
    </row>
    <row r="5239" spans="1:28">
      <c r="A5239" t="s">
        <v>12072</v>
      </c>
      <c r="B5239" t="s">
        <v>12073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63"/>
        <v>187</v>
      </c>
      <c r="AB5239">
        <f t="shared" si="164"/>
        <v>3.1161364041218986E-5</v>
      </c>
    </row>
    <row r="5240" spans="1:28">
      <c r="A5240" t="s">
        <v>12074</v>
      </c>
      <c r="B5240" t="s">
        <v>12075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63"/>
        <v>291</v>
      </c>
      <c r="AB5240">
        <f t="shared" si="164"/>
        <v>4.8491748320827403E-5</v>
      </c>
    </row>
    <row r="5241" spans="1:28">
      <c r="A5241" t="s">
        <v>12076</v>
      </c>
      <c r="B5241" t="s">
        <v>12077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63"/>
        <v>516</v>
      </c>
      <c r="AB5241">
        <f t="shared" si="164"/>
        <v>8.5985368156518696E-5</v>
      </c>
    </row>
    <row r="5242" spans="1:28">
      <c r="A5242" t="s">
        <v>12078</v>
      </c>
      <c r="B5242" t="s">
        <v>12079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63"/>
        <v>615</v>
      </c>
      <c r="AB5242">
        <f t="shared" si="164"/>
        <v>1.0248256088422287E-4</v>
      </c>
    </row>
    <row r="5243" spans="1:28">
      <c r="A5243" t="s">
        <v>12080</v>
      </c>
      <c r="B5243" t="s">
        <v>12081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63"/>
        <v>606</v>
      </c>
      <c r="AB5243">
        <f t="shared" si="164"/>
        <v>1.0098281609079522E-4</v>
      </c>
    </row>
    <row r="5244" spans="1:28">
      <c r="A5244" t="s">
        <v>12082</v>
      </c>
      <c r="B5244" t="s">
        <v>12083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63"/>
        <v>487</v>
      </c>
      <c r="AB5244">
        <f t="shared" si="164"/>
        <v>8.1152857155474038E-5</v>
      </c>
    </row>
    <row r="5245" spans="1:28">
      <c r="A5245" t="s">
        <v>12084</v>
      </c>
      <c r="B5245" t="s">
        <v>12085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63"/>
        <v>470</v>
      </c>
      <c r="AB5245">
        <f t="shared" si="164"/>
        <v>7.8320005878999594E-5</v>
      </c>
    </row>
    <row r="5246" spans="1:28">
      <c r="A5246" t="s">
        <v>12086</v>
      </c>
      <c r="B5246" t="s">
        <v>12087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63"/>
        <v>441</v>
      </c>
      <c r="AB5246">
        <f t="shared" si="164"/>
        <v>7.3487494877954936E-5</v>
      </c>
    </row>
    <row r="5247" spans="1:28">
      <c r="A5247" t="s">
        <v>12088</v>
      </c>
      <c r="B5247" t="s">
        <v>12089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63"/>
        <v>422</v>
      </c>
      <c r="AB5247">
        <f t="shared" si="164"/>
        <v>7.0321366980718783E-5</v>
      </c>
    </row>
    <row r="5248" spans="1:28">
      <c r="A5248" t="s">
        <v>12090</v>
      </c>
      <c r="B5248" t="s">
        <v>12091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63"/>
        <v>410</v>
      </c>
      <c r="AB5248">
        <f t="shared" si="164"/>
        <v>6.8321707256148583E-5</v>
      </c>
    </row>
    <row r="5249" spans="1:28">
      <c r="A5249" t="s">
        <v>12092</v>
      </c>
      <c r="B5249" t="s">
        <v>12093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63"/>
        <v>350</v>
      </c>
      <c r="AB5249">
        <f t="shared" si="164"/>
        <v>5.8323408633297566E-5</v>
      </c>
    </row>
    <row r="5250" spans="1:28">
      <c r="A5250" t="s">
        <v>12094</v>
      </c>
      <c r="B5250" t="s">
        <v>12095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63"/>
        <v>336</v>
      </c>
      <c r="AB5250">
        <f t="shared" si="164"/>
        <v>5.5990472287965664E-5</v>
      </c>
    </row>
    <row r="5251" spans="1:28">
      <c r="A5251" t="s">
        <v>12096</v>
      </c>
      <c r="B5251" t="s">
        <v>12097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63"/>
        <v>312</v>
      </c>
      <c r="AB5251">
        <f t="shared" si="164"/>
        <v>5.1991152838825259E-5</v>
      </c>
    </row>
    <row r="5252" spans="1:28">
      <c r="A5252" t="s">
        <v>12098</v>
      </c>
      <c r="B5252" t="s">
        <v>12099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63"/>
        <v>315</v>
      </c>
      <c r="AB5252">
        <f t="shared" si="164"/>
        <v>5.2491067769967809E-5</v>
      </c>
    </row>
    <row r="5253" spans="1:28">
      <c r="A5253" t="s">
        <v>12100</v>
      </c>
      <c r="B5253" t="s">
        <v>12101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63"/>
        <v>346</v>
      </c>
      <c r="AB5253">
        <f t="shared" si="164"/>
        <v>5.7656855391774168E-5</v>
      </c>
    </row>
    <row r="5254" spans="1:28">
      <c r="A5254" t="s">
        <v>12102</v>
      </c>
      <c r="B5254" t="s">
        <v>12103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65">SUM(U5254:Z5254)</f>
        <v>356</v>
      </c>
      <c r="AB5254">
        <f t="shared" si="164"/>
        <v>5.9323238495582666E-5</v>
      </c>
    </row>
    <row r="5255" spans="1:28">
      <c r="A5255" t="s">
        <v>12104</v>
      </c>
      <c r="B5255" t="s">
        <v>12105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65"/>
        <v>382</v>
      </c>
      <c r="AB5255">
        <f t="shared" si="164"/>
        <v>6.3655834565484767E-5</v>
      </c>
    </row>
    <row r="5256" spans="1:28">
      <c r="A5256" t="s">
        <v>12106</v>
      </c>
      <c r="B5256" t="s">
        <v>12107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65"/>
        <v>402</v>
      </c>
      <c r="AB5256">
        <f t="shared" si="164"/>
        <v>6.6988600773101775E-5</v>
      </c>
    </row>
    <row r="5257" spans="1:28">
      <c r="A5257" t="s">
        <v>12108</v>
      </c>
      <c r="B5257" t="s">
        <v>12109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65"/>
        <v>368</v>
      </c>
      <c r="AB5257">
        <f t="shared" si="164"/>
        <v>6.1322898220152872E-5</v>
      </c>
    </row>
    <row r="5258" spans="1:28">
      <c r="A5258" t="s">
        <v>12110</v>
      </c>
      <c r="B5258" t="s">
        <v>12111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65"/>
        <v>298</v>
      </c>
      <c r="AB5258">
        <f t="shared" si="164"/>
        <v>4.9658216493493357E-5</v>
      </c>
    </row>
    <row r="5259" spans="1:28">
      <c r="A5259" t="s">
        <v>12112</v>
      </c>
      <c r="B5259" t="s">
        <v>12113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65"/>
        <v>201</v>
      </c>
      <c r="AB5259">
        <f t="shared" si="164"/>
        <v>3.3494300386550887E-5</v>
      </c>
    </row>
    <row r="5260" spans="1:28">
      <c r="A5260" t="s">
        <v>12114</v>
      </c>
      <c r="B5260" t="s">
        <v>12115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65"/>
        <v>155</v>
      </c>
      <c r="AB5260">
        <f t="shared" si="164"/>
        <v>2.5828938109031778E-5</v>
      </c>
    </row>
    <row r="5261" spans="1:28">
      <c r="A5261" t="s">
        <v>12116</v>
      </c>
      <c r="B5261" t="s">
        <v>12117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65"/>
        <v>176</v>
      </c>
      <c r="AB5261">
        <f t="shared" si="164"/>
        <v>2.9328342627029634E-5</v>
      </c>
    </row>
    <row r="5262" spans="1:28">
      <c r="A5262" t="s">
        <v>12118</v>
      </c>
      <c r="B5262" t="s">
        <v>12119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65"/>
        <v>174</v>
      </c>
      <c r="AB5262">
        <f t="shared" si="164"/>
        <v>2.8995066006267932E-5</v>
      </c>
    </row>
    <row r="5263" spans="1:28">
      <c r="A5263" t="s">
        <v>12120</v>
      </c>
      <c r="B5263" t="s">
        <v>12121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65"/>
        <v>189</v>
      </c>
      <c r="AB5263">
        <f t="shared" si="164"/>
        <v>3.1494640661980688E-5</v>
      </c>
    </row>
    <row r="5264" spans="1:28">
      <c r="A5264" t="s">
        <v>12122</v>
      </c>
      <c r="B5264" t="s">
        <v>12123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65"/>
        <v>294</v>
      </c>
      <c r="AB5264">
        <f t="shared" si="164"/>
        <v>4.899166325196996E-5</v>
      </c>
    </row>
    <row r="5265" spans="1:28">
      <c r="A5265" t="s">
        <v>12124</v>
      </c>
      <c r="B5265" t="s">
        <v>12125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65"/>
        <v>520</v>
      </c>
      <c r="AB5265">
        <f t="shared" si="164"/>
        <v>8.66519213980421E-5</v>
      </c>
    </row>
    <row r="5266" spans="1:28">
      <c r="A5266" t="s">
        <v>12126</v>
      </c>
      <c r="B5266" t="s">
        <v>12127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65"/>
        <v>619</v>
      </c>
      <c r="AB5266">
        <f t="shared" si="164"/>
        <v>1.0314911412574627E-4</v>
      </c>
    </row>
    <row r="5267" spans="1:28">
      <c r="A5267" t="s">
        <v>12128</v>
      </c>
      <c r="B5267" t="s">
        <v>12129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65"/>
        <v>609</v>
      </c>
      <c r="AB5267">
        <f t="shared" si="164"/>
        <v>1.0148273102193777E-4</v>
      </c>
    </row>
    <row r="5268" spans="1:28">
      <c r="A5268" t="s">
        <v>12130</v>
      </c>
      <c r="B5268" t="s">
        <v>12131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65"/>
        <v>494</v>
      </c>
      <c r="AB5268">
        <f t="shared" si="164"/>
        <v>8.2319325328139993E-5</v>
      </c>
    </row>
    <row r="5269" spans="1:28">
      <c r="A5269" t="s">
        <v>12132</v>
      </c>
      <c r="B5269" t="s">
        <v>12133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65"/>
        <v>473</v>
      </c>
      <c r="AB5269">
        <f t="shared" si="164"/>
        <v>7.8819920810142144E-5</v>
      </c>
    </row>
    <row r="5270" spans="1:28">
      <c r="A5270" t="s">
        <v>12134</v>
      </c>
      <c r="B5270" t="s">
        <v>12135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65"/>
        <v>443</v>
      </c>
      <c r="AB5270">
        <f t="shared" ref="AB5270:AB5333" si="166">AA5270/$AD$4</f>
        <v>7.3820771498716632E-5</v>
      </c>
    </row>
    <row r="5271" spans="1:28">
      <c r="A5271" t="s">
        <v>12136</v>
      </c>
      <c r="B5271" t="s">
        <v>12137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65"/>
        <v>425</v>
      </c>
      <c r="AB5271">
        <f t="shared" si="166"/>
        <v>7.0821281911861333E-5</v>
      </c>
    </row>
    <row r="5272" spans="1:28">
      <c r="A5272" t="s">
        <v>12138</v>
      </c>
      <c r="B5272" t="s">
        <v>12139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65"/>
        <v>414</v>
      </c>
      <c r="AB5272">
        <f t="shared" si="166"/>
        <v>6.8988260497671974E-5</v>
      </c>
    </row>
    <row r="5273" spans="1:28">
      <c r="A5273" t="s">
        <v>12140</v>
      </c>
      <c r="B5273" t="s">
        <v>12141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65"/>
        <v>353</v>
      </c>
      <c r="AB5273">
        <f t="shared" si="166"/>
        <v>5.8823323564440116E-5</v>
      </c>
    </row>
    <row r="5274" spans="1:28">
      <c r="A5274" t="s">
        <v>12142</v>
      </c>
      <c r="B5274" t="s">
        <v>12143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65"/>
        <v>339</v>
      </c>
      <c r="AB5274">
        <f t="shared" si="166"/>
        <v>5.6490387219108214E-5</v>
      </c>
    </row>
    <row r="5275" spans="1:28">
      <c r="A5275" t="s">
        <v>12144</v>
      </c>
      <c r="B5275" t="s">
        <v>12145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65"/>
        <v>313</v>
      </c>
      <c r="AB5275">
        <f t="shared" si="166"/>
        <v>5.2157791149206113E-5</v>
      </c>
    </row>
    <row r="5276" spans="1:28">
      <c r="A5276" t="s">
        <v>12146</v>
      </c>
      <c r="B5276" t="s">
        <v>12147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65"/>
        <v>319</v>
      </c>
      <c r="AB5276">
        <f t="shared" si="166"/>
        <v>5.3157621011491213E-5</v>
      </c>
    </row>
    <row r="5277" spans="1:28">
      <c r="A5277" t="s">
        <v>12148</v>
      </c>
      <c r="B5277" t="s">
        <v>12149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65"/>
        <v>349</v>
      </c>
      <c r="AB5277">
        <f t="shared" si="166"/>
        <v>5.8156770322916718E-5</v>
      </c>
    </row>
    <row r="5278" spans="1:28">
      <c r="A5278" t="s">
        <v>12150</v>
      </c>
      <c r="B5278" t="s">
        <v>12151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65"/>
        <v>357</v>
      </c>
      <c r="AB5278">
        <f t="shared" si="166"/>
        <v>5.948987680596352E-5</v>
      </c>
    </row>
    <row r="5279" spans="1:28">
      <c r="A5279" t="s">
        <v>12152</v>
      </c>
      <c r="B5279" t="s">
        <v>12153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65"/>
        <v>387</v>
      </c>
      <c r="AB5279">
        <f t="shared" si="166"/>
        <v>6.4489026117389025E-5</v>
      </c>
    </row>
    <row r="5280" spans="1:28">
      <c r="A5280" t="s">
        <v>12154</v>
      </c>
      <c r="B5280" t="s">
        <v>12155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65"/>
        <v>407</v>
      </c>
      <c r="AB5280">
        <f t="shared" si="166"/>
        <v>6.7821792325006033E-5</v>
      </c>
    </row>
    <row r="5281" spans="1:28">
      <c r="A5281" t="s">
        <v>12156</v>
      </c>
      <c r="B5281" t="s">
        <v>12157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65"/>
        <v>373</v>
      </c>
      <c r="AB5281">
        <f t="shared" si="166"/>
        <v>6.2156089772057117E-5</v>
      </c>
    </row>
    <row r="5282" spans="1:28">
      <c r="A5282" t="s">
        <v>12158</v>
      </c>
      <c r="B5282" t="s">
        <v>12159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65"/>
        <v>300</v>
      </c>
      <c r="AB5282">
        <f t="shared" si="166"/>
        <v>4.9991493114255059E-5</v>
      </c>
    </row>
    <row r="5283" spans="1:28">
      <c r="A5283" t="s">
        <v>12160</v>
      </c>
      <c r="B5283" t="s">
        <v>12161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65"/>
        <v>202</v>
      </c>
      <c r="AB5283">
        <f t="shared" si="166"/>
        <v>3.3660938696931742E-5</v>
      </c>
    </row>
    <row r="5284" spans="1:28">
      <c r="A5284" t="s">
        <v>12162</v>
      </c>
      <c r="B5284" t="s">
        <v>12163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65"/>
        <v>156</v>
      </c>
      <c r="AB5284">
        <f t="shared" si="166"/>
        <v>2.5995576419412629E-5</v>
      </c>
    </row>
    <row r="5285" spans="1:28">
      <c r="A5285" t="s">
        <v>12164</v>
      </c>
      <c r="B5285" t="s">
        <v>12165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65"/>
        <v>172</v>
      </c>
      <c r="AB5285">
        <f t="shared" si="166"/>
        <v>2.8661789385506233E-5</v>
      </c>
    </row>
    <row r="5286" spans="1:28">
      <c r="A5286" t="s">
        <v>12166</v>
      </c>
      <c r="B5286" t="s">
        <v>12167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65"/>
        <v>168</v>
      </c>
      <c r="AB5286">
        <f t="shared" si="166"/>
        <v>2.7995236143982832E-5</v>
      </c>
    </row>
    <row r="5287" spans="1:28">
      <c r="A5287" t="s">
        <v>12168</v>
      </c>
      <c r="B5287" t="s">
        <v>12169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65"/>
        <v>179</v>
      </c>
      <c r="AB5287">
        <f t="shared" si="166"/>
        <v>2.9828257558172184E-5</v>
      </c>
    </row>
    <row r="5288" spans="1:28">
      <c r="A5288" t="s">
        <v>12170</v>
      </c>
      <c r="B5288" t="s">
        <v>12171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65"/>
        <v>275</v>
      </c>
      <c r="AB5288">
        <f t="shared" si="166"/>
        <v>4.5825535354733799E-5</v>
      </c>
    </row>
    <row r="5289" spans="1:28">
      <c r="A5289" t="s">
        <v>12172</v>
      </c>
      <c r="B5289" t="s">
        <v>12173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65"/>
        <v>493</v>
      </c>
      <c r="AB5289">
        <f t="shared" si="166"/>
        <v>8.2152687017759138E-5</v>
      </c>
    </row>
    <row r="5290" spans="1:28">
      <c r="A5290" t="s">
        <v>12174</v>
      </c>
      <c r="B5290" t="s">
        <v>12175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65"/>
        <v>583</v>
      </c>
      <c r="AB5290">
        <f t="shared" si="166"/>
        <v>9.7150134952035661E-5</v>
      </c>
    </row>
    <row r="5291" spans="1:28">
      <c r="A5291" t="s">
        <v>12176</v>
      </c>
      <c r="B5291" t="s">
        <v>12177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65"/>
        <v>592</v>
      </c>
      <c r="AB5291">
        <f t="shared" si="166"/>
        <v>9.864987974546331E-5</v>
      </c>
    </row>
    <row r="5292" spans="1:28">
      <c r="A5292" t="s">
        <v>12178</v>
      </c>
      <c r="B5292" t="s">
        <v>12179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65"/>
        <v>482</v>
      </c>
      <c r="AB5292">
        <f t="shared" si="166"/>
        <v>8.0319665603569793E-5</v>
      </c>
    </row>
    <row r="5293" spans="1:28">
      <c r="A5293" t="s">
        <v>12180</v>
      </c>
      <c r="B5293" t="s">
        <v>12181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65"/>
        <v>462</v>
      </c>
      <c r="AB5293">
        <f t="shared" si="166"/>
        <v>7.6986899395952785E-5</v>
      </c>
    </row>
    <row r="5294" spans="1:28">
      <c r="A5294" t="s">
        <v>12182</v>
      </c>
      <c r="B5294" t="s">
        <v>12183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65"/>
        <v>428</v>
      </c>
      <c r="AB5294">
        <f t="shared" si="166"/>
        <v>7.1321196843003882E-5</v>
      </c>
    </row>
    <row r="5295" spans="1:28">
      <c r="A5295" t="s">
        <v>12184</v>
      </c>
      <c r="B5295" t="s">
        <v>12185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65"/>
        <v>411</v>
      </c>
      <c r="AB5295">
        <f t="shared" si="166"/>
        <v>6.8488345566529424E-5</v>
      </c>
    </row>
    <row r="5296" spans="1:28">
      <c r="A5296" t="s">
        <v>12186</v>
      </c>
      <c r="B5296" t="s">
        <v>12187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65"/>
        <v>399</v>
      </c>
      <c r="AB5296">
        <f t="shared" si="166"/>
        <v>6.6488685841959225E-5</v>
      </c>
    </row>
    <row r="5297" spans="1:28">
      <c r="A5297" t="s">
        <v>12188</v>
      </c>
      <c r="B5297" t="s">
        <v>12189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65"/>
        <v>347</v>
      </c>
      <c r="AB5297">
        <f t="shared" si="166"/>
        <v>5.7823493702155016E-5</v>
      </c>
    </row>
    <row r="5298" spans="1:28">
      <c r="A5298" t="s">
        <v>12190</v>
      </c>
      <c r="B5298" t="s">
        <v>12191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65"/>
        <v>326</v>
      </c>
      <c r="AB5298">
        <f t="shared" si="166"/>
        <v>5.432408918415716E-5</v>
      </c>
    </row>
    <row r="5299" spans="1:28">
      <c r="A5299" t="s">
        <v>12192</v>
      </c>
      <c r="B5299" t="s">
        <v>12193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65"/>
        <v>301</v>
      </c>
      <c r="AB5299">
        <f t="shared" si="166"/>
        <v>5.0158131424635907E-5</v>
      </c>
    </row>
    <row r="5300" spans="1:28">
      <c r="A5300" t="s">
        <v>12194</v>
      </c>
      <c r="B5300" t="s">
        <v>12195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65"/>
        <v>306</v>
      </c>
      <c r="AB5300">
        <f t="shared" si="166"/>
        <v>5.0991322976540159E-5</v>
      </c>
    </row>
    <row r="5301" spans="1:28">
      <c r="A5301" t="s">
        <v>12196</v>
      </c>
      <c r="B5301" t="s">
        <v>12197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65"/>
        <v>341</v>
      </c>
      <c r="AB5301">
        <f t="shared" si="166"/>
        <v>5.6823663839869916E-5</v>
      </c>
    </row>
    <row r="5302" spans="1:28">
      <c r="A5302" t="s">
        <v>12198</v>
      </c>
      <c r="B5302" t="s">
        <v>12199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65"/>
        <v>352</v>
      </c>
      <c r="AB5302">
        <f t="shared" si="166"/>
        <v>5.8656685254059268E-5</v>
      </c>
    </row>
    <row r="5303" spans="1:28">
      <c r="A5303" t="s">
        <v>12200</v>
      </c>
      <c r="B5303" t="s">
        <v>12201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65"/>
        <v>381</v>
      </c>
      <c r="AB5303">
        <f t="shared" si="166"/>
        <v>6.3489196255103926E-5</v>
      </c>
    </row>
    <row r="5304" spans="1:28">
      <c r="A5304" t="s">
        <v>12202</v>
      </c>
      <c r="B5304" t="s">
        <v>12203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65"/>
        <v>398</v>
      </c>
      <c r="AB5304">
        <f t="shared" si="166"/>
        <v>6.632204753157837E-5</v>
      </c>
    </row>
    <row r="5305" spans="1:28">
      <c r="A5305" t="s">
        <v>12204</v>
      </c>
      <c r="B5305" t="s">
        <v>12205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65"/>
        <v>368</v>
      </c>
      <c r="AB5305">
        <f t="shared" si="166"/>
        <v>6.1322898220152872E-5</v>
      </c>
    </row>
    <row r="5306" spans="1:28">
      <c r="A5306" t="s">
        <v>12206</v>
      </c>
      <c r="B5306" t="s">
        <v>12207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65"/>
        <v>293</v>
      </c>
      <c r="AB5306">
        <f t="shared" si="166"/>
        <v>4.8825024941589105E-5</v>
      </c>
    </row>
    <row r="5307" spans="1:28">
      <c r="A5307" t="s">
        <v>12208</v>
      </c>
      <c r="B5307" t="s">
        <v>12209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65"/>
        <v>196</v>
      </c>
      <c r="AB5307">
        <f t="shared" si="166"/>
        <v>3.2661108834646635E-5</v>
      </c>
    </row>
    <row r="5308" spans="1:28">
      <c r="A5308" t="s">
        <v>12210</v>
      </c>
      <c r="B5308" t="s">
        <v>12211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65"/>
        <v>168</v>
      </c>
      <c r="AB5308">
        <f t="shared" si="166"/>
        <v>2.7995236143982832E-5</v>
      </c>
    </row>
    <row r="5309" spans="1:28">
      <c r="A5309" t="s">
        <v>12212</v>
      </c>
      <c r="B5309" t="s">
        <v>12213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65"/>
        <v>173</v>
      </c>
      <c r="AB5309">
        <f t="shared" si="166"/>
        <v>2.8828427695887084E-5</v>
      </c>
    </row>
    <row r="5310" spans="1:28">
      <c r="A5310" t="s">
        <v>12214</v>
      </c>
      <c r="B5310" t="s">
        <v>12215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65"/>
        <v>151</v>
      </c>
      <c r="AB5310">
        <f t="shared" si="166"/>
        <v>2.5162384867508377E-5</v>
      </c>
    </row>
    <row r="5311" spans="1:28">
      <c r="A5311" t="s">
        <v>12216</v>
      </c>
      <c r="B5311" t="s">
        <v>12217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65"/>
        <v>173</v>
      </c>
      <c r="AB5311">
        <f t="shared" si="166"/>
        <v>2.8828427695887084E-5</v>
      </c>
    </row>
    <row r="5312" spans="1:28">
      <c r="A5312" t="s">
        <v>12218</v>
      </c>
      <c r="B5312" t="s">
        <v>12219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65"/>
        <v>262</v>
      </c>
      <c r="AB5312">
        <f t="shared" si="166"/>
        <v>4.3659237319782752E-5</v>
      </c>
    </row>
    <row r="5313" spans="1:28">
      <c r="A5313" t="s">
        <v>12220</v>
      </c>
      <c r="B5313" t="s">
        <v>12221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65"/>
        <v>432</v>
      </c>
      <c r="AB5313">
        <f t="shared" si="166"/>
        <v>7.1987750084527287E-5</v>
      </c>
    </row>
    <row r="5314" spans="1:28">
      <c r="A5314" t="s">
        <v>12222</v>
      </c>
      <c r="B5314" t="s">
        <v>12223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65"/>
        <v>562</v>
      </c>
      <c r="AB5314">
        <f t="shared" si="166"/>
        <v>9.3650730434037812E-5</v>
      </c>
    </row>
    <row r="5315" spans="1:28">
      <c r="A5315" t="s">
        <v>12224</v>
      </c>
      <c r="B5315" t="s">
        <v>12225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65"/>
        <v>570</v>
      </c>
      <c r="AB5315">
        <f t="shared" si="166"/>
        <v>9.4983836917084607E-5</v>
      </c>
    </row>
    <row r="5316" spans="1:28">
      <c r="A5316" t="s">
        <v>12226</v>
      </c>
      <c r="B5316" t="s">
        <v>12227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65"/>
        <v>460</v>
      </c>
      <c r="AB5316">
        <f t="shared" si="166"/>
        <v>7.665362277519109E-5</v>
      </c>
    </row>
    <row r="5317" spans="1:28">
      <c r="A5317" t="s">
        <v>12228</v>
      </c>
      <c r="B5317" t="s">
        <v>12229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65"/>
        <v>434</v>
      </c>
      <c r="AB5317">
        <f t="shared" si="166"/>
        <v>7.2321026705288982E-5</v>
      </c>
    </row>
    <row r="5318" spans="1:28">
      <c r="A5318" t="s">
        <v>12230</v>
      </c>
      <c r="B5318" t="s">
        <v>12231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67">SUM(U5318:Z5318)</f>
        <v>425</v>
      </c>
      <c r="AB5318">
        <f t="shared" si="166"/>
        <v>7.0821281911861333E-5</v>
      </c>
    </row>
    <row r="5319" spans="1:28">
      <c r="A5319" t="s">
        <v>12232</v>
      </c>
      <c r="B5319" t="s">
        <v>12233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67"/>
        <v>385</v>
      </c>
      <c r="AB5319">
        <f t="shared" si="166"/>
        <v>6.415574949662733E-5</v>
      </c>
    </row>
    <row r="5320" spans="1:28">
      <c r="A5320" t="s">
        <v>12234</v>
      </c>
      <c r="B5320" t="s">
        <v>12235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67"/>
        <v>379</v>
      </c>
      <c r="AB5320">
        <f t="shared" si="166"/>
        <v>6.3155919634342217E-5</v>
      </c>
    </row>
    <row r="5321" spans="1:28">
      <c r="A5321" t="s">
        <v>12236</v>
      </c>
      <c r="B5321" t="s">
        <v>12237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67"/>
        <v>325</v>
      </c>
      <c r="AB5321">
        <f t="shared" si="166"/>
        <v>5.4157450873776313E-5</v>
      </c>
    </row>
    <row r="5322" spans="1:28">
      <c r="A5322" t="s">
        <v>12238</v>
      </c>
      <c r="B5322" t="s">
        <v>12239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67"/>
        <v>349</v>
      </c>
      <c r="AB5322">
        <f t="shared" si="166"/>
        <v>5.8156770322916718E-5</v>
      </c>
    </row>
    <row r="5323" spans="1:28">
      <c r="A5323" t="s">
        <v>12240</v>
      </c>
      <c r="B5323" t="s">
        <v>12241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67"/>
        <v>316</v>
      </c>
      <c r="AB5323">
        <f t="shared" si="166"/>
        <v>5.2657706080348663E-5</v>
      </c>
    </row>
    <row r="5324" spans="1:28">
      <c r="A5324" t="s">
        <v>12242</v>
      </c>
      <c r="B5324" t="s">
        <v>12243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67"/>
        <v>319</v>
      </c>
      <c r="AB5324">
        <f t="shared" si="166"/>
        <v>5.3157621011491213E-5</v>
      </c>
    </row>
    <row r="5325" spans="1:28">
      <c r="A5325" t="s">
        <v>12244</v>
      </c>
      <c r="B5325" t="s">
        <v>12245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67"/>
        <v>331</v>
      </c>
      <c r="AB5325">
        <f t="shared" si="166"/>
        <v>5.5157280736061412E-5</v>
      </c>
    </row>
    <row r="5326" spans="1:28">
      <c r="A5326" t="s">
        <v>12246</v>
      </c>
      <c r="B5326" t="s">
        <v>12247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67"/>
        <v>336</v>
      </c>
      <c r="AB5326">
        <f t="shared" si="166"/>
        <v>5.5990472287965664E-5</v>
      </c>
    </row>
    <row r="5327" spans="1:28">
      <c r="A5327" t="s">
        <v>12248</v>
      </c>
      <c r="B5327" t="s">
        <v>12249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67"/>
        <v>355</v>
      </c>
      <c r="AB5327">
        <f t="shared" si="166"/>
        <v>5.9156600185201818E-5</v>
      </c>
    </row>
    <row r="5328" spans="1:28">
      <c r="A5328" t="s">
        <v>12250</v>
      </c>
      <c r="B5328" t="s">
        <v>12251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67"/>
        <v>368</v>
      </c>
      <c r="AB5328">
        <f t="shared" si="166"/>
        <v>6.1322898220152872E-5</v>
      </c>
    </row>
    <row r="5329" spans="1:28">
      <c r="A5329" t="s">
        <v>12252</v>
      </c>
      <c r="B5329" t="s">
        <v>12253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67"/>
        <v>352</v>
      </c>
      <c r="AB5329">
        <f t="shared" si="166"/>
        <v>5.8656685254059268E-5</v>
      </c>
    </row>
    <row r="5330" spans="1:28">
      <c r="A5330" t="s">
        <v>12254</v>
      </c>
      <c r="B5330" t="s">
        <v>12255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67"/>
        <v>279</v>
      </c>
      <c r="AB5330">
        <f t="shared" si="166"/>
        <v>4.6492088596257204E-5</v>
      </c>
    </row>
    <row r="5331" spans="1:28">
      <c r="A5331" t="s">
        <v>12256</v>
      </c>
      <c r="B5331" t="s">
        <v>12257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67"/>
        <v>186</v>
      </c>
      <c r="AB5331">
        <f t="shared" si="166"/>
        <v>3.0994725730838138E-5</v>
      </c>
    </row>
    <row r="5332" spans="1:28">
      <c r="A5332" t="s">
        <v>12258</v>
      </c>
      <c r="B5332" t="s">
        <v>12259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67"/>
        <v>160</v>
      </c>
      <c r="AB5332">
        <f t="shared" si="166"/>
        <v>2.666212966093603E-5</v>
      </c>
    </row>
    <row r="5333" spans="1:28">
      <c r="A5333" t="s">
        <v>12260</v>
      </c>
      <c r="B5333" t="s">
        <v>12261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67"/>
        <v>182</v>
      </c>
      <c r="AB5333">
        <f t="shared" si="166"/>
        <v>3.0328172489314734E-5</v>
      </c>
    </row>
    <row r="5334" spans="1:28">
      <c r="A5334" t="s">
        <v>12262</v>
      </c>
      <c r="B5334" t="s">
        <v>12263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67"/>
        <v>190</v>
      </c>
      <c r="AB5334">
        <f t="shared" ref="AB5334:AB5397" si="168">AA5334/$AD$4</f>
        <v>3.1661278972361536E-5</v>
      </c>
    </row>
    <row r="5335" spans="1:28">
      <c r="A5335" t="s">
        <v>12264</v>
      </c>
      <c r="B5335" t="s">
        <v>12265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67"/>
        <v>241</v>
      </c>
      <c r="AB5335">
        <f t="shared" si="168"/>
        <v>4.0159832801784897E-5</v>
      </c>
    </row>
    <row r="5336" spans="1:28">
      <c r="A5336" t="s">
        <v>12266</v>
      </c>
      <c r="B5336" t="s">
        <v>12267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67"/>
        <v>345</v>
      </c>
      <c r="AB5336">
        <f t="shared" si="168"/>
        <v>5.7490217081393314E-5</v>
      </c>
    </row>
    <row r="5337" spans="1:28">
      <c r="A5337" t="s">
        <v>12268</v>
      </c>
      <c r="B5337" t="s">
        <v>12269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67"/>
        <v>513</v>
      </c>
      <c r="AB5337">
        <f t="shared" si="168"/>
        <v>8.5485453225376146E-5</v>
      </c>
    </row>
    <row r="5338" spans="1:28">
      <c r="A5338" t="s">
        <v>12270</v>
      </c>
      <c r="B5338" t="s">
        <v>12271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67"/>
        <v>531</v>
      </c>
      <c r="AB5338">
        <f t="shared" si="168"/>
        <v>8.8484942812231445E-5</v>
      </c>
    </row>
    <row r="5339" spans="1:28">
      <c r="A5339" t="s">
        <v>12272</v>
      </c>
      <c r="B5339" t="s">
        <v>12273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67"/>
        <v>551</v>
      </c>
      <c r="AB5339">
        <f t="shared" si="168"/>
        <v>9.1817709019848453E-5</v>
      </c>
    </row>
    <row r="5340" spans="1:28">
      <c r="A5340" t="s">
        <v>12274</v>
      </c>
      <c r="B5340" t="s">
        <v>12275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67"/>
        <v>432</v>
      </c>
      <c r="AB5340">
        <f t="shared" si="168"/>
        <v>7.1987750084527287E-5</v>
      </c>
    </row>
    <row r="5341" spans="1:28">
      <c r="A5341" t="s">
        <v>12276</v>
      </c>
      <c r="B5341" t="s">
        <v>12277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67"/>
        <v>412</v>
      </c>
      <c r="AB5341">
        <f t="shared" si="168"/>
        <v>6.8654983876910279E-5</v>
      </c>
    </row>
    <row r="5342" spans="1:28">
      <c r="A5342" t="s">
        <v>12278</v>
      </c>
      <c r="B5342" t="s">
        <v>12279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67"/>
        <v>390</v>
      </c>
      <c r="AB5342">
        <f t="shared" si="168"/>
        <v>6.4988941048531575E-5</v>
      </c>
    </row>
    <row r="5343" spans="1:28">
      <c r="A5343" t="s">
        <v>12280</v>
      </c>
      <c r="B5343" t="s">
        <v>12281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67"/>
        <v>374</v>
      </c>
      <c r="AB5343">
        <f t="shared" si="168"/>
        <v>6.2322728082437972E-5</v>
      </c>
    </row>
    <row r="5344" spans="1:28">
      <c r="A5344" t="s">
        <v>12282</v>
      </c>
      <c r="B5344" t="s">
        <v>12283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67"/>
        <v>366</v>
      </c>
      <c r="AB5344">
        <f t="shared" si="168"/>
        <v>6.098962159939117E-5</v>
      </c>
    </row>
    <row r="5345" spans="1:28">
      <c r="A5345" t="s">
        <v>12284</v>
      </c>
      <c r="B5345" t="s">
        <v>12285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67"/>
        <v>323</v>
      </c>
      <c r="AB5345">
        <f t="shared" si="168"/>
        <v>5.3824174253014611E-5</v>
      </c>
    </row>
    <row r="5346" spans="1:28">
      <c r="A5346" t="s">
        <v>12286</v>
      </c>
      <c r="B5346" t="s">
        <v>12287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67"/>
        <v>313</v>
      </c>
      <c r="AB5346">
        <f t="shared" si="168"/>
        <v>5.2157791149206113E-5</v>
      </c>
    </row>
    <row r="5347" spans="1:28">
      <c r="A5347" t="s">
        <v>12288</v>
      </c>
      <c r="B5347" t="s">
        <v>12289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67"/>
        <v>292</v>
      </c>
      <c r="AB5347">
        <f t="shared" si="168"/>
        <v>4.8658386631208258E-5</v>
      </c>
    </row>
    <row r="5348" spans="1:28">
      <c r="A5348" t="s">
        <v>12290</v>
      </c>
      <c r="B5348" t="s">
        <v>12291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67"/>
        <v>302</v>
      </c>
      <c r="AB5348">
        <f t="shared" si="168"/>
        <v>5.0324769735016755E-5</v>
      </c>
    </row>
    <row r="5349" spans="1:28">
      <c r="A5349" t="s">
        <v>12292</v>
      </c>
      <c r="B5349" t="s">
        <v>12293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67"/>
        <v>332</v>
      </c>
      <c r="AB5349">
        <f t="shared" si="168"/>
        <v>5.5323919046442267E-5</v>
      </c>
    </row>
    <row r="5350" spans="1:28">
      <c r="A5350" t="s">
        <v>12294</v>
      </c>
      <c r="B5350" t="s">
        <v>12295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67"/>
        <v>346</v>
      </c>
      <c r="AB5350">
        <f t="shared" si="168"/>
        <v>5.7656855391774168E-5</v>
      </c>
    </row>
    <row r="5351" spans="1:28">
      <c r="A5351" t="s">
        <v>12296</v>
      </c>
      <c r="B5351" t="s">
        <v>12297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67"/>
        <v>366</v>
      </c>
      <c r="AB5351">
        <f t="shared" si="168"/>
        <v>6.098962159939117E-5</v>
      </c>
    </row>
    <row r="5352" spans="1:28">
      <c r="A5352" t="s">
        <v>12298</v>
      </c>
      <c r="B5352" t="s">
        <v>12299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67"/>
        <v>385</v>
      </c>
      <c r="AB5352">
        <f t="shared" si="168"/>
        <v>6.415574949662733E-5</v>
      </c>
    </row>
    <row r="5353" spans="1:28">
      <c r="A5353" t="s">
        <v>12300</v>
      </c>
      <c r="B5353" t="s">
        <v>12301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67"/>
        <v>372</v>
      </c>
      <c r="AB5353">
        <f t="shared" si="168"/>
        <v>6.1989451461676276E-5</v>
      </c>
    </row>
    <row r="5354" spans="1:28">
      <c r="A5354" t="s">
        <v>12302</v>
      </c>
      <c r="B5354" t="s">
        <v>12303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67"/>
        <v>293</v>
      </c>
      <c r="AB5354">
        <f t="shared" si="168"/>
        <v>4.8825024941589105E-5</v>
      </c>
    </row>
    <row r="5355" spans="1:28">
      <c r="A5355" t="s">
        <v>12304</v>
      </c>
      <c r="B5355" t="s">
        <v>12305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67"/>
        <v>204</v>
      </c>
      <c r="AB5355">
        <f t="shared" si="168"/>
        <v>3.3994215317693437E-5</v>
      </c>
    </row>
    <row r="5356" spans="1:28">
      <c r="A5356" t="s">
        <v>12306</v>
      </c>
      <c r="B5356" t="s">
        <v>12307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67"/>
        <v>164</v>
      </c>
      <c r="AB5356">
        <f t="shared" si="168"/>
        <v>2.7328682902459431E-5</v>
      </c>
    </row>
    <row r="5357" spans="1:28">
      <c r="A5357" t="s">
        <v>12308</v>
      </c>
      <c r="B5357" t="s">
        <v>12309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67"/>
        <v>184</v>
      </c>
      <c r="AB5357">
        <f t="shared" si="168"/>
        <v>3.0661449110076436E-5</v>
      </c>
    </row>
    <row r="5358" spans="1:28">
      <c r="A5358" t="s">
        <v>12310</v>
      </c>
      <c r="B5358" t="s">
        <v>12311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67"/>
        <v>182</v>
      </c>
      <c r="AB5358">
        <f t="shared" si="168"/>
        <v>3.0328172489314734E-5</v>
      </c>
    </row>
    <row r="5359" spans="1:28">
      <c r="A5359" t="s">
        <v>12312</v>
      </c>
      <c r="B5359" t="s">
        <v>12313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67"/>
        <v>197</v>
      </c>
      <c r="AB5359">
        <f t="shared" si="168"/>
        <v>3.282774714502749E-5</v>
      </c>
    </row>
    <row r="5360" spans="1:28">
      <c r="A5360" t="s">
        <v>12314</v>
      </c>
      <c r="B5360" t="s">
        <v>12315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67"/>
        <v>304</v>
      </c>
      <c r="AB5360">
        <f t="shared" si="168"/>
        <v>5.0658046355778457E-5</v>
      </c>
    </row>
    <row r="5361" spans="1:28">
      <c r="A5361" t="s">
        <v>12316</v>
      </c>
      <c r="B5361" t="s">
        <v>12317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67"/>
        <v>535</v>
      </c>
      <c r="AB5361">
        <f t="shared" si="168"/>
        <v>8.915149605375485E-5</v>
      </c>
    </row>
    <row r="5362" spans="1:28">
      <c r="A5362" t="s">
        <v>12318</v>
      </c>
      <c r="B5362" t="s">
        <v>12319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67"/>
        <v>634</v>
      </c>
      <c r="AB5362">
        <f t="shared" si="168"/>
        <v>1.0564868878145902E-4</v>
      </c>
    </row>
    <row r="5363" spans="1:28">
      <c r="A5363" t="s">
        <v>12320</v>
      </c>
      <c r="B5363" t="s">
        <v>12321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67"/>
        <v>626</v>
      </c>
      <c r="AB5363">
        <f t="shared" si="168"/>
        <v>1.0431558229841223E-4</v>
      </c>
    </row>
    <row r="5364" spans="1:28">
      <c r="A5364" t="s">
        <v>12322</v>
      </c>
      <c r="B5364" t="s">
        <v>12323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67"/>
        <v>498</v>
      </c>
      <c r="AB5364">
        <f t="shared" si="168"/>
        <v>8.2985878569663397E-5</v>
      </c>
    </row>
    <row r="5365" spans="1:28">
      <c r="A5365" t="s">
        <v>12324</v>
      </c>
      <c r="B5365" t="s">
        <v>12325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67"/>
        <v>477</v>
      </c>
      <c r="AB5365">
        <f t="shared" si="168"/>
        <v>7.9486474051665548E-5</v>
      </c>
    </row>
    <row r="5366" spans="1:28">
      <c r="A5366" t="s">
        <v>12326</v>
      </c>
      <c r="B5366" t="s">
        <v>12327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67"/>
        <v>445</v>
      </c>
      <c r="AB5366">
        <f t="shared" si="168"/>
        <v>7.4154048119478341E-5</v>
      </c>
    </row>
    <row r="5367" spans="1:28">
      <c r="A5367" t="s">
        <v>12328</v>
      </c>
      <c r="B5367" t="s">
        <v>12329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67"/>
        <v>428</v>
      </c>
      <c r="AB5367">
        <f t="shared" si="168"/>
        <v>7.1321196843003882E-5</v>
      </c>
    </row>
    <row r="5368" spans="1:28">
      <c r="A5368" t="s">
        <v>12330</v>
      </c>
      <c r="B5368" t="s">
        <v>12331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67"/>
        <v>416</v>
      </c>
      <c r="AB5368">
        <f t="shared" si="168"/>
        <v>6.9321537118433683E-5</v>
      </c>
    </row>
    <row r="5369" spans="1:28">
      <c r="A5369" t="s">
        <v>12332</v>
      </c>
      <c r="B5369" t="s">
        <v>12333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67"/>
        <v>357</v>
      </c>
      <c r="AB5369">
        <f t="shared" si="168"/>
        <v>5.948987680596352E-5</v>
      </c>
    </row>
    <row r="5370" spans="1:28">
      <c r="A5370" t="s">
        <v>12334</v>
      </c>
      <c r="B5370" t="s">
        <v>12335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67"/>
        <v>349</v>
      </c>
      <c r="AB5370">
        <f t="shared" si="168"/>
        <v>5.8156770322916718E-5</v>
      </c>
    </row>
    <row r="5371" spans="1:28">
      <c r="A5371" t="s">
        <v>12336</v>
      </c>
      <c r="B5371" t="s">
        <v>12337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67"/>
        <v>323</v>
      </c>
      <c r="AB5371">
        <f t="shared" si="168"/>
        <v>5.3824174253014611E-5</v>
      </c>
    </row>
    <row r="5372" spans="1:28">
      <c r="A5372" t="s">
        <v>12338</v>
      </c>
      <c r="B5372" t="s">
        <v>12339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67"/>
        <v>332</v>
      </c>
      <c r="AB5372">
        <f t="shared" si="168"/>
        <v>5.5323919046442267E-5</v>
      </c>
    </row>
    <row r="5373" spans="1:28">
      <c r="A5373" t="s">
        <v>12340</v>
      </c>
      <c r="B5373" t="s">
        <v>12341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67"/>
        <v>362</v>
      </c>
      <c r="AB5373">
        <f t="shared" si="168"/>
        <v>6.0323068357867772E-5</v>
      </c>
    </row>
    <row r="5374" spans="1:28">
      <c r="A5374" t="s">
        <v>12342</v>
      </c>
      <c r="B5374" t="s">
        <v>12343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67"/>
        <v>372</v>
      </c>
      <c r="AB5374">
        <f t="shared" si="168"/>
        <v>6.1989451461676276E-5</v>
      </c>
    </row>
    <row r="5375" spans="1:28">
      <c r="A5375" t="s">
        <v>12344</v>
      </c>
      <c r="B5375" t="s">
        <v>12345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67"/>
        <v>400</v>
      </c>
      <c r="AB5375">
        <f t="shared" si="168"/>
        <v>6.6655324152340079E-5</v>
      </c>
    </row>
    <row r="5376" spans="1:28">
      <c r="A5376" t="s">
        <v>12346</v>
      </c>
      <c r="B5376" t="s">
        <v>12347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67"/>
        <v>425</v>
      </c>
      <c r="AB5376">
        <f t="shared" si="168"/>
        <v>7.0821281911861333E-5</v>
      </c>
    </row>
    <row r="5377" spans="1:28">
      <c r="A5377" t="s">
        <v>12348</v>
      </c>
      <c r="B5377" t="s">
        <v>12349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67"/>
        <v>390</v>
      </c>
      <c r="AB5377">
        <f t="shared" si="168"/>
        <v>6.4988941048531575E-5</v>
      </c>
    </row>
    <row r="5378" spans="1:28">
      <c r="A5378" t="s">
        <v>12350</v>
      </c>
      <c r="B5378" t="s">
        <v>12351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67"/>
        <v>315</v>
      </c>
      <c r="AB5378">
        <f t="shared" si="168"/>
        <v>5.2491067769967809E-5</v>
      </c>
    </row>
    <row r="5379" spans="1:28">
      <c r="A5379" t="s">
        <v>12352</v>
      </c>
      <c r="B5379" t="s">
        <v>12353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67"/>
        <v>214</v>
      </c>
      <c r="AB5379">
        <f t="shared" si="168"/>
        <v>3.5660598421501941E-5</v>
      </c>
    </row>
    <row r="5380" spans="1:28">
      <c r="A5380" t="s">
        <v>12354</v>
      </c>
      <c r="B5380" t="s">
        <v>12355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67"/>
        <v>174</v>
      </c>
      <c r="AB5380">
        <f t="shared" si="168"/>
        <v>2.8995066006267932E-5</v>
      </c>
    </row>
    <row r="5381" spans="1:28">
      <c r="A5381" t="s">
        <v>12356</v>
      </c>
      <c r="B5381" t="s">
        <v>12357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67"/>
        <v>195</v>
      </c>
      <c r="AB5381">
        <f t="shared" si="168"/>
        <v>3.2494470524265788E-5</v>
      </c>
    </row>
    <row r="5382" spans="1:28">
      <c r="A5382" t="s">
        <v>12358</v>
      </c>
      <c r="B5382" t="s">
        <v>12359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69">SUM(U5382:Z5382)</f>
        <v>193</v>
      </c>
      <c r="AB5382">
        <f t="shared" si="168"/>
        <v>3.2161193903504085E-5</v>
      </c>
    </row>
    <row r="5383" spans="1:28">
      <c r="A5383" t="s">
        <v>12360</v>
      </c>
      <c r="B5383" t="s">
        <v>12361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69"/>
        <v>212</v>
      </c>
      <c r="AB5383">
        <f t="shared" si="168"/>
        <v>3.5327321800740239E-5</v>
      </c>
    </row>
    <row r="5384" spans="1:28">
      <c r="A5384" t="s">
        <v>12362</v>
      </c>
      <c r="B5384" t="s">
        <v>12363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69"/>
        <v>326</v>
      </c>
      <c r="AB5384">
        <f t="shared" si="168"/>
        <v>5.432408918415716E-5</v>
      </c>
    </row>
    <row r="5385" spans="1:28">
      <c r="A5385" t="s">
        <v>12364</v>
      </c>
      <c r="B5385" t="s">
        <v>12365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69"/>
        <v>565</v>
      </c>
      <c r="AB5385">
        <f t="shared" si="168"/>
        <v>9.4150645365180362E-5</v>
      </c>
    </row>
    <row r="5386" spans="1:28">
      <c r="A5386" t="s">
        <v>12366</v>
      </c>
      <c r="B5386" t="s">
        <v>12367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69"/>
        <v>682</v>
      </c>
      <c r="AB5386">
        <f t="shared" si="168"/>
        <v>1.1364732767973983E-4</v>
      </c>
    </row>
    <row r="5387" spans="1:28">
      <c r="A5387" t="s">
        <v>12368</v>
      </c>
      <c r="B5387" t="s">
        <v>12369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69"/>
        <v>670</v>
      </c>
      <c r="AB5387">
        <f t="shared" si="168"/>
        <v>1.1164766795516963E-4</v>
      </c>
    </row>
    <row r="5388" spans="1:28">
      <c r="A5388" t="s">
        <v>12370</v>
      </c>
      <c r="B5388" t="s">
        <v>12371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69"/>
        <v>547</v>
      </c>
      <c r="AB5388">
        <f t="shared" si="168"/>
        <v>9.1151155778325049E-5</v>
      </c>
    </row>
    <row r="5389" spans="1:28">
      <c r="A5389" t="s">
        <v>12372</v>
      </c>
      <c r="B5389" t="s">
        <v>12373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69"/>
        <v>525</v>
      </c>
      <c r="AB5389">
        <f t="shared" si="168"/>
        <v>8.7485112949946346E-5</v>
      </c>
    </row>
    <row r="5390" spans="1:28">
      <c r="A5390" t="s">
        <v>12374</v>
      </c>
      <c r="B5390" t="s">
        <v>12375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69"/>
        <v>488</v>
      </c>
      <c r="AB5390">
        <f t="shared" si="168"/>
        <v>8.1319495465854893E-5</v>
      </c>
    </row>
    <row r="5391" spans="1:28">
      <c r="A5391" t="s">
        <v>12376</v>
      </c>
      <c r="B5391" t="s">
        <v>12377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69"/>
        <v>467</v>
      </c>
      <c r="AB5391">
        <f t="shared" si="168"/>
        <v>7.7820090947857044E-5</v>
      </c>
    </row>
    <row r="5392" spans="1:28">
      <c r="A5392" t="s">
        <v>12378</v>
      </c>
      <c r="B5392" t="s">
        <v>12379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69"/>
        <v>454</v>
      </c>
      <c r="AB5392">
        <f t="shared" si="168"/>
        <v>7.565379291290599E-5</v>
      </c>
    </row>
    <row r="5393" spans="1:28">
      <c r="A5393" t="s">
        <v>12380</v>
      </c>
      <c r="B5393" t="s">
        <v>12381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69"/>
        <v>390</v>
      </c>
      <c r="AB5393">
        <f t="shared" si="168"/>
        <v>6.4988941048531575E-5</v>
      </c>
    </row>
    <row r="5394" spans="1:28">
      <c r="A5394" t="s">
        <v>12382</v>
      </c>
      <c r="B5394" t="s">
        <v>12383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69"/>
        <v>377</v>
      </c>
      <c r="AB5394">
        <f t="shared" si="168"/>
        <v>6.2822643013580521E-5</v>
      </c>
    </row>
    <row r="5395" spans="1:28">
      <c r="A5395" t="s">
        <v>12384</v>
      </c>
      <c r="B5395" t="s">
        <v>12385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69"/>
        <v>348</v>
      </c>
      <c r="AB5395">
        <f t="shared" si="168"/>
        <v>5.7990132012535864E-5</v>
      </c>
    </row>
    <row r="5396" spans="1:28">
      <c r="A5396" t="s">
        <v>12386</v>
      </c>
      <c r="B5396" t="s">
        <v>12387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69"/>
        <v>355</v>
      </c>
      <c r="AB5396">
        <f t="shared" si="168"/>
        <v>5.9156600185201818E-5</v>
      </c>
    </row>
    <row r="5397" spans="1:28">
      <c r="A5397" t="s">
        <v>12388</v>
      </c>
      <c r="B5397" t="s">
        <v>12389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69"/>
        <v>387</v>
      </c>
      <c r="AB5397">
        <f t="shared" si="168"/>
        <v>6.4489026117389025E-5</v>
      </c>
    </row>
    <row r="5398" spans="1:28">
      <c r="A5398" t="s">
        <v>12390</v>
      </c>
      <c r="B5398" t="s">
        <v>12391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69"/>
        <v>399</v>
      </c>
      <c r="AB5398">
        <f t="shared" ref="AB5398:AB5461" si="170">AA5398/$AD$4</f>
        <v>6.6488685841959225E-5</v>
      </c>
    </row>
    <row r="5399" spans="1:28">
      <c r="A5399" t="s">
        <v>12392</v>
      </c>
      <c r="B5399" t="s">
        <v>12393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69"/>
        <v>432</v>
      </c>
      <c r="AB5399">
        <f t="shared" si="170"/>
        <v>7.1987750084527287E-5</v>
      </c>
    </row>
    <row r="5400" spans="1:28">
      <c r="A5400" t="s">
        <v>12394</v>
      </c>
      <c r="B5400" t="s">
        <v>12395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69"/>
        <v>451</v>
      </c>
      <c r="AB5400">
        <f t="shared" si="170"/>
        <v>7.515387798176344E-5</v>
      </c>
    </row>
    <row r="5401" spans="1:28">
      <c r="A5401" t="s">
        <v>12396</v>
      </c>
      <c r="B5401" t="s">
        <v>12397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69"/>
        <v>415</v>
      </c>
      <c r="AB5401">
        <f t="shared" si="170"/>
        <v>6.9154898808052829E-5</v>
      </c>
    </row>
    <row r="5402" spans="1:28">
      <c r="A5402" t="s">
        <v>12398</v>
      </c>
      <c r="B5402" t="s">
        <v>12399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69"/>
        <v>335</v>
      </c>
      <c r="AB5402">
        <f t="shared" si="170"/>
        <v>5.5823833977584817E-5</v>
      </c>
    </row>
    <row r="5403" spans="1:28">
      <c r="A5403" t="s">
        <v>12400</v>
      </c>
      <c r="B5403" t="s">
        <v>12401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69"/>
        <v>225</v>
      </c>
      <c r="AB5403">
        <f t="shared" si="170"/>
        <v>3.7493619835691293E-5</v>
      </c>
    </row>
    <row r="5404" spans="1:28">
      <c r="A5404" t="s">
        <v>12402</v>
      </c>
      <c r="B5404" t="s">
        <v>12403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69"/>
        <v>179</v>
      </c>
      <c r="AB5404">
        <f t="shared" si="170"/>
        <v>2.9828257558172184E-5</v>
      </c>
    </row>
    <row r="5405" spans="1:28">
      <c r="A5405" t="s">
        <v>12404</v>
      </c>
      <c r="B5405" t="s">
        <v>12405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69"/>
        <v>200</v>
      </c>
      <c r="AB5405">
        <f t="shared" si="170"/>
        <v>3.332766207617004E-5</v>
      </c>
    </row>
    <row r="5406" spans="1:28">
      <c r="A5406" t="s">
        <v>12406</v>
      </c>
      <c r="B5406" t="s">
        <v>12407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69"/>
        <v>199</v>
      </c>
      <c r="AB5406">
        <f t="shared" si="170"/>
        <v>3.3161023765789185E-5</v>
      </c>
    </row>
    <row r="5407" spans="1:28">
      <c r="A5407" t="s">
        <v>12408</v>
      </c>
      <c r="B5407" t="s">
        <v>12409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69"/>
        <v>218</v>
      </c>
      <c r="AB5407">
        <f t="shared" si="170"/>
        <v>3.6327151663025339E-5</v>
      </c>
    </row>
    <row r="5408" spans="1:28">
      <c r="A5408" t="s">
        <v>12410</v>
      </c>
      <c r="B5408" t="s">
        <v>12411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69"/>
        <v>337</v>
      </c>
      <c r="AB5408">
        <f t="shared" si="170"/>
        <v>5.6157110598346512E-5</v>
      </c>
    </row>
    <row r="5409" spans="1:28">
      <c r="A5409" t="s">
        <v>12412</v>
      </c>
      <c r="B5409" t="s">
        <v>12413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69"/>
        <v>581</v>
      </c>
      <c r="AB5409">
        <f t="shared" si="170"/>
        <v>9.6816858331273965E-5</v>
      </c>
    </row>
    <row r="5410" spans="1:28">
      <c r="A5410" t="s">
        <v>12414</v>
      </c>
      <c r="B5410" t="s">
        <v>12415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69"/>
        <v>702</v>
      </c>
      <c r="AB5410">
        <f t="shared" si="170"/>
        <v>1.1698009388735684E-4</v>
      </c>
    </row>
    <row r="5411" spans="1:28">
      <c r="A5411" t="s">
        <v>12416</v>
      </c>
      <c r="B5411" t="s">
        <v>12417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69"/>
        <v>689</v>
      </c>
      <c r="AB5411">
        <f t="shared" si="170"/>
        <v>1.1481379585240579E-4</v>
      </c>
    </row>
    <row r="5412" spans="1:28">
      <c r="A5412" t="s">
        <v>12418</v>
      </c>
      <c r="B5412" t="s">
        <v>12419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69"/>
        <v>564</v>
      </c>
      <c r="AB5412">
        <f t="shared" si="170"/>
        <v>9.3984007054799507E-5</v>
      </c>
    </row>
    <row r="5413" spans="1:28">
      <c r="A5413" t="s">
        <v>12420</v>
      </c>
      <c r="B5413" t="s">
        <v>12421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69"/>
        <v>540</v>
      </c>
      <c r="AB5413">
        <f t="shared" si="170"/>
        <v>8.9984687605659108E-5</v>
      </c>
    </row>
    <row r="5414" spans="1:28">
      <c r="A5414" t="s">
        <v>12422</v>
      </c>
      <c r="B5414" t="s">
        <v>12423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69"/>
        <v>502</v>
      </c>
      <c r="AB5414">
        <f t="shared" si="170"/>
        <v>8.3652431811186801E-5</v>
      </c>
    </row>
    <row r="5415" spans="1:28">
      <c r="A5415" t="s">
        <v>12424</v>
      </c>
      <c r="B5415" t="s">
        <v>12425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69"/>
        <v>480</v>
      </c>
      <c r="AB5415">
        <f t="shared" si="170"/>
        <v>7.9986388982808098E-5</v>
      </c>
    </row>
    <row r="5416" spans="1:28">
      <c r="A5416" t="s">
        <v>12426</v>
      </c>
      <c r="B5416" t="s">
        <v>12427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69"/>
        <v>466</v>
      </c>
      <c r="AB5416">
        <f t="shared" si="170"/>
        <v>7.765345263747619E-5</v>
      </c>
    </row>
    <row r="5417" spans="1:28">
      <c r="A5417" t="s">
        <v>12428</v>
      </c>
      <c r="B5417" t="s">
        <v>12429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69"/>
        <v>404</v>
      </c>
      <c r="AB5417">
        <f t="shared" si="170"/>
        <v>6.7321877393863484E-5</v>
      </c>
    </row>
    <row r="5418" spans="1:28">
      <c r="A5418" t="s">
        <v>12430</v>
      </c>
      <c r="B5418" t="s">
        <v>12431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69"/>
        <v>389</v>
      </c>
      <c r="AB5418">
        <f t="shared" si="170"/>
        <v>6.4822302738150721E-5</v>
      </c>
    </row>
    <row r="5419" spans="1:28">
      <c r="A5419" t="s">
        <v>12432</v>
      </c>
      <c r="B5419" t="s">
        <v>12433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69"/>
        <v>361</v>
      </c>
      <c r="AB5419">
        <f t="shared" si="170"/>
        <v>6.0156430047486918E-5</v>
      </c>
    </row>
    <row r="5420" spans="1:28">
      <c r="A5420" t="s">
        <v>12434</v>
      </c>
      <c r="B5420" t="s">
        <v>12435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69"/>
        <v>369</v>
      </c>
      <c r="AB5420">
        <f t="shared" si="170"/>
        <v>6.1489536530533726E-5</v>
      </c>
    </row>
    <row r="5421" spans="1:28">
      <c r="A5421" t="s">
        <v>12436</v>
      </c>
      <c r="B5421" t="s">
        <v>12437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69"/>
        <v>401</v>
      </c>
      <c r="AB5421">
        <f t="shared" si="170"/>
        <v>6.682196246272092E-5</v>
      </c>
    </row>
    <row r="5422" spans="1:28">
      <c r="A5422" t="s">
        <v>12438</v>
      </c>
      <c r="B5422" t="s">
        <v>12439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69"/>
        <v>413</v>
      </c>
      <c r="AB5422">
        <f t="shared" si="170"/>
        <v>6.8821622187291133E-5</v>
      </c>
    </row>
    <row r="5423" spans="1:28">
      <c r="A5423" t="s">
        <v>12440</v>
      </c>
      <c r="B5423" t="s">
        <v>12441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69"/>
        <v>447</v>
      </c>
      <c r="AB5423">
        <f t="shared" si="170"/>
        <v>7.4487324740240036E-5</v>
      </c>
    </row>
    <row r="5424" spans="1:28">
      <c r="A5424" t="s">
        <v>12442</v>
      </c>
      <c r="B5424" t="s">
        <v>12443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69"/>
        <v>467</v>
      </c>
      <c r="AB5424">
        <f t="shared" si="170"/>
        <v>7.7820090947857044E-5</v>
      </c>
    </row>
    <row r="5425" spans="1:28">
      <c r="A5425" t="s">
        <v>12444</v>
      </c>
      <c r="B5425" t="s">
        <v>12445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69"/>
        <v>431</v>
      </c>
      <c r="AB5425">
        <f t="shared" si="170"/>
        <v>7.1821111774146432E-5</v>
      </c>
    </row>
    <row r="5426" spans="1:28">
      <c r="A5426" t="s">
        <v>12446</v>
      </c>
      <c r="B5426" t="s">
        <v>12447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69"/>
        <v>347</v>
      </c>
      <c r="AB5426">
        <f t="shared" si="170"/>
        <v>5.7823493702155016E-5</v>
      </c>
    </row>
    <row r="5427" spans="1:28">
      <c r="A5427" t="s">
        <v>12448</v>
      </c>
      <c r="B5427" t="s">
        <v>12449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69"/>
        <v>233</v>
      </c>
      <c r="AB5427">
        <f t="shared" si="170"/>
        <v>3.8826726318738095E-5</v>
      </c>
    </row>
    <row r="5428" spans="1:28">
      <c r="A5428" t="s">
        <v>12450</v>
      </c>
      <c r="B5428" t="s">
        <v>12451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69"/>
        <v>179</v>
      </c>
      <c r="AB5428">
        <f t="shared" si="170"/>
        <v>2.9828257558172184E-5</v>
      </c>
    </row>
    <row r="5429" spans="1:28">
      <c r="A5429" t="s">
        <v>12452</v>
      </c>
      <c r="B5429" t="s">
        <v>12453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69"/>
        <v>201</v>
      </c>
      <c r="AB5429">
        <f t="shared" si="170"/>
        <v>3.3494300386550887E-5</v>
      </c>
    </row>
    <row r="5430" spans="1:28">
      <c r="A5430" t="s">
        <v>12454</v>
      </c>
      <c r="B5430" t="s">
        <v>12455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69"/>
        <v>200</v>
      </c>
      <c r="AB5430">
        <f t="shared" si="170"/>
        <v>3.332766207617004E-5</v>
      </c>
    </row>
    <row r="5431" spans="1:28">
      <c r="A5431" t="s">
        <v>12456</v>
      </c>
      <c r="B5431" t="s">
        <v>12457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69"/>
        <v>220</v>
      </c>
      <c r="AB5431">
        <f t="shared" si="170"/>
        <v>3.6660428283787041E-5</v>
      </c>
    </row>
    <row r="5432" spans="1:28">
      <c r="A5432" t="s">
        <v>12458</v>
      </c>
      <c r="B5432" t="s">
        <v>12459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69"/>
        <v>337</v>
      </c>
      <c r="AB5432">
        <f t="shared" si="170"/>
        <v>5.6157110598346512E-5</v>
      </c>
    </row>
    <row r="5433" spans="1:28">
      <c r="A5433" t="s">
        <v>12460</v>
      </c>
      <c r="B5433" t="s">
        <v>12461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69"/>
        <v>580</v>
      </c>
      <c r="AB5433">
        <f t="shared" si="170"/>
        <v>9.6650220020893111E-5</v>
      </c>
    </row>
    <row r="5434" spans="1:28">
      <c r="A5434" t="s">
        <v>12462</v>
      </c>
      <c r="B5434" t="s">
        <v>12463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69"/>
        <v>703</v>
      </c>
      <c r="AB5434">
        <f t="shared" si="170"/>
        <v>1.1714673219773768E-4</v>
      </c>
    </row>
    <row r="5435" spans="1:28">
      <c r="A5435" t="s">
        <v>12464</v>
      </c>
      <c r="B5435" t="s">
        <v>12465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69"/>
        <v>689</v>
      </c>
      <c r="AB5435">
        <f t="shared" si="170"/>
        <v>1.1481379585240579E-4</v>
      </c>
    </row>
    <row r="5436" spans="1:28">
      <c r="A5436" t="s">
        <v>12466</v>
      </c>
      <c r="B5436" t="s">
        <v>12467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69"/>
        <v>564</v>
      </c>
      <c r="AB5436">
        <f t="shared" si="170"/>
        <v>9.3984007054799507E-5</v>
      </c>
    </row>
    <row r="5437" spans="1:28">
      <c r="A5437" t="s">
        <v>12468</v>
      </c>
      <c r="B5437" t="s">
        <v>12469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69"/>
        <v>541</v>
      </c>
      <c r="AB5437">
        <f t="shared" si="170"/>
        <v>9.0151325916039949E-5</v>
      </c>
    </row>
    <row r="5438" spans="1:28">
      <c r="A5438" t="s">
        <v>12470</v>
      </c>
      <c r="B5438" t="s">
        <v>12471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69"/>
        <v>503</v>
      </c>
      <c r="AB5438">
        <f t="shared" si="170"/>
        <v>8.3819070121567642E-5</v>
      </c>
    </row>
    <row r="5439" spans="1:28">
      <c r="A5439" t="s">
        <v>12472</v>
      </c>
      <c r="B5439" t="s">
        <v>12473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69"/>
        <v>481</v>
      </c>
      <c r="AB5439">
        <f t="shared" si="170"/>
        <v>8.0153027293188939E-5</v>
      </c>
    </row>
    <row r="5440" spans="1:28">
      <c r="A5440" t="s">
        <v>12474</v>
      </c>
      <c r="B5440" t="s">
        <v>12475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69"/>
        <v>466</v>
      </c>
      <c r="AB5440">
        <f t="shared" si="170"/>
        <v>7.765345263747619E-5</v>
      </c>
    </row>
    <row r="5441" spans="1:28">
      <c r="A5441" t="s">
        <v>12476</v>
      </c>
      <c r="B5441" t="s">
        <v>12477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69"/>
        <v>403</v>
      </c>
      <c r="AB5441">
        <f t="shared" si="170"/>
        <v>6.7155239083482629E-5</v>
      </c>
    </row>
    <row r="5442" spans="1:28">
      <c r="A5442" t="s">
        <v>12478</v>
      </c>
      <c r="B5442" t="s">
        <v>12479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69"/>
        <v>388</v>
      </c>
      <c r="AB5442">
        <f t="shared" si="170"/>
        <v>6.465566442776988E-5</v>
      </c>
    </row>
    <row r="5443" spans="1:28">
      <c r="A5443" t="s">
        <v>12480</v>
      </c>
      <c r="B5443" t="s">
        <v>12481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69"/>
        <v>361</v>
      </c>
      <c r="AB5443">
        <f t="shared" si="170"/>
        <v>6.0156430047486918E-5</v>
      </c>
    </row>
    <row r="5444" spans="1:28">
      <c r="A5444" t="s">
        <v>12482</v>
      </c>
      <c r="B5444" t="s">
        <v>12483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69"/>
        <v>370</v>
      </c>
      <c r="AB5444">
        <f t="shared" si="170"/>
        <v>6.1656174840914567E-5</v>
      </c>
    </row>
    <row r="5445" spans="1:28">
      <c r="A5445" t="s">
        <v>12484</v>
      </c>
      <c r="B5445" t="s">
        <v>12485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69"/>
        <v>401</v>
      </c>
      <c r="AB5445">
        <f t="shared" si="170"/>
        <v>6.682196246272092E-5</v>
      </c>
    </row>
    <row r="5446" spans="1:28">
      <c r="A5446" t="s">
        <v>12486</v>
      </c>
      <c r="B5446" t="s">
        <v>12487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71">SUM(U5446:Z5446)</f>
        <v>414</v>
      </c>
      <c r="AB5446">
        <f t="shared" si="170"/>
        <v>6.8988260497671974E-5</v>
      </c>
    </row>
    <row r="5447" spans="1:28">
      <c r="A5447" t="s">
        <v>12488</v>
      </c>
      <c r="B5447" t="s">
        <v>12489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71"/>
        <v>446</v>
      </c>
      <c r="AB5447">
        <f t="shared" si="170"/>
        <v>7.4320686429859182E-5</v>
      </c>
    </row>
    <row r="5448" spans="1:28">
      <c r="A5448" t="s">
        <v>12490</v>
      </c>
      <c r="B5448" t="s">
        <v>12491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71"/>
        <v>466</v>
      </c>
      <c r="AB5448">
        <f t="shared" si="170"/>
        <v>7.765345263747619E-5</v>
      </c>
    </row>
    <row r="5449" spans="1:28">
      <c r="A5449" t="s">
        <v>12492</v>
      </c>
      <c r="B5449" t="s">
        <v>12493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71"/>
        <v>431</v>
      </c>
      <c r="AB5449">
        <f t="shared" si="170"/>
        <v>7.1821111774146432E-5</v>
      </c>
    </row>
    <row r="5450" spans="1:28">
      <c r="A5450" t="s">
        <v>12494</v>
      </c>
      <c r="B5450" t="s">
        <v>12495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71"/>
        <v>346</v>
      </c>
      <c r="AB5450">
        <f t="shared" si="170"/>
        <v>5.7656855391774168E-5</v>
      </c>
    </row>
    <row r="5451" spans="1:28">
      <c r="A5451" t="s">
        <v>12496</v>
      </c>
      <c r="B5451" t="s">
        <v>12497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71"/>
        <v>233</v>
      </c>
      <c r="AB5451">
        <f t="shared" si="170"/>
        <v>3.8826726318738095E-5</v>
      </c>
    </row>
    <row r="5452" spans="1:28">
      <c r="A5452" t="s">
        <v>12498</v>
      </c>
      <c r="B5452" t="s">
        <v>12499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71"/>
        <v>176</v>
      </c>
      <c r="AB5452">
        <f t="shared" si="170"/>
        <v>2.9328342627029634E-5</v>
      </c>
    </row>
    <row r="5453" spans="1:28">
      <c r="A5453" t="s">
        <v>12500</v>
      </c>
      <c r="B5453" t="s">
        <v>12501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71"/>
        <v>193</v>
      </c>
      <c r="AB5453">
        <f t="shared" si="170"/>
        <v>3.2161193903504085E-5</v>
      </c>
    </row>
    <row r="5454" spans="1:28">
      <c r="A5454" t="s">
        <v>12502</v>
      </c>
      <c r="B5454" t="s">
        <v>12503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71"/>
        <v>189</v>
      </c>
      <c r="AB5454">
        <f t="shared" si="170"/>
        <v>3.1494640661980688E-5</v>
      </c>
    </row>
    <row r="5455" spans="1:28">
      <c r="A5455" t="s">
        <v>12504</v>
      </c>
      <c r="B5455" t="s">
        <v>12505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71"/>
        <v>208</v>
      </c>
      <c r="AB5455">
        <f t="shared" si="170"/>
        <v>3.4660768559216842E-5</v>
      </c>
    </row>
    <row r="5456" spans="1:28">
      <c r="A5456" t="s">
        <v>12506</v>
      </c>
      <c r="B5456" t="s">
        <v>12507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71"/>
        <v>314</v>
      </c>
      <c r="AB5456">
        <f t="shared" si="170"/>
        <v>5.2324429459586961E-5</v>
      </c>
    </row>
    <row r="5457" spans="1:28">
      <c r="A5457" t="s">
        <v>12508</v>
      </c>
      <c r="B5457" t="s">
        <v>12509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71"/>
        <v>547</v>
      </c>
      <c r="AB5457">
        <f t="shared" si="170"/>
        <v>9.1151155778325049E-5</v>
      </c>
    </row>
    <row r="5458" spans="1:28">
      <c r="A5458" t="s">
        <v>12510</v>
      </c>
      <c r="B5458" t="s">
        <v>12511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71"/>
        <v>658</v>
      </c>
      <c r="AB5458">
        <f t="shared" si="170"/>
        <v>1.0964800823059942E-4</v>
      </c>
    </row>
    <row r="5459" spans="1:28">
      <c r="A5459" t="s">
        <v>12512</v>
      </c>
      <c r="B5459" t="s">
        <v>12513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71"/>
        <v>661</v>
      </c>
      <c r="AB5459">
        <f t="shared" si="170"/>
        <v>1.1014792316174197E-4</v>
      </c>
    </row>
    <row r="5460" spans="1:28">
      <c r="A5460" t="s">
        <v>12514</v>
      </c>
      <c r="B5460" t="s">
        <v>12515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71"/>
        <v>546</v>
      </c>
      <c r="AB5460">
        <f t="shared" si="170"/>
        <v>9.0984517467944208E-5</v>
      </c>
    </row>
    <row r="5461" spans="1:28">
      <c r="A5461" t="s">
        <v>12516</v>
      </c>
      <c r="B5461" t="s">
        <v>12517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71"/>
        <v>523</v>
      </c>
      <c r="AB5461">
        <f t="shared" si="170"/>
        <v>8.715183632918465E-5</v>
      </c>
    </row>
    <row r="5462" spans="1:28">
      <c r="A5462" t="s">
        <v>12518</v>
      </c>
      <c r="B5462" t="s">
        <v>12519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71"/>
        <v>481</v>
      </c>
      <c r="AB5462">
        <f t="shared" ref="AB5462:AB5525" si="172">AA5462/$AD$4</f>
        <v>8.0153027293188939E-5</v>
      </c>
    </row>
    <row r="5463" spans="1:28">
      <c r="A5463" t="s">
        <v>12520</v>
      </c>
      <c r="B5463" t="s">
        <v>12521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71"/>
        <v>457</v>
      </c>
      <c r="AB5463">
        <f t="shared" si="172"/>
        <v>7.615370784404854E-5</v>
      </c>
    </row>
    <row r="5464" spans="1:28">
      <c r="A5464" t="s">
        <v>12522</v>
      </c>
      <c r="B5464" t="s">
        <v>12523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71"/>
        <v>446</v>
      </c>
      <c r="AB5464">
        <f t="shared" si="172"/>
        <v>7.4320686429859182E-5</v>
      </c>
    </row>
    <row r="5465" spans="1:28">
      <c r="A5465" t="s">
        <v>12524</v>
      </c>
      <c r="B5465" t="s">
        <v>12525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71"/>
        <v>389</v>
      </c>
      <c r="AB5465">
        <f t="shared" si="172"/>
        <v>6.4822302738150721E-5</v>
      </c>
    </row>
    <row r="5466" spans="1:28">
      <c r="A5466" t="s">
        <v>12526</v>
      </c>
      <c r="B5466" t="s">
        <v>12527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71"/>
        <v>368</v>
      </c>
      <c r="AB5466">
        <f t="shared" si="172"/>
        <v>6.1322898220152872E-5</v>
      </c>
    </row>
    <row r="5467" spans="1:28">
      <c r="A5467" t="s">
        <v>12528</v>
      </c>
      <c r="B5467" t="s">
        <v>12529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71"/>
        <v>342</v>
      </c>
      <c r="AB5467">
        <f t="shared" si="172"/>
        <v>5.6990302150250764E-5</v>
      </c>
    </row>
    <row r="5468" spans="1:28">
      <c r="A5468" t="s">
        <v>12530</v>
      </c>
      <c r="B5468" t="s">
        <v>12531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71"/>
        <v>349</v>
      </c>
      <c r="AB5468">
        <f t="shared" si="172"/>
        <v>5.8156770322916718E-5</v>
      </c>
    </row>
    <row r="5469" spans="1:28">
      <c r="A5469" t="s">
        <v>12532</v>
      </c>
      <c r="B5469" t="s">
        <v>12533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71"/>
        <v>384</v>
      </c>
      <c r="AB5469">
        <f t="shared" si="172"/>
        <v>6.3989111186246476E-5</v>
      </c>
    </row>
    <row r="5470" spans="1:28">
      <c r="A5470" t="s">
        <v>12534</v>
      </c>
      <c r="B5470" t="s">
        <v>12535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71"/>
        <v>399</v>
      </c>
      <c r="AB5470">
        <f t="shared" si="172"/>
        <v>6.6488685841959225E-5</v>
      </c>
    </row>
    <row r="5471" spans="1:28">
      <c r="A5471" t="s">
        <v>12536</v>
      </c>
      <c r="B5471" t="s">
        <v>12537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71"/>
        <v>435</v>
      </c>
      <c r="AB5471">
        <f t="shared" si="172"/>
        <v>7.2487665015669837E-5</v>
      </c>
    </row>
    <row r="5472" spans="1:28">
      <c r="A5472" t="s">
        <v>12538</v>
      </c>
      <c r="B5472" t="s">
        <v>12539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71"/>
        <v>449</v>
      </c>
      <c r="AB5472">
        <f t="shared" si="172"/>
        <v>7.4820601361001731E-5</v>
      </c>
    </row>
    <row r="5473" spans="1:28">
      <c r="A5473" t="s">
        <v>12540</v>
      </c>
      <c r="B5473" t="s">
        <v>12541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71"/>
        <v>419</v>
      </c>
      <c r="AB5473">
        <f t="shared" si="172"/>
        <v>6.9821452049576233E-5</v>
      </c>
    </row>
    <row r="5474" spans="1:28">
      <c r="A5474" t="s">
        <v>12542</v>
      </c>
      <c r="B5474" t="s">
        <v>12543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71"/>
        <v>332</v>
      </c>
      <c r="AB5474">
        <f t="shared" si="172"/>
        <v>5.5323919046442267E-5</v>
      </c>
    </row>
    <row r="5475" spans="1:28">
      <c r="A5475" t="s">
        <v>12544</v>
      </c>
      <c r="B5475" t="s">
        <v>12545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71"/>
        <v>222</v>
      </c>
      <c r="AB5475">
        <f t="shared" si="172"/>
        <v>3.6993704904548743E-5</v>
      </c>
    </row>
    <row r="5476" spans="1:28">
      <c r="A5476" t="s">
        <v>12546</v>
      </c>
      <c r="B5476" t="s">
        <v>12547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71"/>
        <v>181</v>
      </c>
      <c r="AB5476">
        <f t="shared" si="172"/>
        <v>3.0161534178933886E-5</v>
      </c>
    </row>
    <row r="5477" spans="1:28">
      <c r="A5477" t="s">
        <v>12548</v>
      </c>
      <c r="B5477" t="s">
        <v>12549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71"/>
        <v>184</v>
      </c>
      <c r="AB5477">
        <f t="shared" si="172"/>
        <v>3.0661449110076436E-5</v>
      </c>
    </row>
    <row r="5478" spans="1:28">
      <c r="A5478" t="s">
        <v>12550</v>
      </c>
      <c r="B5478" t="s">
        <v>12551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71"/>
        <v>167</v>
      </c>
      <c r="AB5478">
        <f t="shared" si="172"/>
        <v>2.7828597833601981E-5</v>
      </c>
    </row>
    <row r="5479" spans="1:28">
      <c r="A5479" t="s">
        <v>12552</v>
      </c>
      <c r="B5479" t="s">
        <v>12553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71"/>
        <v>194</v>
      </c>
      <c r="AB5479">
        <f t="shared" si="172"/>
        <v>3.232783221388494E-5</v>
      </c>
    </row>
    <row r="5480" spans="1:28">
      <c r="A5480" t="s">
        <v>12554</v>
      </c>
      <c r="B5480" t="s">
        <v>12555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71"/>
        <v>294</v>
      </c>
      <c r="AB5480">
        <f t="shared" si="172"/>
        <v>4.899166325196996E-5</v>
      </c>
    </row>
    <row r="5481" spans="1:28">
      <c r="A5481" t="s">
        <v>12556</v>
      </c>
      <c r="B5481" t="s">
        <v>12557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71"/>
        <v>483</v>
      </c>
      <c r="AB5481">
        <f t="shared" si="172"/>
        <v>8.0486303913950648E-5</v>
      </c>
    </row>
    <row r="5482" spans="1:28">
      <c r="A5482" t="s">
        <v>12558</v>
      </c>
      <c r="B5482" t="s">
        <v>12559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71"/>
        <v>619</v>
      </c>
      <c r="AB5482">
        <f t="shared" si="172"/>
        <v>1.0314911412574627E-4</v>
      </c>
    </row>
    <row r="5483" spans="1:28">
      <c r="A5483" t="s">
        <v>12560</v>
      </c>
      <c r="B5483" t="s">
        <v>12561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71"/>
        <v>617</v>
      </c>
      <c r="AB5483">
        <f t="shared" si="172"/>
        <v>1.0281583750498456E-4</v>
      </c>
    </row>
    <row r="5484" spans="1:28">
      <c r="A5484" t="s">
        <v>12562</v>
      </c>
      <c r="B5484" t="s">
        <v>12563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71"/>
        <v>507</v>
      </c>
      <c r="AB5484">
        <f t="shared" si="172"/>
        <v>8.4485623363091047E-5</v>
      </c>
    </row>
    <row r="5485" spans="1:28">
      <c r="A5485" t="s">
        <v>12564</v>
      </c>
      <c r="B5485" t="s">
        <v>12565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71"/>
        <v>480</v>
      </c>
      <c r="AB5485">
        <f t="shared" si="172"/>
        <v>7.9986388982808098E-5</v>
      </c>
    </row>
    <row r="5486" spans="1:28">
      <c r="A5486" t="s">
        <v>12566</v>
      </c>
      <c r="B5486" t="s">
        <v>12567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71"/>
        <v>464</v>
      </c>
      <c r="AB5486">
        <f t="shared" si="172"/>
        <v>7.7320176016714494E-5</v>
      </c>
    </row>
    <row r="5487" spans="1:28">
      <c r="A5487" t="s">
        <v>12568</v>
      </c>
      <c r="B5487" t="s">
        <v>12569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71"/>
        <v>423</v>
      </c>
      <c r="AB5487">
        <f t="shared" si="172"/>
        <v>7.0488005291099637E-5</v>
      </c>
    </row>
    <row r="5488" spans="1:28">
      <c r="A5488" t="s">
        <v>12570</v>
      </c>
      <c r="B5488" t="s">
        <v>12571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71"/>
        <v>412</v>
      </c>
      <c r="AB5488">
        <f t="shared" si="172"/>
        <v>6.8654983876910279E-5</v>
      </c>
    </row>
    <row r="5489" spans="1:28">
      <c r="A5489" t="s">
        <v>12572</v>
      </c>
      <c r="B5489" t="s">
        <v>12573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71"/>
        <v>355</v>
      </c>
      <c r="AB5489">
        <f t="shared" si="172"/>
        <v>5.9156600185201818E-5</v>
      </c>
    </row>
    <row r="5490" spans="1:28">
      <c r="A5490" t="s">
        <v>12574</v>
      </c>
      <c r="B5490" t="s">
        <v>12575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71"/>
        <v>375</v>
      </c>
      <c r="AB5490">
        <f t="shared" si="172"/>
        <v>6.2489366392818826E-5</v>
      </c>
    </row>
    <row r="5491" spans="1:28">
      <c r="A5491" t="s">
        <v>12576</v>
      </c>
      <c r="B5491" t="s">
        <v>12577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71"/>
        <v>343</v>
      </c>
      <c r="AB5491">
        <f t="shared" si="172"/>
        <v>5.7156940460631619E-5</v>
      </c>
    </row>
    <row r="5492" spans="1:28">
      <c r="A5492" t="s">
        <v>12578</v>
      </c>
      <c r="B5492" t="s">
        <v>12579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71"/>
        <v>349</v>
      </c>
      <c r="AB5492">
        <f t="shared" si="172"/>
        <v>5.8156770322916718E-5</v>
      </c>
    </row>
    <row r="5493" spans="1:28">
      <c r="A5493" t="s">
        <v>12580</v>
      </c>
      <c r="B5493" t="s">
        <v>12581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71"/>
        <v>362</v>
      </c>
      <c r="AB5493">
        <f t="shared" si="172"/>
        <v>6.0323068357867772E-5</v>
      </c>
    </row>
    <row r="5494" spans="1:28">
      <c r="A5494" t="s">
        <v>12582</v>
      </c>
      <c r="B5494" t="s">
        <v>12583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71"/>
        <v>372</v>
      </c>
      <c r="AB5494">
        <f t="shared" si="172"/>
        <v>6.1989451461676276E-5</v>
      </c>
    </row>
    <row r="5495" spans="1:28">
      <c r="A5495" t="s">
        <v>12584</v>
      </c>
      <c r="B5495" t="s">
        <v>12585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71"/>
        <v>393</v>
      </c>
      <c r="AB5495">
        <f t="shared" si="172"/>
        <v>6.5488855979674125E-5</v>
      </c>
    </row>
    <row r="5496" spans="1:28">
      <c r="A5496" t="s">
        <v>12586</v>
      </c>
      <c r="B5496" t="s">
        <v>12587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71"/>
        <v>407</v>
      </c>
      <c r="AB5496">
        <f t="shared" si="172"/>
        <v>6.7821792325006033E-5</v>
      </c>
    </row>
    <row r="5497" spans="1:28">
      <c r="A5497" t="s">
        <v>12588</v>
      </c>
      <c r="B5497" t="s">
        <v>12589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71"/>
        <v>388</v>
      </c>
      <c r="AB5497">
        <f t="shared" si="172"/>
        <v>6.465566442776988E-5</v>
      </c>
    </row>
    <row r="5498" spans="1:28">
      <c r="A5498" t="s">
        <v>12590</v>
      </c>
      <c r="B5498" t="s">
        <v>12591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71"/>
        <v>309</v>
      </c>
      <c r="AB5498">
        <f t="shared" si="172"/>
        <v>5.1491237907682709E-5</v>
      </c>
    </row>
    <row r="5499" spans="1:28">
      <c r="A5499" t="s">
        <v>12592</v>
      </c>
      <c r="B5499" t="s">
        <v>12593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71"/>
        <v>207</v>
      </c>
      <c r="AB5499">
        <f t="shared" si="172"/>
        <v>3.4494130248835987E-5</v>
      </c>
    </row>
    <row r="5500" spans="1:28">
      <c r="A5500" t="s">
        <v>12594</v>
      </c>
      <c r="B5500" t="s">
        <v>12595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71"/>
        <v>165</v>
      </c>
      <c r="AB5500">
        <f t="shared" si="172"/>
        <v>2.7495321212840282E-5</v>
      </c>
    </row>
    <row r="5501" spans="1:28">
      <c r="A5501" t="s">
        <v>12596</v>
      </c>
      <c r="B5501" t="s">
        <v>12597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71"/>
        <v>190</v>
      </c>
      <c r="AB5501">
        <f t="shared" si="172"/>
        <v>3.1661278972361536E-5</v>
      </c>
    </row>
    <row r="5502" spans="1:28">
      <c r="A5502" t="s">
        <v>12598</v>
      </c>
      <c r="B5502" t="s">
        <v>12599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71"/>
        <v>199</v>
      </c>
      <c r="AB5502">
        <f t="shared" si="172"/>
        <v>3.3161023765789185E-5</v>
      </c>
    </row>
    <row r="5503" spans="1:28">
      <c r="A5503" t="s">
        <v>12600</v>
      </c>
      <c r="B5503" t="s">
        <v>12601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71"/>
        <v>247</v>
      </c>
      <c r="AB5503">
        <f t="shared" si="172"/>
        <v>4.1159662664069996E-5</v>
      </c>
    </row>
    <row r="5504" spans="1:28">
      <c r="A5504" t="s">
        <v>12602</v>
      </c>
      <c r="B5504" t="s">
        <v>12603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71"/>
        <v>357</v>
      </c>
      <c r="AB5504">
        <f t="shared" si="172"/>
        <v>5.948987680596352E-5</v>
      </c>
    </row>
    <row r="5505" spans="1:28">
      <c r="A5505" t="s">
        <v>12604</v>
      </c>
      <c r="B5505" t="s">
        <v>12605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71"/>
        <v>538</v>
      </c>
      <c r="AB5505">
        <f t="shared" si="172"/>
        <v>8.9651410984897399E-5</v>
      </c>
    </row>
    <row r="5506" spans="1:28">
      <c r="A5506" t="s">
        <v>12606</v>
      </c>
      <c r="B5506" t="s">
        <v>12607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71"/>
        <v>556</v>
      </c>
      <c r="AB5506">
        <f t="shared" si="172"/>
        <v>9.2650900571752712E-5</v>
      </c>
    </row>
    <row r="5507" spans="1:28">
      <c r="A5507" t="s">
        <v>12608</v>
      </c>
      <c r="B5507" t="s">
        <v>12609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71"/>
        <v>573</v>
      </c>
      <c r="AB5507">
        <f t="shared" si="172"/>
        <v>9.5483751848227157E-5</v>
      </c>
    </row>
    <row r="5508" spans="1:28">
      <c r="A5508" t="s">
        <v>12610</v>
      </c>
      <c r="B5508" t="s">
        <v>12611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71"/>
        <v>451</v>
      </c>
      <c r="AB5508">
        <f t="shared" si="172"/>
        <v>7.515387798176344E-5</v>
      </c>
    </row>
    <row r="5509" spans="1:28">
      <c r="A5509" t="s">
        <v>12612</v>
      </c>
      <c r="B5509" t="s">
        <v>12613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71"/>
        <v>433</v>
      </c>
      <c r="AB5509">
        <f t="shared" si="172"/>
        <v>7.2154388394908128E-5</v>
      </c>
    </row>
    <row r="5510" spans="1:28">
      <c r="A5510" t="s">
        <v>12614</v>
      </c>
      <c r="B5510" t="s">
        <v>12615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73">SUM(U5510:Z5510)</f>
        <v>408</v>
      </c>
      <c r="AB5510">
        <f t="shared" si="172"/>
        <v>6.7988430635386874E-5</v>
      </c>
    </row>
    <row r="5511" spans="1:28">
      <c r="A5511" t="s">
        <v>12616</v>
      </c>
      <c r="B5511" t="s">
        <v>12617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73"/>
        <v>389</v>
      </c>
      <c r="AB5511">
        <f t="shared" si="172"/>
        <v>6.4822302738150721E-5</v>
      </c>
    </row>
    <row r="5512" spans="1:28">
      <c r="A5512" t="s">
        <v>12618</v>
      </c>
      <c r="B5512" t="s">
        <v>12619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73"/>
        <v>382</v>
      </c>
      <c r="AB5512">
        <f t="shared" si="172"/>
        <v>6.3655834565484767E-5</v>
      </c>
    </row>
    <row r="5513" spans="1:28">
      <c r="A5513" t="s">
        <v>12620</v>
      </c>
      <c r="B5513" t="s">
        <v>12621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73"/>
        <v>336</v>
      </c>
      <c r="AB5513">
        <f t="shared" si="172"/>
        <v>5.5990472287965664E-5</v>
      </c>
    </row>
    <row r="5514" spans="1:28">
      <c r="A5514" t="s">
        <v>12622</v>
      </c>
      <c r="B5514" t="s">
        <v>12623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73"/>
        <v>326</v>
      </c>
      <c r="AB5514">
        <f t="shared" si="172"/>
        <v>5.432408918415716E-5</v>
      </c>
    </row>
    <row r="5515" spans="1:28">
      <c r="A5515" t="s">
        <v>12624</v>
      </c>
      <c r="B5515" t="s">
        <v>12625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73"/>
        <v>303</v>
      </c>
      <c r="AB5515">
        <f t="shared" si="172"/>
        <v>5.0491408045397609E-5</v>
      </c>
    </row>
    <row r="5516" spans="1:28">
      <c r="A5516" t="s">
        <v>12626</v>
      </c>
      <c r="B5516" t="s">
        <v>12627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73"/>
        <v>316</v>
      </c>
      <c r="AB5516">
        <f t="shared" si="172"/>
        <v>5.2657706080348663E-5</v>
      </c>
    </row>
    <row r="5517" spans="1:28">
      <c r="A5517" t="s">
        <v>12628</v>
      </c>
      <c r="B5517" t="s">
        <v>12629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73"/>
        <v>346</v>
      </c>
      <c r="AB5517">
        <f t="shared" si="172"/>
        <v>5.7656855391774168E-5</v>
      </c>
    </row>
    <row r="5518" spans="1:28">
      <c r="A5518" t="s">
        <v>12630</v>
      </c>
      <c r="B5518" t="s">
        <v>12631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73"/>
        <v>360</v>
      </c>
      <c r="AB5518">
        <f t="shared" si="172"/>
        <v>5.998979173710607E-5</v>
      </c>
    </row>
    <row r="5519" spans="1:28">
      <c r="A5519" t="s">
        <v>12632</v>
      </c>
      <c r="B5519" t="s">
        <v>12633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73"/>
        <v>384</v>
      </c>
      <c r="AB5519">
        <f t="shared" si="172"/>
        <v>6.3989111186246476E-5</v>
      </c>
    </row>
    <row r="5520" spans="1:28">
      <c r="A5520" t="s">
        <v>12634</v>
      </c>
      <c r="B5520" t="s">
        <v>12635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73"/>
        <v>402</v>
      </c>
      <c r="AB5520">
        <f t="shared" si="172"/>
        <v>6.6988600773101775E-5</v>
      </c>
    </row>
    <row r="5521" spans="1:28">
      <c r="A5521" t="s">
        <v>12636</v>
      </c>
      <c r="B5521" t="s">
        <v>12637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73"/>
        <v>388</v>
      </c>
      <c r="AB5521">
        <f t="shared" si="172"/>
        <v>6.465566442776988E-5</v>
      </c>
    </row>
    <row r="5522" spans="1:28">
      <c r="A5522" t="s">
        <v>12638</v>
      </c>
      <c r="B5522" t="s">
        <v>12639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73"/>
        <v>306</v>
      </c>
      <c r="AB5522">
        <f t="shared" si="172"/>
        <v>5.0991322976540159E-5</v>
      </c>
    </row>
    <row r="5523" spans="1:28">
      <c r="A5523" t="s">
        <v>12640</v>
      </c>
      <c r="B5523" t="s">
        <v>12641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73"/>
        <v>211</v>
      </c>
      <c r="AB5523">
        <f t="shared" si="172"/>
        <v>3.5160683490359391E-5</v>
      </c>
    </row>
    <row r="5524" spans="1:28">
      <c r="A5524" t="s">
        <v>12642</v>
      </c>
      <c r="B5524" t="s">
        <v>12643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73"/>
        <v>165</v>
      </c>
      <c r="AB5524">
        <f t="shared" si="172"/>
        <v>2.7495321212840282E-5</v>
      </c>
    </row>
    <row r="5525" spans="1:28">
      <c r="A5525" t="s">
        <v>12644</v>
      </c>
      <c r="B5525" t="s">
        <v>12645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73"/>
        <v>184</v>
      </c>
      <c r="AB5525">
        <f t="shared" si="172"/>
        <v>3.0661449110076436E-5</v>
      </c>
    </row>
    <row r="5526" spans="1:28">
      <c r="A5526" t="s">
        <v>12646</v>
      </c>
      <c r="B5526" t="s">
        <v>12647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73"/>
        <v>182</v>
      </c>
      <c r="AB5526">
        <f t="shared" ref="AB5526:AB5589" si="174">AA5526/$AD$4</f>
        <v>3.0328172489314734E-5</v>
      </c>
    </row>
    <row r="5527" spans="1:28">
      <c r="A5527" t="s">
        <v>12648</v>
      </c>
      <c r="B5527" t="s">
        <v>12649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73"/>
        <v>197</v>
      </c>
      <c r="AB5527">
        <f t="shared" si="174"/>
        <v>3.282774714502749E-5</v>
      </c>
    </row>
    <row r="5528" spans="1:28">
      <c r="A5528" t="s">
        <v>12650</v>
      </c>
      <c r="B5528" t="s">
        <v>12651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73"/>
        <v>304</v>
      </c>
      <c r="AB5528">
        <f t="shared" si="174"/>
        <v>5.0658046355778457E-5</v>
      </c>
    </row>
    <row r="5529" spans="1:28">
      <c r="A5529" t="s">
        <v>12652</v>
      </c>
      <c r="B5529" t="s">
        <v>12653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73"/>
        <v>535</v>
      </c>
      <c r="AB5529">
        <f t="shared" si="174"/>
        <v>8.915149605375485E-5</v>
      </c>
    </row>
    <row r="5530" spans="1:28">
      <c r="A5530" t="s">
        <v>12654</v>
      </c>
      <c r="B5530" t="s">
        <v>12655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73"/>
        <v>634</v>
      </c>
      <c r="AB5530">
        <f t="shared" si="174"/>
        <v>1.0564868878145902E-4</v>
      </c>
    </row>
    <row r="5531" spans="1:28">
      <c r="A5531" t="s">
        <v>12656</v>
      </c>
      <c r="B5531" t="s">
        <v>12657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73"/>
        <v>626</v>
      </c>
      <c r="AB5531">
        <f t="shared" si="174"/>
        <v>1.0431558229841223E-4</v>
      </c>
    </row>
    <row r="5532" spans="1:28">
      <c r="A5532" t="s">
        <v>12658</v>
      </c>
      <c r="B5532" t="s">
        <v>12659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73"/>
        <v>498</v>
      </c>
      <c r="AB5532">
        <f t="shared" si="174"/>
        <v>8.2985878569663397E-5</v>
      </c>
    </row>
    <row r="5533" spans="1:28">
      <c r="A5533" t="s">
        <v>12660</v>
      </c>
      <c r="B5533" t="s">
        <v>12661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73"/>
        <v>477</v>
      </c>
      <c r="AB5533">
        <f t="shared" si="174"/>
        <v>7.9486474051665548E-5</v>
      </c>
    </row>
    <row r="5534" spans="1:28">
      <c r="A5534" t="s">
        <v>12662</v>
      </c>
      <c r="B5534" t="s">
        <v>12663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73"/>
        <v>445</v>
      </c>
      <c r="AB5534">
        <f t="shared" si="174"/>
        <v>7.4154048119478341E-5</v>
      </c>
    </row>
    <row r="5535" spans="1:28">
      <c r="A5535" t="s">
        <v>12664</v>
      </c>
      <c r="B5535" t="s">
        <v>12665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73"/>
        <v>429</v>
      </c>
      <c r="AB5535">
        <f t="shared" si="174"/>
        <v>7.1487835153384737E-5</v>
      </c>
    </row>
    <row r="5536" spans="1:28">
      <c r="A5536" t="s">
        <v>12666</v>
      </c>
      <c r="B5536" t="s">
        <v>12667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73"/>
        <v>416</v>
      </c>
      <c r="AB5536">
        <f t="shared" si="174"/>
        <v>6.9321537118433683E-5</v>
      </c>
    </row>
    <row r="5537" spans="1:28">
      <c r="A5537" t="s">
        <v>12668</v>
      </c>
      <c r="B5537" t="s">
        <v>12669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73"/>
        <v>357</v>
      </c>
      <c r="AB5537">
        <f t="shared" si="174"/>
        <v>5.948987680596352E-5</v>
      </c>
    </row>
    <row r="5538" spans="1:28">
      <c r="A5538" t="s">
        <v>12670</v>
      </c>
      <c r="B5538" t="s">
        <v>12671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73"/>
        <v>350</v>
      </c>
      <c r="AB5538">
        <f t="shared" si="174"/>
        <v>5.8323408633297566E-5</v>
      </c>
    </row>
    <row r="5539" spans="1:28">
      <c r="A5539" t="s">
        <v>12672</v>
      </c>
      <c r="B5539" t="s">
        <v>12673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73"/>
        <v>322</v>
      </c>
      <c r="AB5539">
        <f t="shared" si="174"/>
        <v>5.3657535942633763E-5</v>
      </c>
    </row>
    <row r="5540" spans="1:28">
      <c r="A5540" t="s">
        <v>12674</v>
      </c>
      <c r="B5540" t="s">
        <v>12675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73"/>
        <v>331</v>
      </c>
      <c r="AB5540">
        <f t="shared" si="174"/>
        <v>5.5157280736061412E-5</v>
      </c>
    </row>
    <row r="5541" spans="1:28">
      <c r="A5541" t="s">
        <v>12676</v>
      </c>
      <c r="B5541" t="s">
        <v>12677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73"/>
        <v>361</v>
      </c>
      <c r="AB5541">
        <f t="shared" si="174"/>
        <v>6.0156430047486918E-5</v>
      </c>
    </row>
    <row r="5542" spans="1:28">
      <c r="A5542" t="s">
        <v>12678</v>
      </c>
      <c r="B5542" t="s">
        <v>12679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73"/>
        <v>372</v>
      </c>
      <c r="AB5542">
        <f t="shared" si="174"/>
        <v>6.1989451461676276E-5</v>
      </c>
    </row>
    <row r="5543" spans="1:28">
      <c r="A5543" t="s">
        <v>12680</v>
      </c>
      <c r="B5543" t="s">
        <v>12681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73"/>
        <v>401</v>
      </c>
      <c r="AB5543">
        <f t="shared" si="174"/>
        <v>6.682196246272092E-5</v>
      </c>
    </row>
    <row r="5544" spans="1:28">
      <c r="A5544" t="s">
        <v>12682</v>
      </c>
      <c r="B5544" t="s">
        <v>12683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73"/>
        <v>425</v>
      </c>
      <c r="AB5544">
        <f t="shared" si="174"/>
        <v>7.0821281911861333E-5</v>
      </c>
    </row>
    <row r="5545" spans="1:28">
      <c r="A5545" t="s">
        <v>12684</v>
      </c>
      <c r="B5545" t="s">
        <v>12685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73"/>
        <v>389</v>
      </c>
      <c r="AB5545">
        <f t="shared" si="174"/>
        <v>6.4822302738150721E-5</v>
      </c>
    </row>
    <row r="5546" spans="1:28">
      <c r="A5546" t="s">
        <v>12686</v>
      </c>
      <c r="B5546" t="s">
        <v>12687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73"/>
        <v>315</v>
      </c>
      <c r="AB5546">
        <f t="shared" si="174"/>
        <v>5.2491067769967809E-5</v>
      </c>
    </row>
    <row r="5547" spans="1:28">
      <c r="A5547" t="s">
        <v>12688</v>
      </c>
      <c r="B5547" t="s">
        <v>12689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73"/>
        <v>214</v>
      </c>
      <c r="AB5547">
        <f t="shared" si="174"/>
        <v>3.5660598421501941E-5</v>
      </c>
    </row>
    <row r="5548" spans="1:28">
      <c r="A5548" t="s">
        <v>12690</v>
      </c>
      <c r="B5548" t="s">
        <v>12691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73"/>
        <v>167</v>
      </c>
      <c r="AB5548">
        <f t="shared" si="174"/>
        <v>2.7828597833601981E-5</v>
      </c>
    </row>
    <row r="5549" spans="1:28">
      <c r="A5549" t="s">
        <v>12692</v>
      </c>
      <c r="B5549" t="s">
        <v>12693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73"/>
        <v>189</v>
      </c>
      <c r="AB5549">
        <f t="shared" si="174"/>
        <v>3.1494640661980688E-5</v>
      </c>
    </row>
    <row r="5550" spans="1:28">
      <c r="A5550" t="s">
        <v>12694</v>
      </c>
      <c r="B5550" t="s">
        <v>12695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73"/>
        <v>187</v>
      </c>
      <c r="AB5550">
        <f t="shared" si="174"/>
        <v>3.1161364041218986E-5</v>
      </c>
    </row>
    <row r="5551" spans="1:28">
      <c r="A5551" t="s">
        <v>12696</v>
      </c>
      <c r="B5551" t="s">
        <v>12697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73"/>
        <v>206</v>
      </c>
      <c r="AB5551">
        <f t="shared" si="174"/>
        <v>3.4327491938455139E-5</v>
      </c>
    </row>
    <row r="5552" spans="1:28">
      <c r="A5552" t="s">
        <v>12698</v>
      </c>
      <c r="B5552" t="s">
        <v>12699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73"/>
        <v>316</v>
      </c>
      <c r="AB5552">
        <f t="shared" si="174"/>
        <v>5.2657706080348663E-5</v>
      </c>
    </row>
    <row r="5553" spans="1:28">
      <c r="A5553" t="s">
        <v>12700</v>
      </c>
      <c r="B5553" t="s">
        <v>12701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73"/>
        <v>551</v>
      </c>
      <c r="AB5553">
        <f t="shared" si="174"/>
        <v>9.1817709019848453E-5</v>
      </c>
    </row>
    <row r="5554" spans="1:28">
      <c r="A5554" t="s">
        <v>12702</v>
      </c>
      <c r="B5554" t="s">
        <v>12703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73"/>
        <v>664</v>
      </c>
      <c r="AB5554">
        <f t="shared" si="174"/>
        <v>1.1064783809288453E-4</v>
      </c>
    </row>
    <row r="5555" spans="1:28">
      <c r="A5555" t="s">
        <v>12704</v>
      </c>
      <c r="B5555" t="s">
        <v>12705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73"/>
        <v>652</v>
      </c>
      <c r="AB5555">
        <f t="shared" si="174"/>
        <v>1.0864817836831432E-4</v>
      </c>
    </row>
    <row r="5556" spans="1:28">
      <c r="A5556" t="s">
        <v>12706</v>
      </c>
      <c r="B5556" t="s">
        <v>12707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73"/>
        <v>530</v>
      </c>
      <c r="AB5556">
        <f t="shared" si="174"/>
        <v>8.8318304501850604E-5</v>
      </c>
    </row>
    <row r="5557" spans="1:28">
      <c r="A5557" t="s">
        <v>12708</v>
      </c>
      <c r="B5557" t="s">
        <v>12709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73"/>
        <v>509</v>
      </c>
      <c r="AB5557">
        <f t="shared" si="174"/>
        <v>8.4818899983852742E-5</v>
      </c>
    </row>
    <row r="5558" spans="1:28">
      <c r="A5558" t="s">
        <v>12710</v>
      </c>
      <c r="B5558" t="s">
        <v>12711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73"/>
        <v>474</v>
      </c>
      <c r="AB5558">
        <f t="shared" si="174"/>
        <v>7.8986559120522985E-5</v>
      </c>
    </row>
    <row r="5559" spans="1:28">
      <c r="A5559" t="s">
        <v>12712</v>
      </c>
      <c r="B5559" t="s">
        <v>12713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73"/>
        <v>454</v>
      </c>
      <c r="AB5559">
        <f t="shared" si="174"/>
        <v>7.565379291290599E-5</v>
      </c>
    </row>
    <row r="5560" spans="1:28">
      <c r="A5560" t="s">
        <v>12714</v>
      </c>
      <c r="B5560" t="s">
        <v>12715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73"/>
        <v>440</v>
      </c>
      <c r="AB5560">
        <f t="shared" si="174"/>
        <v>7.3320856567574082E-5</v>
      </c>
    </row>
    <row r="5561" spans="1:28">
      <c r="A5561" t="s">
        <v>12716</v>
      </c>
      <c r="B5561" t="s">
        <v>12717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73"/>
        <v>379</v>
      </c>
      <c r="AB5561">
        <f t="shared" si="174"/>
        <v>6.3155919634342217E-5</v>
      </c>
    </row>
    <row r="5562" spans="1:28">
      <c r="A5562" t="s">
        <v>12718</v>
      </c>
      <c r="B5562" t="s">
        <v>12719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73"/>
        <v>364</v>
      </c>
      <c r="AB5562">
        <f t="shared" si="174"/>
        <v>6.0656344978629468E-5</v>
      </c>
    </row>
    <row r="5563" spans="1:28">
      <c r="A5563" t="s">
        <v>12720</v>
      </c>
      <c r="B5563" t="s">
        <v>12721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73"/>
        <v>338</v>
      </c>
      <c r="AB5563">
        <f t="shared" si="174"/>
        <v>5.6323748908727367E-5</v>
      </c>
    </row>
    <row r="5564" spans="1:28">
      <c r="A5564" t="s">
        <v>12722</v>
      </c>
      <c r="B5564" t="s">
        <v>12723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73"/>
        <v>343</v>
      </c>
      <c r="AB5564">
        <f t="shared" si="174"/>
        <v>5.7156940460631619E-5</v>
      </c>
    </row>
    <row r="5565" spans="1:28">
      <c r="A5565" t="s">
        <v>12724</v>
      </c>
      <c r="B5565" t="s">
        <v>12725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73"/>
        <v>373</v>
      </c>
      <c r="AB5565">
        <f t="shared" si="174"/>
        <v>6.2156089772057117E-5</v>
      </c>
    </row>
    <row r="5566" spans="1:28">
      <c r="A5566" t="s">
        <v>12726</v>
      </c>
      <c r="B5566" t="s">
        <v>12727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73"/>
        <v>386</v>
      </c>
      <c r="AB5566">
        <f t="shared" si="174"/>
        <v>6.4322387807008171E-5</v>
      </c>
    </row>
    <row r="5567" spans="1:28">
      <c r="A5567" t="s">
        <v>12728</v>
      </c>
      <c r="B5567" t="s">
        <v>12729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73"/>
        <v>416</v>
      </c>
      <c r="AB5567">
        <f t="shared" si="174"/>
        <v>6.9321537118433683E-5</v>
      </c>
    </row>
    <row r="5568" spans="1:28">
      <c r="A5568" t="s">
        <v>12730</v>
      </c>
      <c r="B5568" t="s">
        <v>12731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73"/>
        <v>436</v>
      </c>
      <c r="AB5568">
        <f t="shared" si="174"/>
        <v>7.2654303326050677E-5</v>
      </c>
    </row>
    <row r="5569" spans="1:28">
      <c r="A5569" t="s">
        <v>12732</v>
      </c>
      <c r="B5569" t="s">
        <v>12733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73"/>
        <v>402</v>
      </c>
      <c r="AB5569">
        <f t="shared" si="174"/>
        <v>6.6988600773101775E-5</v>
      </c>
    </row>
    <row r="5570" spans="1:28">
      <c r="A5570" t="s">
        <v>12734</v>
      </c>
      <c r="B5570" t="s">
        <v>12735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73"/>
        <v>325</v>
      </c>
      <c r="AB5570">
        <f t="shared" si="174"/>
        <v>5.4157450873776313E-5</v>
      </c>
    </row>
    <row r="5571" spans="1:28">
      <c r="A5571" t="s">
        <v>12736</v>
      </c>
      <c r="B5571" t="s">
        <v>12737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73"/>
        <v>217</v>
      </c>
      <c r="AB5571">
        <f t="shared" si="174"/>
        <v>3.6160513352644491E-5</v>
      </c>
    </row>
    <row r="5572" spans="1:28">
      <c r="A5572" t="s">
        <v>12738</v>
      </c>
      <c r="B5572" t="s">
        <v>12739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73"/>
        <v>172</v>
      </c>
      <c r="AB5572">
        <f t="shared" si="174"/>
        <v>2.8661789385506233E-5</v>
      </c>
    </row>
    <row r="5573" spans="1:28">
      <c r="A5573" t="s">
        <v>12740</v>
      </c>
      <c r="B5573" t="s">
        <v>12741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73"/>
        <v>195</v>
      </c>
      <c r="AB5573">
        <f t="shared" si="174"/>
        <v>3.2494470524265788E-5</v>
      </c>
    </row>
    <row r="5574" spans="1:28">
      <c r="A5574" t="s">
        <v>12742</v>
      </c>
      <c r="B5574" t="s">
        <v>12743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75">SUM(U5574:Z5574)</f>
        <v>192</v>
      </c>
      <c r="AB5574">
        <f t="shared" si="174"/>
        <v>3.1994555593123238E-5</v>
      </c>
    </row>
    <row r="5575" spans="1:28">
      <c r="A5575" t="s">
        <v>12744</v>
      </c>
      <c r="B5575" t="s">
        <v>12745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75"/>
        <v>212</v>
      </c>
      <c r="AB5575">
        <f t="shared" si="174"/>
        <v>3.5327321800740239E-5</v>
      </c>
    </row>
    <row r="5576" spans="1:28">
      <c r="A5576" t="s">
        <v>12746</v>
      </c>
      <c r="B5576" t="s">
        <v>12747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75"/>
        <v>327</v>
      </c>
      <c r="AB5576">
        <f t="shared" si="174"/>
        <v>5.4490727494538015E-5</v>
      </c>
    </row>
    <row r="5577" spans="1:28">
      <c r="A5577" t="s">
        <v>12748</v>
      </c>
      <c r="B5577" t="s">
        <v>12749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75"/>
        <v>566</v>
      </c>
      <c r="AB5577">
        <f t="shared" si="174"/>
        <v>9.4317283675561203E-5</v>
      </c>
    </row>
    <row r="5578" spans="1:28">
      <c r="A5578" t="s">
        <v>12750</v>
      </c>
      <c r="B5578" t="s">
        <v>12751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75"/>
        <v>681</v>
      </c>
      <c r="AB5578">
        <f t="shared" si="174"/>
        <v>1.1348068936935898E-4</v>
      </c>
    </row>
    <row r="5579" spans="1:28">
      <c r="A5579" t="s">
        <v>12752</v>
      </c>
      <c r="B5579" t="s">
        <v>12753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75"/>
        <v>671</v>
      </c>
      <c r="AB5579">
        <f t="shared" si="174"/>
        <v>1.1181430626555047E-4</v>
      </c>
    </row>
    <row r="5580" spans="1:28">
      <c r="A5580" t="s">
        <v>12754</v>
      </c>
      <c r="B5580" t="s">
        <v>12755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75"/>
        <v>545</v>
      </c>
      <c r="AB5580">
        <f t="shared" si="174"/>
        <v>9.0817879157563354E-5</v>
      </c>
    </row>
    <row r="5581" spans="1:28">
      <c r="A5581" t="s">
        <v>12756</v>
      </c>
      <c r="B5581" t="s">
        <v>12757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75"/>
        <v>525</v>
      </c>
      <c r="AB5581">
        <f t="shared" si="174"/>
        <v>8.7485112949946346E-5</v>
      </c>
    </row>
    <row r="5582" spans="1:28">
      <c r="A5582" t="s">
        <v>12758</v>
      </c>
      <c r="B5582" t="s">
        <v>12759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75"/>
        <v>488</v>
      </c>
      <c r="AB5582">
        <f t="shared" si="174"/>
        <v>8.1319495465854893E-5</v>
      </c>
    </row>
    <row r="5583" spans="1:28">
      <c r="A5583" t="s">
        <v>12760</v>
      </c>
      <c r="B5583" t="s">
        <v>12761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75"/>
        <v>468</v>
      </c>
      <c r="AB5583">
        <f t="shared" si="174"/>
        <v>7.7986729258237885E-5</v>
      </c>
    </row>
    <row r="5584" spans="1:28">
      <c r="A5584" t="s">
        <v>12762</v>
      </c>
      <c r="B5584" t="s">
        <v>12763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75"/>
        <v>454</v>
      </c>
      <c r="AB5584">
        <f t="shared" si="174"/>
        <v>7.565379291290599E-5</v>
      </c>
    </row>
    <row r="5585" spans="1:28">
      <c r="A5585" t="s">
        <v>12764</v>
      </c>
      <c r="B5585" t="s">
        <v>12765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75"/>
        <v>392</v>
      </c>
      <c r="AB5585">
        <f t="shared" si="174"/>
        <v>6.5322217669293271E-5</v>
      </c>
    </row>
    <row r="5586" spans="1:28">
      <c r="A5586" t="s">
        <v>12766</v>
      </c>
      <c r="B5586" t="s">
        <v>12767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75"/>
        <v>377</v>
      </c>
      <c r="AB5586">
        <f t="shared" si="174"/>
        <v>6.2822643013580521E-5</v>
      </c>
    </row>
    <row r="5587" spans="1:28">
      <c r="A5587" t="s">
        <v>12768</v>
      </c>
      <c r="B5587" t="s">
        <v>12769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75"/>
        <v>348</v>
      </c>
      <c r="AB5587">
        <f t="shared" si="174"/>
        <v>5.7990132012535864E-5</v>
      </c>
    </row>
    <row r="5588" spans="1:28">
      <c r="A5588" t="s">
        <v>12770</v>
      </c>
      <c r="B5588" t="s">
        <v>12771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75"/>
        <v>355</v>
      </c>
      <c r="AB5588">
        <f t="shared" si="174"/>
        <v>5.9156600185201818E-5</v>
      </c>
    </row>
    <row r="5589" spans="1:28">
      <c r="A5589" t="s">
        <v>12772</v>
      </c>
      <c r="B5589" t="s">
        <v>12773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75"/>
        <v>389</v>
      </c>
      <c r="AB5589">
        <f t="shared" si="174"/>
        <v>6.4822302738150721E-5</v>
      </c>
    </row>
    <row r="5590" spans="1:28">
      <c r="A5590" t="s">
        <v>12774</v>
      </c>
      <c r="B5590" t="s">
        <v>12775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75"/>
        <v>399</v>
      </c>
      <c r="AB5590">
        <f t="shared" ref="AB5590:AB5653" si="176">AA5590/$AD$4</f>
        <v>6.6488685841959225E-5</v>
      </c>
    </row>
    <row r="5591" spans="1:28">
      <c r="A5591" t="s">
        <v>12776</v>
      </c>
      <c r="B5591" t="s">
        <v>12777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75"/>
        <v>432</v>
      </c>
      <c r="AB5591">
        <f t="shared" si="176"/>
        <v>7.1987750084527287E-5</v>
      </c>
    </row>
    <row r="5592" spans="1:28">
      <c r="A5592" t="s">
        <v>12778</v>
      </c>
      <c r="B5592" t="s">
        <v>12779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75"/>
        <v>450</v>
      </c>
      <c r="AB5592">
        <f t="shared" si="176"/>
        <v>7.4987239671382586E-5</v>
      </c>
    </row>
    <row r="5593" spans="1:28">
      <c r="A5593" t="s">
        <v>12780</v>
      </c>
      <c r="B5593" t="s">
        <v>12781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75"/>
        <v>416</v>
      </c>
      <c r="AB5593">
        <f t="shared" si="176"/>
        <v>6.9321537118433683E-5</v>
      </c>
    </row>
    <row r="5594" spans="1:28">
      <c r="A5594" t="s">
        <v>12782</v>
      </c>
      <c r="B5594" t="s">
        <v>12783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75"/>
        <v>335</v>
      </c>
      <c r="AB5594">
        <f t="shared" si="176"/>
        <v>5.5823833977584817E-5</v>
      </c>
    </row>
    <row r="5595" spans="1:28">
      <c r="A5595" t="s">
        <v>12784</v>
      </c>
      <c r="B5595" t="s">
        <v>12785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75"/>
        <v>225</v>
      </c>
      <c r="AB5595">
        <f t="shared" si="176"/>
        <v>3.7493619835691293E-5</v>
      </c>
    </row>
    <row r="5596" spans="1:28">
      <c r="A5596" t="s">
        <v>12786</v>
      </c>
      <c r="B5596" t="s">
        <v>12787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75"/>
        <v>170</v>
      </c>
      <c r="AB5596">
        <f t="shared" si="176"/>
        <v>2.8328512764744531E-5</v>
      </c>
    </row>
    <row r="5597" spans="1:28">
      <c r="A5597" t="s">
        <v>12788</v>
      </c>
      <c r="B5597" t="s">
        <v>12789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75"/>
        <v>191</v>
      </c>
      <c r="AB5597">
        <f t="shared" si="176"/>
        <v>3.1827917282742383E-5</v>
      </c>
    </row>
    <row r="5598" spans="1:28">
      <c r="A5598" t="s">
        <v>12790</v>
      </c>
      <c r="B5598" t="s">
        <v>12791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75"/>
        <v>189</v>
      </c>
      <c r="AB5598">
        <f t="shared" si="176"/>
        <v>3.1494640661980688E-5</v>
      </c>
    </row>
    <row r="5599" spans="1:28">
      <c r="A5599" t="s">
        <v>12792</v>
      </c>
      <c r="B5599" t="s">
        <v>12793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75"/>
        <v>207</v>
      </c>
      <c r="AB5599">
        <f t="shared" si="176"/>
        <v>3.4494130248835987E-5</v>
      </c>
    </row>
    <row r="5600" spans="1:28">
      <c r="A5600" t="s">
        <v>12794</v>
      </c>
      <c r="B5600" t="s">
        <v>12795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75"/>
        <v>320</v>
      </c>
      <c r="AB5600">
        <f t="shared" si="176"/>
        <v>5.3324259321872061E-5</v>
      </c>
    </row>
    <row r="5601" spans="1:28">
      <c r="A5601" t="s">
        <v>12796</v>
      </c>
      <c r="B5601" t="s">
        <v>12797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75"/>
        <v>555</v>
      </c>
      <c r="AB5601">
        <f t="shared" si="176"/>
        <v>9.2484262261371858E-5</v>
      </c>
    </row>
    <row r="5602" spans="1:28">
      <c r="A5602" t="s">
        <v>12798</v>
      </c>
      <c r="B5602" t="s">
        <v>12799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75"/>
        <v>667</v>
      </c>
      <c r="AB5602">
        <f t="shared" si="176"/>
        <v>1.1114775302402708E-4</v>
      </c>
    </row>
    <row r="5603" spans="1:28">
      <c r="A5603" t="s">
        <v>12800</v>
      </c>
      <c r="B5603" t="s">
        <v>12801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75"/>
        <v>656</v>
      </c>
      <c r="AB5603">
        <f t="shared" si="176"/>
        <v>1.0931473160983773E-4</v>
      </c>
    </row>
    <row r="5604" spans="1:28">
      <c r="A5604" t="s">
        <v>12802</v>
      </c>
      <c r="B5604" t="s">
        <v>12803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75"/>
        <v>534</v>
      </c>
      <c r="AB5604">
        <f t="shared" si="176"/>
        <v>8.8984857743374009E-5</v>
      </c>
    </row>
    <row r="5605" spans="1:28">
      <c r="A5605" t="s">
        <v>12804</v>
      </c>
      <c r="B5605" t="s">
        <v>12805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75"/>
        <v>514</v>
      </c>
      <c r="AB5605">
        <f t="shared" si="176"/>
        <v>8.5652091535757001E-5</v>
      </c>
    </row>
    <row r="5606" spans="1:28">
      <c r="A5606" t="s">
        <v>12806</v>
      </c>
      <c r="B5606" t="s">
        <v>12807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75"/>
        <v>478</v>
      </c>
      <c r="AB5606">
        <f t="shared" si="176"/>
        <v>7.9653112362046389E-5</v>
      </c>
    </row>
    <row r="5607" spans="1:28">
      <c r="A5607" t="s">
        <v>12808</v>
      </c>
      <c r="B5607" t="s">
        <v>12809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75"/>
        <v>458</v>
      </c>
      <c r="AB5607">
        <f t="shared" si="176"/>
        <v>7.6320346154429394E-5</v>
      </c>
    </row>
    <row r="5608" spans="1:28">
      <c r="A5608" t="s">
        <v>12810</v>
      </c>
      <c r="B5608" t="s">
        <v>12811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75"/>
        <v>444</v>
      </c>
      <c r="AB5608">
        <f t="shared" si="176"/>
        <v>7.3987409809097486E-5</v>
      </c>
    </row>
    <row r="5609" spans="1:28">
      <c r="A5609" t="s">
        <v>12812</v>
      </c>
      <c r="B5609" t="s">
        <v>12813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75"/>
        <v>382</v>
      </c>
      <c r="AB5609">
        <f t="shared" si="176"/>
        <v>6.3655834565484767E-5</v>
      </c>
    </row>
    <row r="5610" spans="1:28">
      <c r="A5610" t="s">
        <v>12814</v>
      </c>
      <c r="B5610" t="s">
        <v>12815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75"/>
        <v>367</v>
      </c>
      <c r="AB5610">
        <f t="shared" si="176"/>
        <v>6.1156259909772017E-5</v>
      </c>
    </row>
    <row r="5611" spans="1:28">
      <c r="A5611" t="s">
        <v>12816</v>
      </c>
      <c r="B5611" t="s">
        <v>12817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75"/>
        <v>341</v>
      </c>
      <c r="AB5611">
        <f t="shared" si="176"/>
        <v>5.6823663839869916E-5</v>
      </c>
    </row>
    <row r="5612" spans="1:28">
      <c r="A5612" t="s">
        <v>12818</v>
      </c>
      <c r="B5612" t="s">
        <v>12819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75"/>
        <v>346</v>
      </c>
      <c r="AB5612">
        <f t="shared" si="176"/>
        <v>5.7656855391774168E-5</v>
      </c>
    </row>
    <row r="5613" spans="1:28">
      <c r="A5613" t="s">
        <v>12820</v>
      </c>
      <c r="B5613" t="s">
        <v>12821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75"/>
        <v>378</v>
      </c>
      <c r="AB5613">
        <f t="shared" si="176"/>
        <v>6.2989281323961376E-5</v>
      </c>
    </row>
    <row r="5614" spans="1:28">
      <c r="A5614" t="s">
        <v>12822</v>
      </c>
      <c r="B5614" t="s">
        <v>12823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75"/>
        <v>390</v>
      </c>
      <c r="AB5614">
        <f t="shared" si="176"/>
        <v>6.4988941048531575E-5</v>
      </c>
    </row>
    <row r="5615" spans="1:28">
      <c r="A5615" t="s">
        <v>12824</v>
      </c>
      <c r="B5615" t="s">
        <v>12825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75"/>
        <v>419</v>
      </c>
      <c r="AB5615">
        <f t="shared" si="176"/>
        <v>6.9821452049576233E-5</v>
      </c>
    </row>
    <row r="5616" spans="1:28">
      <c r="A5616" t="s">
        <v>12826</v>
      </c>
      <c r="B5616" t="s">
        <v>12827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75"/>
        <v>439</v>
      </c>
      <c r="AB5616">
        <f t="shared" si="176"/>
        <v>7.3154218257193241E-5</v>
      </c>
    </row>
    <row r="5617" spans="1:28">
      <c r="A5617" t="s">
        <v>12828</v>
      </c>
      <c r="B5617" t="s">
        <v>12829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75"/>
        <v>406</v>
      </c>
      <c r="AB5617">
        <f t="shared" si="176"/>
        <v>6.7655154014625179E-5</v>
      </c>
    </row>
    <row r="5618" spans="1:28">
      <c r="A5618" t="s">
        <v>12830</v>
      </c>
      <c r="B5618" t="s">
        <v>12831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75"/>
        <v>327</v>
      </c>
      <c r="AB5618">
        <f t="shared" si="176"/>
        <v>5.4490727494538015E-5</v>
      </c>
    </row>
    <row r="5619" spans="1:28">
      <c r="A5619" t="s">
        <v>12832</v>
      </c>
      <c r="B5619" t="s">
        <v>12833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75"/>
        <v>219</v>
      </c>
      <c r="AB5619">
        <f t="shared" si="176"/>
        <v>3.6493789973406193E-5</v>
      </c>
    </row>
    <row r="5620" spans="1:28">
      <c r="A5620" t="s">
        <v>12834</v>
      </c>
      <c r="B5620" t="s">
        <v>12835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75"/>
        <v>167</v>
      </c>
      <c r="AB5620">
        <f t="shared" si="176"/>
        <v>2.7828597833601981E-5</v>
      </c>
    </row>
    <row r="5621" spans="1:28">
      <c r="A5621" t="s">
        <v>12836</v>
      </c>
      <c r="B5621" t="s">
        <v>12837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75"/>
        <v>181</v>
      </c>
      <c r="AB5621">
        <f t="shared" si="176"/>
        <v>3.0161534178933886E-5</v>
      </c>
    </row>
    <row r="5622" spans="1:28">
      <c r="A5622" t="s">
        <v>12838</v>
      </c>
      <c r="B5622" t="s">
        <v>12839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75"/>
        <v>179</v>
      </c>
      <c r="AB5622">
        <f t="shared" si="176"/>
        <v>2.9828257558172184E-5</v>
      </c>
    </row>
    <row r="5623" spans="1:28">
      <c r="A5623" t="s">
        <v>12840</v>
      </c>
      <c r="B5623" t="s">
        <v>12841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75"/>
        <v>194</v>
      </c>
      <c r="AB5623">
        <f t="shared" si="176"/>
        <v>3.232783221388494E-5</v>
      </c>
    </row>
    <row r="5624" spans="1:28">
      <c r="A5624" t="s">
        <v>12842</v>
      </c>
      <c r="B5624" t="s">
        <v>12843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75"/>
        <v>296</v>
      </c>
      <c r="AB5624">
        <f t="shared" si="176"/>
        <v>4.9324939872731655E-5</v>
      </c>
    </row>
    <row r="5625" spans="1:28">
      <c r="A5625" t="s">
        <v>12844</v>
      </c>
      <c r="B5625" t="s">
        <v>12845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75"/>
        <v>523</v>
      </c>
      <c r="AB5625">
        <f t="shared" si="176"/>
        <v>8.715183632918465E-5</v>
      </c>
    </row>
    <row r="5626" spans="1:28">
      <c r="A5626" t="s">
        <v>12846</v>
      </c>
      <c r="B5626" t="s">
        <v>12847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75"/>
        <v>620</v>
      </c>
      <c r="AB5626">
        <f t="shared" si="176"/>
        <v>1.0331575243612711E-4</v>
      </c>
    </row>
    <row r="5627" spans="1:28">
      <c r="A5627" t="s">
        <v>12848</v>
      </c>
      <c r="B5627" t="s">
        <v>12849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75"/>
        <v>626</v>
      </c>
      <c r="AB5627">
        <f t="shared" si="176"/>
        <v>1.0431558229841223E-4</v>
      </c>
    </row>
    <row r="5628" spans="1:28">
      <c r="A5628" t="s">
        <v>12850</v>
      </c>
      <c r="B5628" t="s">
        <v>12851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75"/>
        <v>514</v>
      </c>
      <c r="AB5628">
        <f t="shared" si="176"/>
        <v>8.5652091535757001E-5</v>
      </c>
    </row>
    <row r="5629" spans="1:28">
      <c r="A5629" t="s">
        <v>12852</v>
      </c>
      <c r="B5629" t="s">
        <v>12853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75"/>
        <v>495</v>
      </c>
      <c r="AB5629">
        <f t="shared" si="176"/>
        <v>8.2485963638520847E-5</v>
      </c>
    </row>
    <row r="5630" spans="1:28">
      <c r="A5630" t="s">
        <v>12854</v>
      </c>
      <c r="B5630" t="s">
        <v>12855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75"/>
        <v>454</v>
      </c>
      <c r="AB5630">
        <f t="shared" si="176"/>
        <v>7.565379291290599E-5</v>
      </c>
    </row>
    <row r="5631" spans="1:28">
      <c r="A5631" t="s">
        <v>12856</v>
      </c>
      <c r="B5631" t="s">
        <v>12857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75"/>
        <v>433</v>
      </c>
      <c r="AB5631">
        <f t="shared" si="176"/>
        <v>7.2154388394908128E-5</v>
      </c>
    </row>
    <row r="5632" spans="1:28">
      <c r="A5632" t="s">
        <v>12858</v>
      </c>
      <c r="B5632" t="s">
        <v>12859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75"/>
        <v>419</v>
      </c>
      <c r="AB5632">
        <f t="shared" si="176"/>
        <v>6.9821452049576233E-5</v>
      </c>
    </row>
    <row r="5633" spans="1:28">
      <c r="A5633" t="s">
        <v>12860</v>
      </c>
      <c r="B5633" t="s">
        <v>12861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75"/>
        <v>367</v>
      </c>
      <c r="AB5633">
        <f t="shared" si="176"/>
        <v>6.1156259909772017E-5</v>
      </c>
    </row>
    <row r="5634" spans="1:28">
      <c r="A5634" t="s">
        <v>12862</v>
      </c>
      <c r="B5634" t="s">
        <v>12863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75"/>
        <v>346</v>
      </c>
      <c r="AB5634">
        <f t="shared" si="176"/>
        <v>5.7656855391774168E-5</v>
      </c>
    </row>
    <row r="5635" spans="1:28">
      <c r="A5635" t="s">
        <v>12864</v>
      </c>
      <c r="B5635" t="s">
        <v>12865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75"/>
        <v>321</v>
      </c>
      <c r="AB5635">
        <f t="shared" si="176"/>
        <v>5.3490897632252908E-5</v>
      </c>
    </row>
    <row r="5636" spans="1:28">
      <c r="A5636" t="s">
        <v>12866</v>
      </c>
      <c r="B5636" t="s">
        <v>12867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75"/>
        <v>326</v>
      </c>
      <c r="AB5636">
        <f t="shared" si="176"/>
        <v>5.432408918415716E-5</v>
      </c>
    </row>
    <row r="5637" spans="1:28">
      <c r="A5637" t="s">
        <v>12868</v>
      </c>
      <c r="B5637" t="s">
        <v>12869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75"/>
        <v>360</v>
      </c>
      <c r="AB5637">
        <f t="shared" si="176"/>
        <v>5.998979173710607E-5</v>
      </c>
    </row>
    <row r="5638" spans="1:28">
      <c r="A5638" t="s">
        <v>12870</v>
      </c>
      <c r="B5638" t="s">
        <v>12871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77">SUM(U5638:Z5638)</f>
        <v>374</v>
      </c>
      <c r="AB5638">
        <f t="shared" si="176"/>
        <v>6.2322728082437972E-5</v>
      </c>
    </row>
    <row r="5639" spans="1:28">
      <c r="A5639" t="s">
        <v>12872</v>
      </c>
      <c r="B5639" t="s">
        <v>12873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77"/>
        <v>408</v>
      </c>
      <c r="AB5639">
        <f t="shared" si="176"/>
        <v>6.7988430635386874E-5</v>
      </c>
    </row>
    <row r="5640" spans="1:28">
      <c r="A5640" t="s">
        <v>12874</v>
      </c>
      <c r="B5640" t="s">
        <v>12875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77"/>
        <v>423</v>
      </c>
      <c r="AB5640">
        <f t="shared" si="176"/>
        <v>7.0488005291099637E-5</v>
      </c>
    </row>
    <row r="5641" spans="1:28">
      <c r="A5641" t="s">
        <v>12876</v>
      </c>
      <c r="B5641" t="s">
        <v>12877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77"/>
        <v>394</v>
      </c>
      <c r="AB5641">
        <f t="shared" si="176"/>
        <v>6.565549429005498E-5</v>
      </c>
    </row>
    <row r="5642" spans="1:28">
      <c r="A5642" t="s">
        <v>12878</v>
      </c>
      <c r="B5642" t="s">
        <v>12879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77"/>
        <v>313</v>
      </c>
      <c r="AB5642">
        <f t="shared" si="176"/>
        <v>5.2157791149206113E-5</v>
      </c>
    </row>
    <row r="5643" spans="1:28">
      <c r="A5643" t="s">
        <v>12880</v>
      </c>
      <c r="B5643" t="s">
        <v>12881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77"/>
        <v>210</v>
      </c>
      <c r="AB5643">
        <f t="shared" si="176"/>
        <v>3.4994045179978544E-5</v>
      </c>
    </row>
    <row r="5644" spans="1:28">
      <c r="A5644" t="s">
        <v>12882</v>
      </c>
      <c r="B5644" t="s">
        <v>12883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77"/>
        <v>170</v>
      </c>
      <c r="AB5644">
        <f t="shared" si="176"/>
        <v>2.8328512764744531E-5</v>
      </c>
    </row>
    <row r="5645" spans="1:28">
      <c r="A5645" t="s">
        <v>12884</v>
      </c>
      <c r="B5645" t="s">
        <v>12885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77"/>
        <v>175</v>
      </c>
      <c r="AB5645">
        <f t="shared" si="176"/>
        <v>2.9161704316648783E-5</v>
      </c>
    </row>
    <row r="5646" spans="1:28">
      <c r="A5646" t="s">
        <v>12886</v>
      </c>
      <c r="B5646" t="s">
        <v>12887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77"/>
        <v>156</v>
      </c>
      <c r="AB5646">
        <f t="shared" si="176"/>
        <v>2.5995576419412629E-5</v>
      </c>
    </row>
    <row r="5647" spans="1:28">
      <c r="A5647" t="s">
        <v>12888</v>
      </c>
      <c r="B5647" t="s">
        <v>12889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77"/>
        <v>179</v>
      </c>
      <c r="AB5647">
        <f t="shared" si="176"/>
        <v>2.9828257558172184E-5</v>
      </c>
    </row>
    <row r="5648" spans="1:28">
      <c r="A5648" t="s">
        <v>12890</v>
      </c>
      <c r="B5648" t="s">
        <v>12891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77"/>
        <v>271</v>
      </c>
      <c r="AB5648">
        <f t="shared" si="176"/>
        <v>4.5158982113210402E-5</v>
      </c>
    </row>
    <row r="5649" spans="1:28">
      <c r="A5649" t="s">
        <v>12892</v>
      </c>
      <c r="B5649" t="s">
        <v>12893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77"/>
        <v>445</v>
      </c>
      <c r="AB5649">
        <f t="shared" si="176"/>
        <v>7.4154048119478341E-5</v>
      </c>
    </row>
    <row r="5650" spans="1:28">
      <c r="A5650" t="s">
        <v>12894</v>
      </c>
      <c r="B5650" t="s">
        <v>12895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77"/>
        <v>577</v>
      </c>
      <c r="AB5650">
        <f t="shared" si="176"/>
        <v>9.6150305089750561E-5</v>
      </c>
    </row>
    <row r="5651" spans="1:28">
      <c r="A5651" t="s">
        <v>12896</v>
      </c>
      <c r="B5651" t="s">
        <v>12897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77"/>
        <v>580</v>
      </c>
      <c r="AB5651">
        <f t="shared" si="176"/>
        <v>9.6650220020893111E-5</v>
      </c>
    </row>
    <row r="5652" spans="1:28">
      <c r="A5652" t="s">
        <v>12898</v>
      </c>
      <c r="B5652" t="s">
        <v>12899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77"/>
        <v>471</v>
      </c>
      <c r="AB5652">
        <f t="shared" si="176"/>
        <v>7.8486644189380435E-5</v>
      </c>
    </row>
    <row r="5653" spans="1:28">
      <c r="A5653" t="s">
        <v>12900</v>
      </c>
      <c r="B5653" t="s">
        <v>12901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77"/>
        <v>446</v>
      </c>
      <c r="AB5653">
        <f t="shared" si="176"/>
        <v>7.4320686429859182E-5</v>
      </c>
    </row>
    <row r="5654" spans="1:28">
      <c r="A5654" t="s">
        <v>12902</v>
      </c>
      <c r="B5654" t="s">
        <v>12903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77"/>
        <v>435</v>
      </c>
      <c r="AB5654">
        <f t="shared" ref="AB5654:AB5717" si="178">AA5654/$AD$4</f>
        <v>7.2487665015669837E-5</v>
      </c>
    </row>
    <row r="5655" spans="1:28">
      <c r="A5655" t="s">
        <v>12904</v>
      </c>
      <c r="B5655" t="s">
        <v>12905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77"/>
        <v>394</v>
      </c>
      <c r="AB5655">
        <f t="shared" si="178"/>
        <v>6.565549429005498E-5</v>
      </c>
    </row>
    <row r="5656" spans="1:28">
      <c r="A5656" t="s">
        <v>12906</v>
      </c>
      <c r="B5656" t="s">
        <v>12907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77"/>
        <v>387</v>
      </c>
      <c r="AB5656">
        <f t="shared" si="178"/>
        <v>6.4489026117389025E-5</v>
      </c>
    </row>
    <row r="5657" spans="1:28">
      <c r="A5657" t="s">
        <v>12908</v>
      </c>
      <c r="B5657" t="s">
        <v>12909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77"/>
        <v>333</v>
      </c>
      <c r="AB5657">
        <f t="shared" si="178"/>
        <v>5.5490557356823115E-5</v>
      </c>
    </row>
    <row r="5658" spans="1:28">
      <c r="A5658" t="s">
        <v>12910</v>
      </c>
      <c r="B5658" t="s">
        <v>12911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77"/>
        <v>355</v>
      </c>
      <c r="AB5658">
        <f t="shared" si="178"/>
        <v>5.9156600185201818E-5</v>
      </c>
    </row>
    <row r="5659" spans="1:28">
      <c r="A5659" t="s">
        <v>12912</v>
      </c>
      <c r="B5659" t="s">
        <v>12913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77"/>
        <v>321</v>
      </c>
      <c r="AB5659">
        <f t="shared" si="178"/>
        <v>5.3490897632252908E-5</v>
      </c>
    </row>
    <row r="5660" spans="1:28">
      <c r="A5660" t="s">
        <v>12914</v>
      </c>
      <c r="B5660" t="s">
        <v>12915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77"/>
        <v>329</v>
      </c>
      <c r="AB5660">
        <f t="shared" si="178"/>
        <v>5.482400411529971E-5</v>
      </c>
    </row>
    <row r="5661" spans="1:28">
      <c r="A5661" t="s">
        <v>12916</v>
      </c>
      <c r="B5661" t="s">
        <v>12917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77"/>
        <v>338</v>
      </c>
      <c r="AB5661">
        <f t="shared" si="178"/>
        <v>5.6323748908727367E-5</v>
      </c>
    </row>
    <row r="5662" spans="1:28">
      <c r="A5662" t="s">
        <v>12918</v>
      </c>
      <c r="B5662" t="s">
        <v>12919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77"/>
        <v>346</v>
      </c>
      <c r="AB5662">
        <f t="shared" si="178"/>
        <v>5.7656855391774168E-5</v>
      </c>
    </row>
    <row r="5663" spans="1:28">
      <c r="A5663" t="s">
        <v>12920</v>
      </c>
      <c r="B5663" t="s">
        <v>12921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77"/>
        <v>365</v>
      </c>
      <c r="AB5663">
        <f t="shared" si="178"/>
        <v>6.0822983289010322E-5</v>
      </c>
    </row>
    <row r="5664" spans="1:28">
      <c r="A5664" t="s">
        <v>12922</v>
      </c>
      <c r="B5664" t="s">
        <v>12923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77"/>
        <v>377</v>
      </c>
      <c r="AB5664">
        <f t="shared" si="178"/>
        <v>6.2822643013580521E-5</v>
      </c>
    </row>
    <row r="5665" spans="1:28">
      <c r="A5665" t="s">
        <v>12924</v>
      </c>
      <c r="B5665" t="s">
        <v>12925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77"/>
        <v>361</v>
      </c>
      <c r="AB5665">
        <f t="shared" si="178"/>
        <v>6.0156430047486918E-5</v>
      </c>
    </row>
    <row r="5666" spans="1:28">
      <c r="A5666" t="s">
        <v>12926</v>
      </c>
      <c r="B5666" t="s">
        <v>12927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77"/>
        <v>286</v>
      </c>
      <c r="AB5666">
        <f t="shared" si="178"/>
        <v>4.7658556768923158E-5</v>
      </c>
    </row>
    <row r="5667" spans="1:28">
      <c r="A5667" t="s">
        <v>12928</v>
      </c>
      <c r="B5667" t="s">
        <v>12929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77"/>
        <v>190</v>
      </c>
      <c r="AB5667">
        <f t="shared" si="178"/>
        <v>3.1661278972361536E-5</v>
      </c>
    </row>
    <row r="5668" spans="1:28">
      <c r="A5668" t="s">
        <v>12930</v>
      </c>
      <c r="B5668" t="s">
        <v>12931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77"/>
        <v>154</v>
      </c>
      <c r="AB5668">
        <f t="shared" si="178"/>
        <v>2.5662299798650931E-5</v>
      </c>
    </row>
    <row r="5669" spans="1:28">
      <c r="A5669" t="s">
        <v>12932</v>
      </c>
      <c r="B5669" t="s">
        <v>12933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77"/>
        <v>179</v>
      </c>
      <c r="AB5669">
        <f t="shared" si="178"/>
        <v>2.9828257558172184E-5</v>
      </c>
    </row>
    <row r="5670" spans="1:28">
      <c r="A5670" t="s">
        <v>12934</v>
      </c>
      <c r="B5670" t="s">
        <v>12935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77"/>
        <v>186</v>
      </c>
      <c r="AB5670">
        <f t="shared" si="178"/>
        <v>3.0994725730838138E-5</v>
      </c>
    </row>
    <row r="5671" spans="1:28">
      <c r="A5671" t="s">
        <v>12936</v>
      </c>
      <c r="B5671" t="s">
        <v>12937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77"/>
        <v>234</v>
      </c>
      <c r="AB5671">
        <f t="shared" si="178"/>
        <v>3.8993364629118942E-5</v>
      </c>
    </row>
    <row r="5672" spans="1:28">
      <c r="A5672" t="s">
        <v>12938</v>
      </c>
      <c r="B5672" t="s">
        <v>12939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77"/>
        <v>336</v>
      </c>
      <c r="AB5672">
        <f t="shared" si="178"/>
        <v>5.5990472287965664E-5</v>
      </c>
    </row>
    <row r="5673" spans="1:28">
      <c r="A5673" t="s">
        <v>12940</v>
      </c>
      <c r="B5673" t="s">
        <v>12941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77"/>
        <v>497</v>
      </c>
      <c r="AB5673">
        <f t="shared" si="178"/>
        <v>8.2819240259282543E-5</v>
      </c>
    </row>
    <row r="5674" spans="1:28">
      <c r="A5674" t="s">
        <v>12942</v>
      </c>
      <c r="B5674" t="s">
        <v>12943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77"/>
        <v>512</v>
      </c>
      <c r="AB5674">
        <f t="shared" si="178"/>
        <v>8.5318814914995292E-5</v>
      </c>
    </row>
    <row r="5675" spans="1:28">
      <c r="A5675" t="s">
        <v>12944</v>
      </c>
      <c r="B5675" t="s">
        <v>12945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77"/>
        <v>536</v>
      </c>
      <c r="AB5675">
        <f t="shared" si="178"/>
        <v>8.9318134364135704E-5</v>
      </c>
    </row>
    <row r="5676" spans="1:28">
      <c r="A5676" t="s">
        <v>12946</v>
      </c>
      <c r="B5676" t="s">
        <v>12947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77"/>
        <v>417</v>
      </c>
      <c r="AB5676">
        <f t="shared" si="178"/>
        <v>6.9488175428814524E-5</v>
      </c>
    </row>
    <row r="5677" spans="1:28">
      <c r="A5677" t="s">
        <v>12948</v>
      </c>
      <c r="B5677" t="s">
        <v>12949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77"/>
        <v>398</v>
      </c>
      <c r="AB5677">
        <f t="shared" si="178"/>
        <v>6.632204753157837E-5</v>
      </c>
    </row>
    <row r="5678" spans="1:28">
      <c r="A5678" t="s">
        <v>12950</v>
      </c>
      <c r="B5678" t="s">
        <v>12951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77"/>
        <v>380</v>
      </c>
      <c r="AB5678">
        <f t="shared" si="178"/>
        <v>6.3322557944723071E-5</v>
      </c>
    </row>
    <row r="5679" spans="1:28">
      <c r="A5679" t="s">
        <v>12952</v>
      </c>
      <c r="B5679" t="s">
        <v>12953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77"/>
        <v>362</v>
      </c>
      <c r="AB5679">
        <f t="shared" si="178"/>
        <v>6.0323068357867772E-5</v>
      </c>
    </row>
    <row r="5680" spans="1:28">
      <c r="A5680" t="s">
        <v>12954</v>
      </c>
      <c r="B5680" t="s">
        <v>12955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77"/>
        <v>358</v>
      </c>
      <c r="AB5680">
        <f t="shared" si="178"/>
        <v>5.9656515116344368E-5</v>
      </c>
    </row>
    <row r="5681" spans="1:28">
      <c r="A5681" t="s">
        <v>12956</v>
      </c>
      <c r="B5681" t="s">
        <v>12957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77"/>
        <v>312</v>
      </c>
      <c r="AB5681">
        <f t="shared" si="178"/>
        <v>5.1991152838825259E-5</v>
      </c>
    </row>
    <row r="5682" spans="1:28">
      <c r="A5682" t="s">
        <v>12958</v>
      </c>
      <c r="B5682" t="s">
        <v>12959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77"/>
        <v>305</v>
      </c>
      <c r="AB5682">
        <f t="shared" si="178"/>
        <v>5.0824684666159311E-5</v>
      </c>
    </row>
    <row r="5683" spans="1:28">
      <c r="A5683" t="s">
        <v>12960</v>
      </c>
      <c r="B5683" t="s">
        <v>12961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77"/>
        <v>284</v>
      </c>
      <c r="AB5683">
        <f t="shared" si="178"/>
        <v>4.7325280148161456E-5</v>
      </c>
    </row>
    <row r="5684" spans="1:28">
      <c r="A5684" t="s">
        <v>12962</v>
      </c>
      <c r="B5684" t="s">
        <v>12963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77"/>
        <v>293</v>
      </c>
      <c r="AB5684">
        <f t="shared" si="178"/>
        <v>4.8825024941589105E-5</v>
      </c>
    </row>
    <row r="5685" spans="1:28">
      <c r="A5685" t="s">
        <v>12964</v>
      </c>
      <c r="B5685" t="s">
        <v>12965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77"/>
        <v>323</v>
      </c>
      <c r="AB5685">
        <f t="shared" si="178"/>
        <v>5.3824174253014611E-5</v>
      </c>
    </row>
    <row r="5686" spans="1:28">
      <c r="A5686" t="s">
        <v>12966</v>
      </c>
      <c r="B5686" t="s">
        <v>12967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77"/>
        <v>334</v>
      </c>
      <c r="AB5686">
        <f t="shared" si="178"/>
        <v>5.5657195667203962E-5</v>
      </c>
    </row>
    <row r="5687" spans="1:28">
      <c r="A5687" t="s">
        <v>12968</v>
      </c>
      <c r="B5687" t="s">
        <v>12969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77"/>
        <v>354</v>
      </c>
      <c r="AB5687">
        <f t="shared" si="178"/>
        <v>5.898996187482097E-5</v>
      </c>
    </row>
    <row r="5688" spans="1:28">
      <c r="A5688" t="s">
        <v>12970</v>
      </c>
      <c r="B5688" t="s">
        <v>12971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77"/>
        <v>372</v>
      </c>
      <c r="AB5688">
        <f t="shared" si="178"/>
        <v>6.1989451461676276E-5</v>
      </c>
    </row>
    <row r="5689" spans="1:28">
      <c r="A5689" t="s">
        <v>12972</v>
      </c>
      <c r="B5689" t="s">
        <v>12973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77"/>
        <v>360</v>
      </c>
      <c r="AB5689">
        <f t="shared" si="178"/>
        <v>5.998979173710607E-5</v>
      </c>
    </row>
    <row r="5690" spans="1:28">
      <c r="A5690" t="s">
        <v>12974</v>
      </c>
      <c r="B5690" t="s">
        <v>12975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77"/>
        <v>283</v>
      </c>
      <c r="AB5690">
        <f t="shared" si="178"/>
        <v>4.7158641837780601E-5</v>
      </c>
    </row>
    <row r="5691" spans="1:28">
      <c r="A5691" t="s">
        <v>12976</v>
      </c>
      <c r="B5691" t="s">
        <v>12977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77"/>
        <v>196</v>
      </c>
      <c r="AB5691">
        <f t="shared" si="178"/>
        <v>3.2661108834646635E-5</v>
      </c>
    </row>
    <row r="5692" spans="1:28">
      <c r="A5692" t="s">
        <v>12978</v>
      </c>
      <c r="B5692" t="s">
        <v>12979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77"/>
        <v>146</v>
      </c>
      <c r="AB5692">
        <f t="shared" si="178"/>
        <v>2.4329193315604129E-5</v>
      </c>
    </row>
    <row r="5693" spans="1:28">
      <c r="A5693" t="s">
        <v>12980</v>
      </c>
      <c r="B5693" t="s">
        <v>12981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77"/>
        <v>167</v>
      </c>
      <c r="AB5693">
        <f t="shared" si="178"/>
        <v>2.7828597833601981E-5</v>
      </c>
    </row>
    <row r="5694" spans="1:28">
      <c r="A5694" t="s">
        <v>12982</v>
      </c>
      <c r="B5694" t="s">
        <v>12983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77"/>
        <v>165</v>
      </c>
      <c r="AB5694">
        <f t="shared" si="178"/>
        <v>2.7495321212840282E-5</v>
      </c>
    </row>
    <row r="5695" spans="1:28">
      <c r="A5695" t="s">
        <v>12984</v>
      </c>
      <c r="B5695" t="s">
        <v>12985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77"/>
        <v>175</v>
      </c>
      <c r="AB5695">
        <f t="shared" si="178"/>
        <v>2.9161704316648783E-5</v>
      </c>
    </row>
    <row r="5696" spans="1:28">
      <c r="A5696" t="s">
        <v>12986</v>
      </c>
      <c r="B5696" t="s">
        <v>12987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77"/>
        <v>269</v>
      </c>
      <c r="AB5696">
        <f t="shared" si="178"/>
        <v>4.48257054924487E-5</v>
      </c>
    </row>
    <row r="5697" spans="1:28">
      <c r="A5697" t="s">
        <v>12988</v>
      </c>
      <c r="B5697" t="s">
        <v>12989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77"/>
        <v>485</v>
      </c>
      <c r="AB5697">
        <f t="shared" si="178"/>
        <v>8.0819580534712343E-5</v>
      </c>
    </row>
    <row r="5698" spans="1:28">
      <c r="A5698" t="s">
        <v>12990</v>
      </c>
      <c r="B5698" t="s">
        <v>12991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77"/>
        <v>571</v>
      </c>
      <c r="AB5698">
        <f t="shared" si="178"/>
        <v>9.5150475227465461E-5</v>
      </c>
    </row>
    <row r="5699" spans="1:28">
      <c r="A5699" t="s">
        <v>12992</v>
      </c>
      <c r="B5699" t="s">
        <v>12993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77"/>
        <v>568</v>
      </c>
      <c r="AB5699">
        <f t="shared" si="178"/>
        <v>9.4650560296322912E-5</v>
      </c>
    </row>
    <row r="5700" spans="1:28">
      <c r="A5700" t="s">
        <v>12994</v>
      </c>
      <c r="B5700" t="s">
        <v>12995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77"/>
        <v>441</v>
      </c>
      <c r="AB5700">
        <f t="shared" si="178"/>
        <v>7.3487494877954936E-5</v>
      </c>
    </row>
    <row r="5701" spans="1:28">
      <c r="A5701" t="s">
        <v>12996</v>
      </c>
      <c r="B5701" t="s">
        <v>12997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77"/>
        <v>425</v>
      </c>
      <c r="AB5701">
        <f t="shared" si="178"/>
        <v>7.0821281911861333E-5</v>
      </c>
    </row>
    <row r="5702" spans="1:28">
      <c r="A5702" t="s">
        <v>12998</v>
      </c>
      <c r="B5702" t="s">
        <v>12999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79">SUM(U5702:Z5702)</f>
        <v>401</v>
      </c>
      <c r="AB5702">
        <f t="shared" si="178"/>
        <v>6.682196246272092E-5</v>
      </c>
    </row>
    <row r="5703" spans="1:28">
      <c r="A5703" t="s">
        <v>13000</v>
      </c>
      <c r="B5703" t="s">
        <v>13001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79"/>
        <v>391</v>
      </c>
      <c r="AB5703">
        <f t="shared" si="178"/>
        <v>6.515557935891243E-5</v>
      </c>
    </row>
    <row r="5704" spans="1:28">
      <c r="A5704" t="s">
        <v>13002</v>
      </c>
      <c r="B5704" t="s">
        <v>13003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79"/>
        <v>379</v>
      </c>
      <c r="AB5704">
        <f t="shared" si="178"/>
        <v>6.3155919634342217E-5</v>
      </c>
    </row>
    <row r="5705" spans="1:28">
      <c r="A5705" t="s">
        <v>13004</v>
      </c>
      <c r="B5705" t="s">
        <v>13005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79"/>
        <v>320</v>
      </c>
      <c r="AB5705">
        <f t="shared" si="178"/>
        <v>5.3324259321872061E-5</v>
      </c>
    </row>
    <row r="5706" spans="1:28">
      <c r="A5706" t="s">
        <v>13006</v>
      </c>
      <c r="B5706" t="s">
        <v>13007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79"/>
        <v>313</v>
      </c>
      <c r="AB5706">
        <f t="shared" si="178"/>
        <v>5.2157791149206113E-5</v>
      </c>
    </row>
    <row r="5707" spans="1:28">
      <c r="A5707" t="s">
        <v>13008</v>
      </c>
      <c r="B5707" t="s">
        <v>13009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79"/>
        <v>288</v>
      </c>
      <c r="AB5707">
        <f t="shared" si="178"/>
        <v>4.7991833389684853E-5</v>
      </c>
    </row>
    <row r="5708" spans="1:28">
      <c r="A5708" t="s">
        <v>13010</v>
      </c>
      <c r="B5708" t="s">
        <v>13011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79"/>
        <v>296</v>
      </c>
      <c r="AB5708">
        <f t="shared" si="178"/>
        <v>4.9324939872731655E-5</v>
      </c>
    </row>
    <row r="5709" spans="1:28">
      <c r="A5709" t="s">
        <v>13012</v>
      </c>
      <c r="B5709" t="s">
        <v>13013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79"/>
        <v>325</v>
      </c>
      <c r="AB5709">
        <f t="shared" si="178"/>
        <v>5.4157450873776313E-5</v>
      </c>
    </row>
    <row r="5710" spans="1:28">
      <c r="A5710" t="s">
        <v>13014</v>
      </c>
      <c r="B5710" t="s">
        <v>13015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79"/>
        <v>329</v>
      </c>
      <c r="AB5710">
        <f t="shared" si="178"/>
        <v>5.482400411529971E-5</v>
      </c>
    </row>
    <row r="5711" spans="1:28">
      <c r="A5711" t="s">
        <v>13016</v>
      </c>
      <c r="B5711" t="s">
        <v>13017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79"/>
        <v>355</v>
      </c>
      <c r="AB5711">
        <f t="shared" si="178"/>
        <v>5.9156600185201818E-5</v>
      </c>
    </row>
    <row r="5712" spans="1:28">
      <c r="A5712" t="s">
        <v>13018</v>
      </c>
      <c r="B5712" t="s">
        <v>13019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79"/>
        <v>380</v>
      </c>
      <c r="AB5712">
        <f t="shared" si="178"/>
        <v>6.3322557944723071E-5</v>
      </c>
    </row>
    <row r="5713" spans="1:28">
      <c r="A5713" t="s">
        <v>13020</v>
      </c>
      <c r="B5713" t="s">
        <v>13021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79"/>
        <v>345</v>
      </c>
      <c r="AB5713">
        <f t="shared" si="178"/>
        <v>5.7490217081393314E-5</v>
      </c>
    </row>
    <row r="5714" spans="1:28">
      <c r="A5714" t="s">
        <v>13022</v>
      </c>
      <c r="B5714" t="s">
        <v>13023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79"/>
        <v>283</v>
      </c>
      <c r="AB5714">
        <f t="shared" si="178"/>
        <v>4.7158641837780601E-5</v>
      </c>
    </row>
    <row r="5715" spans="1:28">
      <c r="A5715" t="s">
        <v>13024</v>
      </c>
      <c r="B5715" t="s">
        <v>13025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79"/>
        <v>189</v>
      </c>
      <c r="AB5715">
        <f t="shared" si="178"/>
        <v>3.1494640661980688E-5</v>
      </c>
    </row>
    <row r="5716" spans="1:28">
      <c r="A5716" t="s">
        <v>13026</v>
      </c>
      <c r="B5716" t="s">
        <v>13027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79"/>
        <v>140</v>
      </c>
      <c r="AB5716">
        <f t="shared" si="178"/>
        <v>2.3329363453319026E-5</v>
      </c>
    </row>
    <row r="5717" spans="1:28">
      <c r="A5717" t="s">
        <v>13028</v>
      </c>
      <c r="B5717" t="s">
        <v>13029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79"/>
        <v>161</v>
      </c>
      <c r="AB5717">
        <f t="shared" si="178"/>
        <v>2.6828767971316881E-5</v>
      </c>
    </row>
    <row r="5718" spans="1:28">
      <c r="A5718" t="s">
        <v>13030</v>
      </c>
      <c r="B5718" t="s">
        <v>13031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79"/>
        <v>161</v>
      </c>
      <c r="AB5718">
        <f t="shared" ref="AB5718:AB5781" si="180">AA5718/$AD$4</f>
        <v>2.6828767971316881E-5</v>
      </c>
    </row>
    <row r="5719" spans="1:28">
      <c r="A5719" t="s">
        <v>13032</v>
      </c>
      <c r="B5719" t="s">
        <v>13033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79"/>
        <v>169</v>
      </c>
      <c r="AB5719">
        <f t="shared" si="180"/>
        <v>2.8161874454363683E-5</v>
      </c>
    </row>
    <row r="5720" spans="1:28">
      <c r="A5720" t="s">
        <v>13034</v>
      </c>
      <c r="B5720" t="s">
        <v>13035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79"/>
        <v>265</v>
      </c>
      <c r="AB5720">
        <f t="shared" si="180"/>
        <v>4.4159152250925302E-5</v>
      </c>
    </row>
    <row r="5721" spans="1:28">
      <c r="A5721" t="s">
        <v>13036</v>
      </c>
      <c r="B5721" t="s">
        <v>13037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79"/>
        <v>475</v>
      </c>
      <c r="AB5721">
        <f t="shared" si="180"/>
        <v>7.9153197430903839E-5</v>
      </c>
    </row>
    <row r="5722" spans="1:28">
      <c r="A5722" t="s">
        <v>13038</v>
      </c>
      <c r="B5722" t="s">
        <v>13039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79"/>
        <v>566</v>
      </c>
      <c r="AB5722">
        <f t="shared" si="180"/>
        <v>9.4317283675561203E-5</v>
      </c>
    </row>
    <row r="5723" spans="1:28">
      <c r="A5723" t="s">
        <v>13040</v>
      </c>
      <c r="B5723" t="s">
        <v>13041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79"/>
        <v>561</v>
      </c>
      <c r="AB5723">
        <f t="shared" si="180"/>
        <v>9.3484092123656957E-5</v>
      </c>
    </row>
    <row r="5724" spans="1:28">
      <c r="A5724" t="s">
        <v>13042</v>
      </c>
      <c r="B5724" t="s">
        <v>13043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79"/>
        <v>445</v>
      </c>
      <c r="AB5724">
        <f t="shared" si="180"/>
        <v>7.4154048119478341E-5</v>
      </c>
    </row>
    <row r="5725" spans="1:28">
      <c r="A5725" t="s">
        <v>13044</v>
      </c>
      <c r="B5725" t="s">
        <v>13045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79"/>
        <v>430</v>
      </c>
      <c r="AB5725">
        <f t="shared" si="180"/>
        <v>7.1654473463765578E-5</v>
      </c>
    </row>
    <row r="5726" spans="1:28">
      <c r="A5726" t="s">
        <v>13046</v>
      </c>
      <c r="B5726" t="s">
        <v>13047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79"/>
        <v>405</v>
      </c>
      <c r="AB5726">
        <f t="shared" si="180"/>
        <v>6.7488515704244325E-5</v>
      </c>
    </row>
    <row r="5727" spans="1:28">
      <c r="A5727" t="s">
        <v>13048</v>
      </c>
      <c r="B5727" t="s">
        <v>13049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79"/>
        <v>394</v>
      </c>
      <c r="AB5727">
        <f t="shared" si="180"/>
        <v>6.565549429005498E-5</v>
      </c>
    </row>
    <row r="5728" spans="1:28">
      <c r="A5728" t="s">
        <v>13050</v>
      </c>
      <c r="B5728" t="s">
        <v>13051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79"/>
        <v>381</v>
      </c>
      <c r="AB5728">
        <f t="shared" si="180"/>
        <v>6.3489196255103926E-5</v>
      </c>
    </row>
    <row r="5729" spans="1:28">
      <c r="A5729" t="s">
        <v>13052</v>
      </c>
      <c r="B5729" t="s">
        <v>13053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79"/>
        <v>322</v>
      </c>
      <c r="AB5729">
        <f t="shared" si="180"/>
        <v>5.3657535942633763E-5</v>
      </c>
    </row>
    <row r="5730" spans="1:28">
      <c r="A5730" t="s">
        <v>13054</v>
      </c>
      <c r="B5730" t="s">
        <v>13055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79"/>
        <v>309</v>
      </c>
      <c r="AB5730">
        <f t="shared" si="180"/>
        <v>5.1491237907682709E-5</v>
      </c>
    </row>
    <row r="5731" spans="1:28">
      <c r="A5731" t="s">
        <v>13056</v>
      </c>
      <c r="B5731" t="s">
        <v>13057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79"/>
        <v>283</v>
      </c>
      <c r="AB5731">
        <f t="shared" si="180"/>
        <v>4.7158641837780601E-5</v>
      </c>
    </row>
    <row r="5732" spans="1:28">
      <c r="A5732" t="s">
        <v>13058</v>
      </c>
      <c r="B5732" t="s">
        <v>13059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79"/>
        <v>287</v>
      </c>
      <c r="AB5732">
        <f t="shared" si="180"/>
        <v>4.7825195079304006E-5</v>
      </c>
    </row>
    <row r="5733" spans="1:28">
      <c r="A5733" t="s">
        <v>13060</v>
      </c>
      <c r="B5733" t="s">
        <v>13061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79"/>
        <v>317</v>
      </c>
      <c r="AB5733">
        <f t="shared" si="180"/>
        <v>5.2824344390729511E-5</v>
      </c>
    </row>
    <row r="5734" spans="1:28">
      <c r="A5734" t="s">
        <v>13062</v>
      </c>
      <c r="B5734" t="s">
        <v>13063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79"/>
        <v>324</v>
      </c>
      <c r="AB5734">
        <f t="shared" si="180"/>
        <v>5.3990812563395465E-5</v>
      </c>
    </row>
    <row r="5735" spans="1:28">
      <c r="A5735" t="s">
        <v>13064</v>
      </c>
      <c r="B5735" t="s">
        <v>13065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79"/>
        <v>347</v>
      </c>
      <c r="AB5735">
        <f t="shared" si="180"/>
        <v>5.7823493702155016E-5</v>
      </c>
    </row>
    <row r="5736" spans="1:28">
      <c r="A5736" t="s">
        <v>13066</v>
      </c>
      <c r="B5736" t="s">
        <v>13067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79"/>
        <v>368</v>
      </c>
      <c r="AB5736">
        <f t="shared" si="180"/>
        <v>6.1322898220152872E-5</v>
      </c>
    </row>
    <row r="5737" spans="1:28">
      <c r="A5737" t="s">
        <v>13068</v>
      </c>
      <c r="B5737" t="s">
        <v>13069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79"/>
        <v>334</v>
      </c>
      <c r="AB5737">
        <f t="shared" si="180"/>
        <v>5.5657195667203962E-5</v>
      </c>
    </row>
    <row r="5738" spans="1:28">
      <c r="A5738" t="s">
        <v>13070</v>
      </c>
      <c r="B5738" t="s">
        <v>13071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79"/>
        <v>273</v>
      </c>
      <c r="AB5738">
        <f t="shared" si="180"/>
        <v>4.5492258733972104E-5</v>
      </c>
    </row>
    <row r="5739" spans="1:28">
      <c r="A5739" t="s">
        <v>13072</v>
      </c>
      <c r="B5739" t="s">
        <v>13073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79"/>
        <v>183</v>
      </c>
      <c r="AB5739">
        <f t="shared" si="180"/>
        <v>3.0494810799695585E-5</v>
      </c>
    </row>
    <row r="5740" spans="1:28">
      <c r="A5740" t="s">
        <v>13074</v>
      </c>
      <c r="B5740" t="s">
        <v>13075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79"/>
        <v>138</v>
      </c>
      <c r="AB5740">
        <f t="shared" si="180"/>
        <v>2.2996086832557327E-5</v>
      </c>
    </row>
    <row r="5741" spans="1:28">
      <c r="A5741" t="s">
        <v>13076</v>
      </c>
      <c r="B5741" t="s">
        <v>13077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79"/>
        <v>159</v>
      </c>
      <c r="AB5741">
        <f t="shared" si="180"/>
        <v>2.6495491350555179E-5</v>
      </c>
    </row>
    <row r="5742" spans="1:28">
      <c r="A5742" t="s">
        <v>13078</v>
      </c>
      <c r="B5742" t="s">
        <v>13079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79"/>
        <v>158</v>
      </c>
      <c r="AB5742">
        <f t="shared" si="180"/>
        <v>2.6328853040174332E-5</v>
      </c>
    </row>
    <row r="5743" spans="1:28">
      <c r="A5743" t="s">
        <v>13080</v>
      </c>
      <c r="B5743" t="s">
        <v>13081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79"/>
        <v>168</v>
      </c>
      <c r="AB5743">
        <f t="shared" si="180"/>
        <v>2.7995236143982832E-5</v>
      </c>
    </row>
    <row r="5744" spans="1:28">
      <c r="A5744" t="s">
        <v>13082</v>
      </c>
      <c r="B5744" t="s">
        <v>13083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79"/>
        <v>261</v>
      </c>
      <c r="AB5744">
        <f t="shared" si="180"/>
        <v>4.3492599009401898E-5</v>
      </c>
    </row>
    <row r="5745" spans="1:28">
      <c r="A5745" t="s">
        <v>13084</v>
      </c>
      <c r="B5745" t="s">
        <v>13085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79"/>
        <v>471</v>
      </c>
      <c r="AB5745">
        <f t="shared" si="180"/>
        <v>7.8486644189380435E-5</v>
      </c>
    </row>
    <row r="5746" spans="1:28">
      <c r="A5746" t="s">
        <v>13086</v>
      </c>
      <c r="B5746" t="s">
        <v>13087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79"/>
        <v>561</v>
      </c>
      <c r="AB5746">
        <f t="shared" si="180"/>
        <v>9.3484092123656957E-5</v>
      </c>
    </row>
    <row r="5747" spans="1:28">
      <c r="A5747" t="s">
        <v>13088</v>
      </c>
      <c r="B5747" t="s">
        <v>13089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79"/>
        <v>557</v>
      </c>
      <c r="AB5747">
        <f t="shared" si="180"/>
        <v>9.2817538882133553E-5</v>
      </c>
    </row>
    <row r="5748" spans="1:28">
      <c r="A5748" t="s">
        <v>13090</v>
      </c>
      <c r="B5748" t="s">
        <v>13091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79"/>
        <v>440</v>
      </c>
      <c r="AB5748">
        <f t="shared" si="180"/>
        <v>7.3320856567574082E-5</v>
      </c>
    </row>
    <row r="5749" spans="1:28">
      <c r="A5749" t="s">
        <v>13092</v>
      </c>
      <c r="B5749" t="s">
        <v>13093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79"/>
        <v>425</v>
      </c>
      <c r="AB5749">
        <f t="shared" si="180"/>
        <v>7.0821281911861333E-5</v>
      </c>
    </row>
    <row r="5750" spans="1:28">
      <c r="A5750" t="s">
        <v>13094</v>
      </c>
      <c r="B5750" t="s">
        <v>13095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79"/>
        <v>403</v>
      </c>
      <c r="AB5750">
        <f t="shared" si="180"/>
        <v>6.7155239083482629E-5</v>
      </c>
    </row>
    <row r="5751" spans="1:28">
      <c r="A5751" t="s">
        <v>13096</v>
      </c>
      <c r="B5751" t="s">
        <v>13097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79"/>
        <v>390</v>
      </c>
      <c r="AB5751">
        <f t="shared" si="180"/>
        <v>6.4988941048531575E-5</v>
      </c>
    </row>
    <row r="5752" spans="1:28">
      <c r="A5752" t="s">
        <v>13098</v>
      </c>
      <c r="B5752" t="s">
        <v>13099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79"/>
        <v>378</v>
      </c>
      <c r="AB5752">
        <f t="shared" si="180"/>
        <v>6.2989281323961376E-5</v>
      </c>
    </row>
    <row r="5753" spans="1:28">
      <c r="A5753" t="s">
        <v>13100</v>
      </c>
      <c r="B5753" t="s">
        <v>13101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79"/>
        <v>317</v>
      </c>
      <c r="AB5753">
        <f t="shared" si="180"/>
        <v>5.2824344390729511E-5</v>
      </c>
    </row>
    <row r="5754" spans="1:28">
      <c r="A5754" t="s">
        <v>13102</v>
      </c>
      <c r="B5754" t="s">
        <v>13103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79"/>
        <v>306</v>
      </c>
      <c r="AB5754">
        <f t="shared" si="180"/>
        <v>5.0991322976540159E-5</v>
      </c>
    </row>
    <row r="5755" spans="1:28">
      <c r="A5755" t="s">
        <v>13104</v>
      </c>
      <c r="B5755" t="s">
        <v>13105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79"/>
        <v>282</v>
      </c>
      <c r="AB5755">
        <f t="shared" si="180"/>
        <v>4.6992003527399754E-5</v>
      </c>
    </row>
    <row r="5756" spans="1:28">
      <c r="A5756" t="s">
        <v>13106</v>
      </c>
      <c r="B5756" t="s">
        <v>13107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79"/>
        <v>284</v>
      </c>
      <c r="AB5756">
        <f t="shared" si="180"/>
        <v>4.7325280148161456E-5</v>
      </c>
    </row>
    <row r="5757" spans="1:28">
      <c r="A5757" t="s">
        <v>13108</v>
      </c>
      <c r="B5757" t="s">
        <v>13109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79"/>
        <v>314</v>
      </c>
      <c r="AB5757">
        <f t="shared" si="180"/>
        <v>5.2324429459586961E-5</v>
      </c>
    </row>
    <row r="5758" spans="1:28">
      <c r="A5758" t="s">
        <v>13110</v>
      </c>
      <c r="B5758" t="s">
        <v>13111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79"/>
        <v>319</v>
      </c>
      <c r="AB5758">
        <f t="shared" si="180"/>
        <v>5.3157621011491213E-5</v>
      </c>
    </row>
    <row r="5759" spans="1:28">
      <c r="A5759" t="s">
        <v>13112</v>
      </c>
      <c r="B5759" t="s">
        <v>13113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79"/>
        <v>345</v>
      </c>
      <c r="AB5759">
        <f t="shared" si="180"/>
        <v>5.7490217081393314E-5</v>
      </c>
    </row>
    <row r="5760" spans="1:28">
      <c r="A5760" t="s">
        <v>13114</v>
      </c>
      <c r="B5760" t="s">
        <v>13115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79"/>
        <v>364</v>
      </c>
      <c r="AB5760">
        <f t="shared" si="180"/>
        <v>6.0656344978629468E-5</v>
      </c>
    </row>
    <row r="5761" spans="1:28">
      <c r="A5761" t="s">
        <v>13116</v>
      </c>
      <c r="B5761" t="s">
        <v>13117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79"/>
        <v>331</v>
      </c>
      <c r="AB5761">
        <f t="shared" si="180"/>
        <v>5.5157280736061412E-5</v>
      </c>
    </row>
    <row r="5762" spans="1:28">
      <c r="A5762" t="s">
        <v>13118</v>
      </c>
      <c r="B5762" t="s">
        <v>13119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79"/>
        <v>270</v>
      </c>
      <c r="AB5762">
        <f t="shared" si="180"/>
        <v>4.4992343802829554E-5</v>
      </c>
    </row>
    <row r="5763" spans="1:28">
      <c r="A5763" t="s">
        <v>13120</v>
      </c>
      <c r="B5763" t="s">
        <v>13121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79"/>
        <v>180</v>
      </c>
      <c r="AB5763">
        <f t="shared" si="180"/>
        <v>2.9994895868553035E-5</v>
      </c>
    </row>
    <row r="5764" spans="1:28">
      <c r="A5764" t="s">
        <v>13122</v>
      </c>
      <c r="B5764" t="s">
        <v>13123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79"/>
        <v>143</v>
      </c>
      <c r="AB5764">
        <f t="shared" si="180"/>
        <v>2.3829278384461579E-5</v>
      </c>
    </row>
    <row r="5765" spans="1:28">
      <c r="A5765" t="s">
        <v>13124</v>
      </c>
      <c r="B5765" t="s">
        <v>13125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79"/>
        <v>164</v>
      </c>
      <c r="AB5765">
        <f t="shared" si="180"/>
        <v>2.7328682902459431E-5</v>
      </c>
    </row>
    <row r="5766" spans="1:28">
      <c r="A5766" t="s">
        <v>13126</v>
      </c>
      <c r="B5766" t="s">
        <v>13127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81">SUM(U5766:Z5766)</f>
        <v>161</v>
      </c>
      <c r="AB5766">
        <f t="shared" si="180"/>
        <v>2.6828767971316881E-5</v>
      </c>
    </row>
    <row r="5767" spans="1:28">
      <c r="A5767" t="s">
        <v>13128</v>
      </c>
      <c r="B5767" t="s">
        <v>13129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81"/>
        <v>171</v>
      </c>
      <c r="AB5767">
        <f t="shared" si="180"/>
        <v>2.8495151075125382E-5</v>
      </c>
    </row>
    <row r="5768" spans="1:28">
      <c r="A5768" t="s">
        <v>13130</v>
      </c>
      <c r="B5768" t="s">
        <v>13131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81"/>
        <v>268</v>
      </c>
      <c r="AB5768">
        <f t="shared" si="180"/>
        <v>4.4659067182067852E-5</v>
      </c>
    </row>
    <row r="5769" spans="1:28">
      <c r="A5769" t="s">
        <v>13132</v>
      </c>
      <c r="B5769" t="s">
        <v>13133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81"/>
        <v>482</v>
      </c>
      <c r="AB5769">
        <f t="shared" si="180"/>
        <v>8.0319665603569793E-5</v>
      </c>
    </row>
    <row r="5770" spans="1:28">
      <c r="A5770" t="s">
        <v>13134</v>
      </c>
      <c r="B5770" t="s">
        <v>13135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81"/>
        <v>574</v>
      </c>
      <c r="AB5770">
        <f t="shared" si="180"/>
        <v>9.5650390158608011E-5</v>
      </c>
    </row>
    <row r="5771" spans="1:28">
      <c r="A5771" t="s">
        <v>13136</v>
      </c>
      <c r="B5771" t="s">
        <v>13137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81"/>
        <v>571</v>
      </c>
      <c r="AB5771">
        <f t="shared" si="180"/>
        <v>9.5150475227465461E-5</v>
      </c>
    </row>
    <row r="5772" spans="1:28">
      <c r="A5772" t="s">
        <v>13138</v>
      </c>
      <c r="B5772" t="s">
        <v>13139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81"/>
        <v>452</v>
      </c>
      <c r="AB5772">
        <f t="shared" si="180"/>
        <v>7.5320516292144281E-5</v>
      </c>
    </row>
    <row r="5773" spans="1:28">
      <c r="A5773" t="s">
        <v>13140</v>
      </c>
      <c r="B5773" t="s">
        <v>13141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81"/>
        <v>436</v>
      </c>
      <c r="AB5773">
        <f t="shared" si="180"/>
        <v>7.2654303326050677E-5</v>
      </c>
    </row>
    <row r="5774" spans="1:28">
      <c r="A5774" t="s">
        <v>13142</v>
      </c>
      <c r="B5774" t="s">
        <v>13143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81"/>
        <v>413</v>
      </c>
      <c r="AB5774">
        <f t="shared" si="180"/>
        <v>6.8821622187291133E-5</v>
      </c>
    </row>
    <row r="5775" spans="1:28">
      <c r="A5775" t="s">
        <v>13144</v>
      </c>
      <c r="B5775" t="s">
        <v>13145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81"/>
        <v>400</v>
      </c>
      <c r="AB5775">
        <f t="shared" si="180"/>
        <v>6.6655324152340079E-5</v>
      </c>
    </row>
    <row r="5776" spans="1:28">
      <c r="A5776" t="s">
        <v>13146</v>
      </c>
      <c r="B5776" t="s">
        <v>13147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81"/>
        <v>388</v>
      </c>
      <c r="AB5776">
        <f t="shared" si="180"/>
        <v>6.465566442776988E-5</v>
      </c>
    </row>
    <row r="5777" spans="1:28">
      <c r="A5777" t="s">
        <v>13148</v>
      </c>
      <c r="B5777" t="s">
        <v>13149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81"/>
        <v>326</v>
      </c>
      <c r="AB5777">
        <f t="shared" si="180"/>
        <v>5.432408918415716E-5</v>
      </c>
    </row>
    <row r="5778" spans="1:28">
      <c r="A5778" t="s">
        <v>13150</v>
      </c>
      <c r="B5778" t="s">
        <v>13151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81"/>
        <v>315</v>
      </c>
      <c r="AB5778">
        <f t="shared" si="180"/>
        <v>5.2491067769967809E-5</v>
      </c>
    </row>
    <row r="5779" spans="1:28">
      <c r="A5779" t="s">
        <v>13152</v>
      </c>
      <c r="B5779" t="s">
        <v>13153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81"/>
        <v>289</v>
      </c>
      <c r="AB5779">
        <f t="shared" si="180"/>
        <v>4.8158471700065708E-5</v>
      </c>
    </row>
    <row r="5780" spans="1:28">
      <c r="A5780" t="s">
        <v>13154</v>
      </c>
      <c r="B5780" t="s">
        <v>13155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81"/>
        <v>292</v>
      </c>
      <c r="AB5780">
        <f t="shared" si="180"/>
        <v>4.8658386631208258E-5</v>
      </c>
    </row>
    <row r="5781" spans="1:28">
      <c r="A5781" t="s">
        <v>13156</v>
      </c>
      <c r="B5781" t="s">
        <v>13157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81"/>
        <v>324</v>
      </c>
      <c r="AB5781">
        <f t="shared" si="180"/>
        <v>5.3990812563395465E-5</v>
      </c>
    </row>
    <row r="5782" spans="1:28">
      <c r="A5782" t="s">
        <v>13158</v>
      </c>
      <c r="B5782" t="s">
        <v>13159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81"/>
        <v>329</v>
      </c>
      <c r="AB5782">
        <f t="shared" ref="AB5782:AB5845" si="182">AA5782/$AD$4</f>
        <v>5.482400411529971E-5</v>
      </c>
    </row>
    <row r="5783" spans="1:28">
      <c r="A5783" t="s">
        <v>13160</v>
      </c>
      <c r="B5783" t="s">
        <v>13161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81"/>
        <v>353</v>
      </c>
      <c r="AB5783">
        <f t="shared" si="182"/>
        <v>5.8823323564440116E-5</v>
      </c>
    </row>
    <row r="5784" spans="1:28">
      <c r="A5784" t="s">
        <v>13162</v>
      </c>
      <c r="B5784" t="s">
        <v>13163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81"/>
        <v>373</v>
      </c>
      <c r="AB5784">
        <f t="shared" si="182"/>
        <v>6.2156089772057117E-5</v>
      </c>
    </row>
    <row r="5785" spans="1:28">
      <c r="A5785" t="s">
        <v>13164</v>
      </c>
      <c r="B5785" t="s">
        <v>13165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81"/>
        <v>340</v>
      </c>
      <c r="AB5785">
        <f t="shared" si="182"/>
        <v>5.6657025529489062E-5</v>
      </c>
    </row>
    <row r="5786" spans="1:28">
      <c r="A5786" t="s">
        <v>13166</v>
      </c>
      <c r="B5786" t="s">
        <v>13167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81"/>
        <v>278</v>
      </c>
      <c r="AB5786">
        <f t="shared" si="182"/>
        <v>4.6325450285876356E-5</v>
      </c>
    </row>
    <row r="5787" spans="1:28">
      <c r="A5787" t="s">
        <v>13168</v>
      </c>
      <c r="B5787" t="s">
        <v>13169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81"/>
        <v>185</v>
      </c>
      <c r="AB5787">
        <f t="shared" si="182"/>
        <v>3.0828087420457284E-5</v>
      </c>
    </row>
    <row r="5788" spans="1:28">
      <c r="A5788" t="s">
        <v>13170</v>
      </c>
      <c r="B5788" t="s">
        <v>13171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81"/>
        <v>150</v>
      </c>
      <c r="AB5788">
        <f t="shared" si="182"/>
        <v>2.499574655712753E-5</v>
      </c>
    </row>
    <row r="5789" spans="1:28">
      <c r="A5789" t="s">
        <v>13172</v>
      </c>
      <c r="B5789" t="s">
        <v>13173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81"/>
        <v>166</v>
      </c>
      <c r="AB5789">
        <f t="shared" si="182"/>
        <v>2.7661959523221133E-5</v>
      </c>
    </row>
    <row r="5790" spans="1:28">
      <c r="A5790" t="s">
        <v>13174</v>
      </c>
      <c r="B5790" t="s">
        <v>13175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81"/>
        <v>163</v>
      </c>
      <c r="AB5790">
        <f t="shared" si="182"/>
        <v>2.716204459207858E-5</v>
      </c>
    </row>
    <row r="5791" spans="1:28">
      <c r="A5791" t="s">
        <v>13176</v>
      </c>
      <c r="B5791" t="s">
        <v>13177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81"/>
        <v>172</v>
      </c>
      <c r="AB5791">
        <f t="shared" si="182"/>
        <v>2.8661789385506233E-5</v>
      </c>
    </row>
    <row r="5792" spans="1:28">
      <c r="A5792" t="s">
        <v>13178</v>
      </c>
      <c r="B5792" t="s">
        <v>13179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81"/>
        <v>264</v>
      </c>
      <c r="AB5792">
        <f t="shared" si="182"/>
        <v>4.3992513940544448E-5</v>
      </c>
    </row>
    <row r="5793" spans="1:28">
      <c r="A5793" t="s">
        <v>13180</v>
      </c>
      <c r="B5793" t="s">
        <v>13181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81"/>
        <v>477</v>
      </c>
      <c r="AB5793">
        <f t="shared" si="182"/>
        <v>7.9486474051665548E-5</v>
      </c>
    </row>
    <row r="5794" spans="1:28">
      <c r="A5794" t="s">
        <v>13182</v>
      </c>
      <c r="B5794" t="s">
        <v>13183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81"/>
        <v>565</v>
      </c>
      <c r="AB5794">
        <f t="shared" si="182"/>
        <v>9.4150645365180362E-5</v>
      </c>
    </row>
    <row r="5795" spans="1:28">
      <c r="A5795" t="s">
        <v>13184</v>
      </c>
      <c r="B5795" t="s">
        <v>13185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81"/>
        <v>576</v>
      </c>
      <c r="AB5795">
        <f t="shared" si="182"/>
        <v>9.5983666779369707E-5</v>
      </c>
    </row>
    <row r="5796" spans="1:28">
      <c r="A5796" t="s">
        <v>13186</v>
      </c>
      <c r="B5796" t="s">
        <v>13187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81"/>
        <v>465</v>
      </c>
      <c r="AB5796">
        <f t="shared" si="182"/>
        <v>7.7486814327095335E-5</v>
      </c>
    </row>
    <row r="5797" spans="1:28">
      <c r="A5797" t="s">
        <v>13188</v>
      </c>
      <c r="B5797" t="s">
        <v>13189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81"/>
        <v>448</v>
      </c>
      <c r="AB5797">
        <f t="shared" si="182"/>
        <v>7.465396305062089E-5</v>
      </c>
    </row>
    <row r="5798" spans="1:28">
      <c r="A5798" t="s">
        <v>13190</v>
      </c>
      <c r="B5798" t="s">
        <v>13191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81"/>
        <v>416</v>
      </c>
      <c r="AB5798">
        <f t="shared" si="182"/>
        <v>6.9321537118433683E-5</v>
      </c>
    </row>
    <row r="5799" spans="1:28">
      <c r="A5799" t="s">
        <v>13192</v>
      </c>
      <c r="B5799" t="s">
        <v>13193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81"/>
        <v>400</v>
      </c>
      <c r="AB5799">
        <f t="shared" si="182"/>
        <v>6.6655324152340079E-5</v>
      </c>
    </row>
    <row r="5800" spans="1:28">
      <c r="A5800" t="s">
        <v>13194</v>
      </c>
      <c r="B5800" t="s">
        <v>13195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81"/>
        <v>389</v>
      </c>
      <c r="AB5800">
        <f t="shared" si="182"/>
        <v>6.4822302738150721E-5</v>
      </c>
    </row>
    <row r="5801" spans="1:28">
      <c r="A5801" t="s">
        <v>13196</v>
      </c>
      <c r="B5801" t="s">
        <v>13197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81"/>
        <v>336</v>
      </c>
      <c r="AB5801">
        <f t="shared" si="182"/>
        <v>5.5990472287965664E-5</v>
      </c>
    </row>
    <row r="5802" spans="1:28">
      <c r="A5802" t="s">
        <v>13198</v>
      </c>
      <c r="B5802" t="s">
        <v>13199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81"/>
        <v>317</v>
      </c>
      <c r="AB5802">
        <f t="shared" si="182"/>
        <v>5.2824344390729511E-5</v>
      </c>
    </row>
    <row r="5803" spans="1:28">
      <c r="A5803" t="s">
        <v>13200</v>
      </c>
      <c r="B5803" t="s">
        <v>13201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81"/>
        <v>292</v>
      </c>
      <c r="AB5803">
        <f t="shared" si="182"/>
        <v>4.8658386631208258E-5</v>
      </c>
    </row>
    <row r="5804" spans="1:28">
      <c r="A5804" t="s">
        <v>13202</v>
      </c>
      <c r="B5804" t="s">
        <v>13203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81"/>
        <v>293</v>
      </c>
      <c r="AB5804">
        <f t="shared" si="182"/>
        <v>4.8825024941589105E-5</v>
      </c>
    </row>
    <row r="5805" spans="1:28">
      <c r="A5805" t="s">
        <v>13204</v>
      </c>
      <c r="B5805" t="s">
        <v>13205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81"/>
        <v>330</v>
      </c>
      <c r="AB5805">
        <f t="shared" si="182"/>
        <v>5.4990642425680565E-5</v>
      </c>
    </row>
    <row r="5806" spans="1:28">
      <c r="A5806" t="s">
        <v>13206</v>
      </c>
      <c r="B5806" t="s">
        <v>13207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81"/>
        <v>338</v>
      </c>
      <c r="AB5806">
        <f t="shared" si="182"/>
        <v>5.6323748908727367E-5</v>
      </c>
    </row>
    <row r="5807" spans="1:28">
      <c r="A5807" t="s">
        <v>13208</v>
      </c>
      <c r="B5807" t="s">
        <v>13209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81"/>
        <v>370</v>
      </c>
      <c r="AB5807">
        <f t="shared" si="182"/>
        <v>6.1656174840914567E-5</v>
      </c>
    </row>
    <row r="5808" spans="1:28">
      <c r="A5808" t="s">
        <v>13210</v>
      </c>
      <c r="B5808" t="s">
        <v>13211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81"/>
        <v>385</v>
      </c>
      <c r="AB5808">
        <f t="shared" si="182"/>
        <v>6.415574949662733E-5</v>
      </c>
    </row>
    <row r="5809" spans="1:28">
      <c r="A5809" t="s">
        <v>13212</v>
      </c>
      <c r="B5809" t="s">
        <v>13213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81"/>
        <v>355</v>
      </c>
      <c r="AB5809">
        <f t="shared" si="182"/>
        <v>5.9156600185201818E-5</v>
      </c>
    </row>
    <row r="5810" spans="1:28">
      <c r="A5810" t="s">
        <v>13214</v>
      </c>
      <c r="B5810" t="s">
        <v>13215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81"/>
        <v>283</v>
      </c>
      <c r="AB5810">
        <f t="shared" si="182"/>
        <v>4.7158641837780601E-5</v>
      </c>
    </row>
    <row r="5811" spans="1:28">
      <c r="A5811" t="s">
        <v>13216</v>
      </c>
      <c r="B5811" t="s">
        <v>13217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81"/>
        <v>188</v>
      </c>
      <c r="AB5811">
        <f t="shared" si="182"/>
        <v>3.1328002351599833E-5</v>
      </c>
    </row>
    <row r="5812" spans="1:28">
      <c r="A5812" t="s">
        <v>13218</v>
      </c>
      <c r="B5812" t="s">
        <v>13219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81"/>
        <v>163</v>
      </c>
      <c r="AB5812">
        <f t="shared" si="182"/>
        <v>2.716204459207858E-5</v>
      </c>
    </row>
    <row r="5813" spans="1:28">
      <c r="A5813" t="s">
        <v>13220</v>
      </c>
      <c r="B5813" t="s">
        <v>13221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81"/>
        <v>166</v>
      </c>
      <c r="AB5813">
        <f t="shared" si="182"/>
        <v>2.7661959523221133E-5</v>
      </c>
    </row>
    <row r="5814" spans="1:28">
      <c r="A5814" t="s">
        <v>13222</v>
      </c>
      <c r="B5814" t="s">
        <v>13223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81"/>
        <v>146</v>
      </c>
      <c r="AB5814">
        <f t="shared" si="182"/>
        <v>2.4329193315604129E-5</v>
      </c>
    </row>
    <row r="5815" spans="1:28">
      <c r="A5815" t="s">
        <v>13224</v>
      </c>
      <c r="B5815" t="s">
        <v>13225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81"/>
        <v>167</v>
      </c>
      <c r="AB5815">
        <f t="shared" si="182"/>
        <v>2.7828597833601981E-5</v>
      </c>
    </row>
    <row r="5816" spans="1:28">
      <c r="A5816" t="s">
        <v>13226</v>
      </c>
      <c r="B5816" t="s">
        <v>13227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81"/>
        <v>251</v>
      </c>
      <c r="AB5816">
        <f t="shared" si="182"/>
        <v>4.1826215905593401E-5</v>
      </c>
    </row>
    <row r="5817" spans="1:28">
      <c r="A5817" t="s">
        <v>13228</v>
      </c>
      <c r="B5817" t="s">
        <v>13229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81"/>
        <v>413</v>
      </c>
      <c r="AB5817">
        <f t="shared" si="182"/>
        <v>6.8821622187291133E-5</v>
      </c>
    </row>
    <row r="5818" spans="1:28">
      <c r="A5818" t="s">
        <v>13230</v>
      </c>
      <c r="B5818" t="s">
        <v>13231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81"/>
        <v>542</v>
      </c>
      <c r="AB5818">
        <f t="shared" si="182"/>
        <v>9.0317964226420804E-5</v>
      </c>
    </row>
    <row r="5819" spans="1:28">
      <c r="A5819" t="s">
        <v>13232</v>
      </c>
      <c r="B5819" t="s">
        <v>13233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81"/>
        <v>549</v>
      </c>
      <c r="AB5819">
        <f t="shared" si="182"/>
        <v>9.1484432399086758E-5</v>
      </c>
    </row>
    <row r="5820" spans="1:28">
      <c r="A5820" t="s">
        <v>13234</v>
      </c>
      <c r="B5820" t="s">
        <v>13235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81"/>
        <v>442</v>
      </c>
      <c r="AB5820">
        <f t="shared" si="182"/>
        <v>7.3654133188335791E-5</v>
      </c>
    </row>
    <row r="5821" spans="1:28">
      <c r="A5821" t="s">
        <v>13236</v>
      </c>
      <c r="B5821" t="s">
        <v>13237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81"/>
        <v>416</v>
      </c>
      <c r="AB5821">
        <f t="shared" si="182"/>
        <v>6.9321537118433683E-5</v>
      </c>
    </row>
    <row r="5822" spans="1:28">
      <c r="A5822" t="s">
        <v>13238</v>
      </c>
      <c r="B5822" t="s">
        <v>13239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81"/>
        <v>410</v>
      </c>
      <c r="AB5822">
        <f t="shared" si="182"/>
        <v>6.8321707256148583E-5</v>
      </c>
    </row>
    <row r="5823" spans="1:28">
      <c r="A5823" t="s">
        <v>13240</v>
      </c>
      <c r="B5823" t="s">
        <v>13241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81"/>
        <v>370</v>
      </c>
      <c r="AB5823">
        <f t="shared" si="182"/>
        <v>6.1656174840914567E-5</v>
      </c>
    </row>
    <row r="5824" spans="1:28">
      <c r="A5824" t="s">
        <v>13242</v>
      </c>
      <c r="B5824" t="s">
        <v>13243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81"/>
        <v>366</v>
      </c>
      <c r="AB5824">
        <f t="shared" si="182"/>
        <v>6.098962159939117E-5</v>
      </c>
    </row>
    <row r="5825" spans="1:28">
      <c r="A5825" t="s">
        <v>13244</v>
      </c>
      <c r="B5825" t="s">
        <v>13245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81"/>
        <v>312</v>
      </c>
      <c r="AB5825">
        <f t="shared" si="182"/>
        <v>5.1991152838825259E-5</v>
      </c>
    </row>
    <row r="5826" spans="1:28">
      <c r="A5826" t="s">
        <v>13246</v>
      </c>
      <c r="B5826" t="s">
        <v>13247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81"/>
        <v>338</v>
      </c>
      <c r="AB5826">
        <f t="shared" si="182"/>
        <v>5.6323748908727367E-5</v>
      </c>
    </row>
    <row r="5827" spans="1:28">
      <c r="A5827" t="s">
        <v>13248</v>
      </c>
      <c r="B5827" t="s">
        <v>13249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81"/>
        <v>305</v>
      </c>
      <c r="AB5827">
        <f t="shared" si="182"/>
        <v>5.0824684666159311E-5</v>
      </c>
    </row>
    <row r="5828" spans="1:28">
      <c r="A5828" t="s">
        <v>13250</v>
      </c>
      <c r="B5828" t="s">
        <v>13251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81"/>
        <v>307</v>
      </c>
      <c r="AB5828">
        <f t="shared" si="182"/>
        <v>5.1157961286921007E-5</v>
      </c>
    </row>
    <row r="5829" spans="1:28">
      <c r="A5829" t="s">
        <v>13252</v>
      </c>
      <c r="B5829" t="s">
        <v>13253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81"/>
        <v>318</v>
      </c>
      <c r="AB5829">
        <f t="shared" si="182"/>
        <v>5.2990982701110359E-5</v>
      </c>
    </row>
    <row r="5830" spans="1:28">
      <c r="A5830" t="s">
        <v>13254</v>
      </c>
      <c r="B5830" t="s">
        <v>13255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83">SUM(U5830:Z5830)</f>
        <v>323</v>
      </c>
      <c r="AB5830">
        <f t="shared" si="182"/>
        <v>5.3824174253014611E-5</v>
      </c>
    </row>
    <row r="5831" spans="1:28">
      <c r="A5831" t="s">
        <v>13256</v>
      </c>
      <c r="B5831" t="s">
        <v>13257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83"/>
        <v>339</v>
      </c>
      <c r="AB5831">
        <f t="shared" si="182"/>
        <v>5.6490387219108214E-5</v>
      </c>
    </row>
    <row r="5832" spans="1:28">
      <c r="A5832" t="s">
        <v>13258</v>
      </c>
      <c r="B5832" t="s">
        <v>13259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83"/>
        <v>352</v>
      </c>
      <c r="AB5832">
        <f t="shared" si="182"/>
        <v>5.8656685254059268E-5</v>
      </c>
    </row>
    <row r="5833" spans="1:28">
      <c r="A5833" t="s">
        <v>13260</v>
      </c>
      <c r="B5833" t="s">
        <v>13261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83"/>
        <v>337</v>
      </c>
      <c r="AB5833">
        <f t="shared" si="182"/>
        <v>5.6157110598346512E-5</v>
      </c>
    </row>
    <row r="5834" spans="1:28">
      <c r="A5834" t="s">
        <v>13262</v>
      </c>
      <c r="B5834" t="s">
        <v>13263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83"/>
        <v>267</v>
      </c>
      <c r="AB5834">
        <f t="shared" si="182"/>
        <v>4.4492428871687004E-5</v>
      </c>
    </row>
    <row r="5835" spans="1:28">
      <c r="A5835" t="s">
        <v>13264</v>
      </c>
      <c r="B5835" t="s">
        <v>13265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83"/>
        <v>178</v>
      </c>
      <c r="AB5835">
        <f t="shared" si="182"/>
        <v>2.9661619247791333E-5</v>
      </c>
    </row>
    <row r="5836" spans="1:28">
      <c r="A5836" t="s">
        <v>13266</v>
      </c>
      <c r="B5836" t="s">
        <v>13267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83"/>
        <v>160</v>
      </c>
      <c r="AB5836">
        <f t="shared" si="182"/>
        <v>2.666212966093603E-5</v>
      </c>
    </row>
    <row r="5837" spans="1:28">
      <c r="A5837" t="s">
        <v>13268</v>
      </c>
      <c r="B5837" t="s">
        <v>13269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83"/>
        <v>182</v>
      </c>
      <c r="AB5837">
        <f t="shared" si="182"/>
        <v>3.0328172489314734E-5</v>
      </c>
    </row>
    <row r="5838" spans="1:28">
      <c r="A5838" t="s">
        <v>13270</v>
      </c>
      <c r="B5838" t="s">
        <v>13271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83"/>
        <v>190</v>
      </c>
      <c r="AB5838">
        <f t="shared" si="182"/>
        <v>3.1661278972361536E-5</v>
      </c>
    </row>
    <row r="5839" spans="1:28">
      <c r="A5839" t="s">
        <v>13272</v>
      </c>
      <c r="B5839" t="s">
        <v>13273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83"/>
        <v>238</v>
      </c>
      <c r="AB5839">
        <f t="shared" si="182"/>
        <v>3.9659917870642347E-5</v>
      </c>
    </row>
    <row r="5840" spans="1:28">
      <c r="A5840" t="s">
        <v>13274</v>
      </c>
      <c r="B5840" t="s">
        <v>13275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83"/>
        <v>343</v>
      </c>
      <c r="AB5840">
        <f t="shared" si="182"/>
        <v>5.7156940460631619E-5</v>
      </c>
    </row>
    <row r="5841" spans="1:28">
      <c r="A5841" t="s">
        <v>13276</v>
      </c>
      <c r="B5841" t="s">
        <v>13277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83"/>
        <v>510</v>
      </c>
      <c r="AB5841">
        <f t="shared" si="182"/>
        <v>8.4985538294233596E-5</v>
      </c>
    </row>
    <row r="5842" spans="1:28">
      <c r="A5842" t="s">
        <v>13278</v>
      </c>
      <c r="B5842" t="s">
        <v>13279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83"/>
        <v>526</v>
      </c>
      <c r="AB5842">
        <f t="shared" si="182"/>
        <v>8.76517512603272E-5</v>
      </c>
    </row>
    <row r="5843" spans="1:28">
      <c r="A5843" t="s">
        <v>13280</v>
      </c>
      <c r="B5843" t="s">
        <v>13281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83"/>
        <v>548</v>
      </c>
      <c r="AB5843">
        <f t="shared" si="182"/>
        <v>9.1317794088705904E-5</v>
      </c>
    </row>
    <row r="5844" spans="1:28">
      <c r="A5844" t="s">
        <v>13282</v>
      </c>
      <c r="B5844" t="s">
        <v>13283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83"/>
        <v>427</v>
      </c>
      <c r="AB5844">
        <f t="shared" si="182"/>
        <v>7.1154558532623028E-5</v>
      </c>
    </row>
    <row r="5845" spans="1:28">
      <c r="A5845" t="s">
        <v>13284</v>
      </c>
      <c r="B5845" t="s">
        <v>13285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83"/>
        <v>409</v>
      </c>
      <c r="AB5845">
        <f t="shared" si="182"/>
        <v>6.8155068945767729E-5</v>
      </c>
    </row>
    <row r="5846" spans="1:28">
      <c r="A5846" t="s">
        <v>13286</v>
      </c>
      <c r="B5846" t="s">
        <v>13287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83"/>
        <v>389</v>
      </c>
      <c r="AB5846">
        <f t="shared" ref="AB5846:AB5909" si="184">AA5846/$AD$4</f>
        <v>6.4822302738150721E-5</v>
      </c>
    </row>
    <row r="5847" spans="1:28">
      <c r="A5847" t="s">
        <v>13288</v>
      </c>
      <c r="B5847" t="s">
        <v>13289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83"/>
        <v>371</v>
      </c>
      <c r="AB5847">
        <f t="shared" si="184"/>
        <v>6.1822813151295422E-5</v>
      </c>
    </row>
    <row r="5848" spans="1:28">
      <c r="A5848" t="s">
        <v>13290</v>
      </c>
      <c r="B5848" t="s">
        <v>13291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83"/>
        <v>365</v>
      </c>
      <c r="AB5848">
        <f t="shared" si="184"/>
        <v>6.0822983289010322E-5</v>
      </c>
    </row>
    <row r="5849" spans="1:28">
      <c r="A5849" t="s">
        <v>13292</v>
      </c>
      <c r="B5849" t="s">
        <v>13293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83"/>
        <v>320</v>
      </c>
      <c r="AB5849">
        <f t="shared" si="184"/>
        <v>5.3324259321872061E-5</v>
      </c>
    </row>
    <row r="5850" spans="1:28">
      <c r="A5850" t="s">
        <v>13294</v>
      </c>
      <c r="B5850" t="s">
        <v>13295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83"/>
        <v>312</v>
      </c>
      <c r="AB5850">
        <f t="shared" si="184"/>
        <v>5.1991152838825259E-5</v>
      </c>
    </row>
    <row r="5851" spans="1:28">
      <c r="A5851" t="s">
        <v>13296</v>
      </c>
      <c r="B5851" t="s">
        <v>13297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83"/>
        <v>289</v>
      </c>
      <c r="AB5851">
        <f t="shared" si="184"/>
        <v>4.8158471700065708E-5</v>
      </c>
    </row>
    <row r="5852" spans="1:28">
      <c r="A5852" t="s">
        <v>13298</v>
      </c>
      <c r="B5852" t="s">
        <v>13299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83"/>
        <v>299</v>
      </c>
      <c r="AB5852">
        <f t="shared" si="184"/>
        <v>4.9824854803874205E-5</v>
      </c>
    </row>
    <row r="5853" spans="1:28">
      <c r="A5853" t="s">
        <v>13300</v>
      </c>
      <c r="B5853" t="s">
        <v>13301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83"/>
        <v>331</v>
      </c>
      <c r="AB5853">
        <f t="shared" si="184"/>
        <v>5.5157280736061412E-5</v>
      </c>
    </row>
    <row r="5854" spans="1:28">
      <c r="A5854" t="s">
        <v>13302</v>
      </c>
      <c r="B5854" t="s">
        <v>13303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83"/>
        <v>341</v>
      </c>
      <c r="AB5854">
        <f t="shared" si="184"/>
        <v>5.6823663839869916E-5</v>
      </c>
    </row>
    <row r="5855" spans="1:28">
      <c r="A5855" t="s">
        <v>13304</v>
      </c>
      <c r="B5855" t="s">
        <v>13305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83"/>
        <v>363</v>
      </c>
      <c r="AB5855">
        <f t="shared" si="184"/>
        <v>6.048970666824862E-5</v>
      </c>
    </row>
    <row r="5856" spans="1:28">
      <c r="A5856" t="s">
        <v>13306</v>
      </c>
      <c r="B5856" t="s">
        <v>13307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83"/>
        <v>382</v>
      </c>
      <c r="AB5856">
        <f t="shared" si="184"/>
        <v>6.3655834565484767E-5</v>
      </c>
    </row>
    <row r="5857" spans="1:28">
      <c r="A5857" t="s">
        <v>13308</v>
      </c>
      <c r="B5857" t="s">
        <v>13309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83"/>
        <v>369</v>
      </c>
      <c r="AB5857">
        <f t="shared" si="184"/>
        <v>6.1489536530533726E-5</v>
      </c>
    </row>
    <row r="5858" spans="1:28">
      <c r="A5858" t="s">
        <v>13310</v>
      </c>
      <c r="B5858" t="s">
        <v>13311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83"/>
        <v>290</v>
      </c>
      <c r="AB5858">
        <f t="shared" si="184"/>
        <v>4.8325110010446555E-5</v>
      </c>
    </row>
    <row r="5859" spans="1:28">
      <c r="A5859" t="s">
        <v>13312</v>
      </c>
      <c r="B5859" t="s">
        <v>13313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83"/>
        <v>202</v>
      </c>
      <c r="AB5859">
        <f t="shared" si="184"/>
        <v>3.3660938696931742E-5</v>
      </c>
    </row>
    <row r="5860" spans="1:28">
      <c r="A5860" t="s">
        <v>13314</v>
      </c>
      <c r="B5860" t="s">
        <v>13315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83"/>
        <v>170</v>
      </c>
      <c r="AB5860">
        <f t="shared" si="184"/>
        <v>2.8328512764744531E-5</v>
      </c>
    </row>
    <row r="5861" spans="1:28">
      <c r="A5861" t="s">
        <v>13316</v>
      </c>
      <c r="B5861" t="s">
        <v>13317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83"/>
        <v>190</v>
      </c>
      <c r="AB5861">
        <f t="shared" si="184"/>
        <v>3.1661278972361536E-5</v>
      </c>
    </row>
    <row r="5862" spans="1:28">
      <c r="A5862" t="s">
        <v>13318</v>
      </c>
      <c r="B5862" t="s">
        <v>13319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83"/>
        <v>188</v>
      </c>
      <c r="AB5862">
        <f t="shared" si="184"/>
        <v>3.1328002351599833E-5</v>
      </c>
    </row>
    <row r="5863" spans="1:28">
      <c r="A5863" t="s">
        <v>13320</v>
      </c>
      <c r="B5863" t="s">
        <v>13321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83"/>
        <v>205</v>
      </c>
      <c r="AB5863">
        <f t="shared" si="184"/>
        <v>3.4160853628074292E-5</v>
      </c>
    </row>
    <row r="5864" spans="1:28">
      <c r="A5864" t="s">
        <v>13322</v>
      </c>
      <c r="B5864" t="s">
        <v>13323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83"/>
        <v>315</v>
      </c>
      <c r="AB5864">
        <f t="shared" si="184"/>
        <v>5.2491067769967809E-5</v>
      </c>
    </row>
    <row r="5865" spans="1:28">
      <c r="A5865" t="s">
        <v>13324</v>
      </c>
      <c r="B5865" t="s">
        <v>13325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83"/>
        <v>549</v>
      </c>
      <c r="AB5865">
        <f t="shared" si="184"/>
        <v>9.1484432399086758E-5</v>
      </c>
    </row>
    <row r="5866" spans="1:28">
      <c r="A5866" t="s">
        <v>13326</v>
      </c>
      <c r="B5866" t="s">
        <v>13327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83"/>
        <v>654</v>
      </c>
      <c r="AB5866">
        <f t="shared" si="184"/>
        <v>1.0898145498907603E-4</v>
      </c>
    </row>
    <row r="5867" spans="1:28">
      <c r="A5867" t="s">
        <v>13328</v>
      </c>
      <c r="B5867" t="s">
        <v>13329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83"/>
        <v>644</v>
      </c>
      <c r="AB5867">
        <f t="shared" si="184"/>
        <v>1.0731507188526753E-4</v>
      </c>
    </row>
    <row r="5868" spans="1:28">
      <c r="A5868" t="s">
        <v>13330</v>
      </c>
      <c r="B5868" t="s">
        <v>13331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83"/>
        <v>513</v>
      </c>
      <c r="AB5868">
        <f t="shared" si="184"/>
        <v>8.5485453225376146E-5</v>
      </c>
    </row>
    <row r="5869" spans="1:28">
      <c r="A5869" t="s">
        <v>13332</v>
      </c>
      <c r="B5869" t="s">
        <v>13333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83"/>
        <v>494</v>
      </c>
      <c r="AB5869">
        <f t="shared" si="184"/>
        <v>8.2319325328139993E-5</v>
      </c>
    </row>
    <row r="5870" spans="1:28">
      <c r="A5870" t="s">
        <v>13334</v>
      </c>
      <c r="B5870" t="s">
        <v>13335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83"/>
        <v>460</v>
      </c>
      <c r="AB5870">
        <f t="shared" si="184"/>
        <v>7.665362277519109E-5</v>
      </c>
    </row>
    <row r="5871" spans="1:28">
      <c r="A5871" t="s">
        <v>13336</v>
      </c>
      <c r="B5871" t="s">
        <v>13337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83"/>
        <v>442</v>
      </c>
      <c r="AB5871">
        <f t="shared" si="184"/>
        <v>7.3654133188335791E-5</v>
      </c>
    </row>
    <row r="5872" spans="1:28">
      <c r="A5872" t="s">
        <v>13338</v>
      </c>
      <c r="B5872" t="s">
        <v>13339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83"/>
        <v>429</v>
      </c>
      <c r="AB5872">
        <f t="shared" si="184"/>
        <v>7.1487835153384737E-5</v>
      </c>
    </row>
    <row r="5873" spans="1:28">
      <c r="A5873" t="s">
        <v>13340</v>
      </c>
      <c r="B5873" t="s">
        <v>13341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83"/>
        <v>370</v>
      </c>
      <c r="AB5873">
        <f t="shared" si="184"/>
        <v>6.1656174840914567E-5</v>
      </c>
    </row>
    <row r="5874" spans="1:28">
      <c r="A5874" t="s">
        <v>13342</v>
      </c>
      <c r="B5874" t="s">
        <v>13343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83"/>
        <v>359</v>
      </c>
      <c r="AB5874">
        <f t="shared" si="184"/>
        <v>5.9823153426725216E-5</v>
      </c>
    </row>
    <row r="5875" spans="1:28">
      <c r="A5875" t="s">
        <v>13344</v>
      </c>
      <c r="B5875" t="s">
        <v>13345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83"/>
        <v>334</v>
      </c>
      <c r="AB5875">
        <f t="shared" si="184"/>
        <v>5.5657195667203962E-5</v>
      </c>
    </row>
    <row r="5876" spans="1:28">
      <c r="A5876" t="s">
        <v>13346</v>
      </c>
      <c r="B5876" t="s">
        <v>13347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83"/>
        <v>342</v>
      </c>
      <c r="AB5876">
        <f t="shared" si="184"/>
        <v>5.6990302150250764E-5</v>
      </c>
    </row>
    <row r="5877" spans="1:28">
      <c r="A5877" t="s">
        <v>13348</v>
      </c>
      <c r="B5877" t="s">
        <v>13349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83"/>
        <v>373</v>
      </c>
      <c r="AB5877">
        <f t="shared" si="184"/>
        <v>6.2156089772057117E-5</v>
      </c>
    </row>
    <row r="5878" spans="1:28">
      <c r="A5878" t="s">
        <v>13350</v>
      </c>
      <c r="B5878" t="s">
        <v>13351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83"/>
        <v>385</v>
      </c>
      <c r="AB5878">
        <f t="shared" si="184"/>
        <v>6.415574949662733E-5</v>
      </c>
    </row>
    <row r="5879" spans="1:28">
      <c r="A5879" t="s">
        <v>13352</v>
      </c>
      <c r="B5879" t="s">
        <v>13353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83"/>
        <v>415</v>
      </c>
      <c r="AB5879">
        <f t="shared" si="184"/>
        <v>6.9154898808052829E-5</v>
      </c>
    </row>
    <row r="5880" spans="1:28">
      <c r="A5880" t="s">
        <v>13354</v>
      </c>
      <c r="B5880" t="s">
        <v>13355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83"/>
        <v>439</v>
      </c>
      <c r="AB5880">
        <f t="shared" si="184"/>
        <v>7.3154218257193241E-5</v>
      </c>
    </row>
    <row r="5881" spans="1:28">
      <c r="A5881" t="s">
        <v>13356</v>
      </c>
      <c r="B5881" t="s">
        <v>13357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83"/>
        <v>403</v>
      </c>
      <c r="AB5881">
        <f t="shared" si="184"/>
        <v>6.7155239083482629E-5</v>
      </c>
    </row>
    <row r="5882" spans="1:28">
      <c r="A5882" t="s">
        <v>13358</v>
      </c>
      <c r="B5882" t="s">
        <v>13359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83"/>
        <v>327</v>
      </c>
      <c r="AB5882">
        <f t="shared" si="184"/>
        <v>5.4490727494538015E-5</v>
      </c>
    </row>
    <row r="5883" spans="1:28">
      <c r="A5883" t="s">
        <v>13360</v>
      </c>
      <c r="B5883" t="s">
        <v>13361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83"/>
        <v>220</v>
      </c>
      <c r="AB5883">
        <f t="shared" si="184"/>
        <v>3.6660428283787041E-5</v>
      </c>
    </row>
    <row r="5884" spans="1:28">
      <c r="A5884" t="s">
        <v>13362</v>
      </c>
      <c r="B5884" t="s">
        <v>13363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83"/>
        <v>176</v>
      </c>
      <c r="AB5884">
        <f t="shared" si="184"/>
        <v>2.9328342627029634E-5</v>
      </c>
    </row>
    <row r="5885" spans="1:28">
      <c r="A5885" t="s">
        <v>13364</v>
      </c>
      <c r="B5885" t="s">
        <v>13365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83"/>
        <v>199</v>
      </c>
      <c r="AB5885">
        <f t="shared" si="184"/>
        <v>3.3161023765789185E-5</v>
      </c>
    </row>
    <row r="5886" spans="1:28">
      <c r="A5886" t="s">
        <v>13366</v>
      </c>
      <c r="B5886" t="s">
        <v>13367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83"/>
        <v>197</v>
      </c>
      <c r="AB5886">
        <f t="shared" si="184"/>
        <v>3.282774714502749E-5</v>
      </c>
    </row>
    <row r="5887" spans="1:28">
      <c r="A5887" t="s">
        <v>13368</v>
      </c>
      <c r="B5887" t="s">
        <v>13369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83"/>
        <v>216</v>
      </c>
      <c r="AB5887">
        <f t="shared" si="184"/>
        <v>3.5993875042263643E-5</v>
      </c>
    </row>
    <row r="5888" spans="1:28">
      <c r="A5888" t="s">
        <v>13370</v>
      </c>
      <c r="B5888" t="s">
        <v>13371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83"/>
        <v>331</v>
      </c>
      <c r="AB5888">
        <f t="shared" si="184"/>
        <v>5.5157280736061412E-5</v>
      </c>
    </row>
    <row r="5889" spans="1:28">
      <c r="A5889" t="s">
        <v>13372</v>
      </c>
      <c r="B5889" t="s">
        <v>13373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83"/>
        <v>573</v>
      </c>
      <c r="AB5889">
        <f t="shared" si="184"/>
        <v>9.5483751848227157E-5</v>
      </c>
    </row>
    <row r="5890" spans="1:28">
      <c r="A5890" t="s">
        <v>13374</v>
      </c>
      <c r="B5890" t="s">
        <v>13375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83"/>
        <v>691</v>
      </c>
      <c r="AB5890">
        <f t="shared" si="184"/>
        <v>1.1514707247316748E-4</v>
      </c>
    </row>
    <row r="5891" spans="1:28">
      <c r="A5891" t="s">
        <v>13376</v>
      </c>
      <c r="B5891" t="s">
        <v>13377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83"/>
        <v>679</v>
      </c>
      <c r="AB5891">
        <f t="shared" si="184"/>
        <v>1.1314741274859728E-4</v>
      </c>
    </row>
    <row r="5892" spans="1:28">
      <c r="A5892" t="s">
        <v>13378</v>
      </c>
      <c r="B5892" t="s">
        <v>13379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83"/>
        <v>556</v>
      </c>
      <c r="AB5892">
        <f t="shared" si="184"/>
        <v>9.2650900571752712E-5</v>
      </c>
    </row>
    <row r="5893" spans="1:28">
      <c r="A5893" t="s">
        <v>13380</v>
      </c>
      <c r="B5893" t="s">
        <v>13381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83"/>
        <v>533</v>
      </c>
      <c r="AB5893">
        <f t="shared" si="184"/>
        <v>8.8818219432993154E-5</v>
      </c>
    </row>
    <row r="5894" spans="1:28">
      <c r="A5894" t="s">
        <v>13382</v>
      </c>
      <c r="B5894" t="s">
        <v>13383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85">SUM(U5894:Z5894)</f>
        <v>496</v>
      </c>
      <c r="AB5894">
        <f t="shared" si="184"/>
        <v>8.2652601948901702E-5</v>
      </c>
    </row>
    <row r="5895" spans="1:28">
      <c r="A5895" t="s">
        <v>13384</v>
      </c>
      <c r="B5895" t="s">
        <v>13385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85"/>
        <v>474</v>
      </c>
      <c r="AB5895">
        <f t="shared" si="184"/>
        <v>7.8986559120522985E-5</v>
      </c>
    </row>
    <row r="5896" spans="1:28">
      <c r="A5896" t="s">
        <v>13386</v>
      </c>
      <c r="B5896" t="s">
        <v>13387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85"/>
        <v>459</v>
      </c>
      <c r="AB5896">
        <f t="shared" si="184"/>
        <v>7.6486984464810235E-5</v>
      </c>
    </row>
    <row r="5897" spans="1:28">
      <c r="A5897" t="s">
        <v>13388</v>
      </c>
      <c r="B5897" t="s">
        <v>13389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85"/>
        <v>398</v>
      </c>
      <c r="AB5897">
        <f t="shared" si="184"/>
        <v>6.632204753157837E-5</v>
      </c>
    </row>
    <row r="5898" spans="1:28">
      <c r="A5898" t="s">
        <v>13390</v>
      </c>
      <c r="B5898" t="s">
        <v>13391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85"/>
        <v>381</v>
      </c>
      <c r="AB5898">
        <f t="shared" si="184"/>
        <v>6.3489196255103926E-5</v>
      </c>
    </row>
    <row r="5899" spans="1:28">
      <c r="A5899" t="s">
        <v>13392</v>
      </c>
      <c r="B5899" t="s">
        <v>13393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85"/>
        <v>354</v>
      </c>
      <c r="AB5899">
        <f t="shared" si="184"/>
        <v>5.898996187482097E-5</v>
      </c>
    </row>
    <row r="5900" spans="1:28">
      <c r="A5900" t="s">
        <v>13394</v>
      </c>
      <c r="B5900" t="s">
        <v>13395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85"/>
        <v>361</v>
      </c>
      <c r="AB5900">
        <f t="shared" si="184"/>
        <v>6.0156430047486918E-5</v>
      </c>
    </row>
    <row r="5901" spans="1:28">
      <c r="A5901" t="s">
        <v>13396</v>
      </c>
      <c r="B5901" t="s">
        <v>13397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85"/>
        <v>394</v>
      </c>
      <c r="AB5901">
        <f t="shared" si="184"/>
        <v>6.565549429005498E-5</v>
      </c>
    </row>
    <row r="5902" spans="1:28">
      <c r="A5902" t="s">
        <v>13398</v>
      </c>
      <c r="B5902" t="s">
        <v>13399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85"/>
        <v>406</v>
      </c>
      <c r="AB5902">
        <f t="shared" si="184"/>
        <v>6.7655154014625179E-5</v>
      </c>
    </row>
    <row r="5903" spans="1:28">
      <c r="A5903" t="s">
        <v>13400</v>
      </c>
      <c r="B5903" t="s">
        <v>13401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85"/>
        <v>438</v>
      </c>
      <c r="AB5903">
        <f t="shared" si="184"/>
        <v>7.2987579946812386E-5</v>
      </c>
    </row>
    <row r="5904" spans="1:28">
      <c r="A5904" t="s">
        <v>13402</v>
      </c>
      <c r="B5904" t="s">
        <v>13403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85"/>
        <v>459</v>
      </c>
      <c r="AB5904">
        <f t="shared" si="184"/>
        <v>7.6486984464810235E-5</v>
      </c>
    </row>
    <row r="5905" spans="1:28">
      <c r="A5905" t="s">
        <v>13404</v>
      </c>
      <c r="B5905" t="s">
        <v>13405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85"/>
        <v>421</v>
      </c>
      <c r="AB5905">
        <f t="shared" si="184"/>
        <v>7.0154728670337928E-5</v>
      </c>
    </row>
    <row r="5906" spans="1:28">
      <c r="A5906" t="s">
        <v>13406</v>
      </c>
      <c r="B5906" t="s">
        <v>13407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85"/>
        <v>341</v>
      </c>
      <c r="AB5906">
        <f t="shared" si="184"/>
        <v>5.6823663839869916E-5</v>
      </c>
    </row>
    <row r="5907" spans="1:28">
      <c r="A5907" t="s">
        <v>13408</v>
      </c>
      <c r="B5907" t="s">
        <v>13409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85"/>
        <v>229</v>
      </c>
      <c r="AB5907">
        <f t="shared" si="184"/>
        <v>3.8160173077214697E-5</v>
      </c>
    </row>
    <row r="5908" spans="1:28">
      <c r="A5908" t="s">
        <v>13410</v>
      </c>
      <c r="B5908" t="s">
        <v>13411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85"/>
        <v>173</v>
      </c>
      <c r="AB5908">
        <f t="shared" si="184"/>
        <v>2.8828427695887084E-5</v>
      </c>
    </row>
    <row r="5909" spans="1:28">
      <c r="A5909" t="s">
        <v>13412</v>
      </c>
      <c r="B5909" t="s">
        <v>13413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85"/>
        <v>194</v>
      </c>
      <c r="AB5909">
        <f t="shared" si="184"/>
        <v>3.232783221388494E-5</v>
      </c>
    </row>
    <row r="5910" spans="1:28">
      <c r="A5910" t="s">
        <v>13414</v>
      </c>
      <c r="B5910" t="s">
        <v>13415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85"/>
        <v>192</v>
      </c>
      <c r="AB5910">
        <f t="shared" ref="AB5910:AB5973" si="186">AA5910/$AD$4</f>
        <v>3.1994555593123238E-5</v>
      </c>
    </row>
    <row r="5911" spans="1:28">
      <c r="A5911" t="s">
        <v>13416</v>
      </c>
      <c r="B5911" t="s">
        <v>13417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85"/>
        <v>212</v>
      </c>
      <c r="AB5911">
        <f t="shared" si="186"/>
        <v>3.5327321800740239E-5</v>
      </c>
    </row>
    <row r="5912" spans="1:28">
      <c r="A5912" t="s">
        <v>13418</v>
      </c>
      <c r="B5912" t="s">
        <v>13419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85"/>
        <v>327</v>
      </c>
      <c r="AB5912">
        <f t="shared" si="186"/>
        <v>5.4490727494538015E-5</v>
      </c>
    </row>
    <row r="5913" spans="1:28">
      <c r="A5913" t="s">
        <v>13420</v>
      </c>
      <c r="B5913" t="s">
        <v>13421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85"/>
        <v>564</v>
      </c>
      <c r="AB5913">
        <f t="shared" si="186"/>
        <v>9.3984007054799507E-5</v>
      </c>
    </row>
    <row r="5914" spans="1:28">
      <c r="A5914" t="s">
        <v>13422</v>
      </c>
      <c r="B5914" t="s">
        <v>13423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85"/>
        <v>681</v>
      </c>
      <c r="AB5914">
        <f t="shared" si="186"/>
        <v>1.1348068936935898E-4</v>
      </c>
    </row>
    <row r="5915" spans="1:28">
      <c r="A5915" t="s">
        <v>13424</v>
      </c>
      <c r="B5915" t="s">
        <v>13425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85"/>
        <v>669</v>
      </c>
      <c r="AB5915">
        <f t="shared" si="186"/>
        <v>1.1148102964478878E-4</v>
      </c>
    </row>
    <row r="5916" spans="1:28">
      <c r="A5916" t="s">
        <v>13426</v>
      </c>
      <c r="B5916" t="s">
        <v>13427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85"/>
        <v>545</v>
      </c>
      <c r="AB5916">
        <f t="shared" si="186"/>
        <v>9.0817879157563354E-5</v>
      </c>
    </row>
    <row r="5917" spans="1:28">
      <c r="A5917" t="s">
        <v>13428</v>
      </c>
      <c r="B5917" t="s">
        <v>13429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85"/>
        <v>524</v>
      </c>
      <c r="AB5917">
        <f t="shared" si="186"/>
        <v>8.7318474639565505E-5</v>
      </c>
    </row>
    <row r="5918" spans="1:28">
      <c r="A5918" t="s">
        <v>13430</v>
      </c>
      <c r="B5918" t="s">
        <v>13431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85"/>
        <v>488</v>
      </c>
      <c r="AB5918">
        <f t="shared" si="186"/>
        <v>8.1319495465854893E-5</v>
      </c>
    </row>
    <row r="5919" spans="1:28">
      <c r="A5919" t="s">
        <v>13432</v>
      </c>
      <c r="B5919" t="s">
        <v>13433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85"/>
        <v>465</v>
      </c>
      <c r="AB5919">
        <f t="shared" si="186"/>
        <v>7.7486814327095335E-5</v>
      </c>
    </row>
    <row r="5920" spans="1:28">
      <c r="A5920" t="s">
        <v>13434</v>
      </c>
      <c r="B5920" t="s">
        <v>13435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85"/>
        <v>454</v>
      </c>
      <c r="AB5920">
        <f t="shared" si="186"/>
        <v>7.565379291290599E-5</v>
      </c>
    </row>
    <row r="5921" spans="1:28">
      <c r="A5921" t="s">
        <v>13436</v>
      </c>
      <c r="B5921" t="s">
        <v>13437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85"/>
        <v>391</v>
      </c>
      <c r="AB5921">
        <f t="shared" si="186"/>
        <v>6.515557935891243E-5</v>
      </c>
    </row>
    <row r="5922" spans="1:28">
      <c r="A5922" t="s">
        <v>13438</v>
      </c>
      <c r="B5922" t="s">
        <v>13439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85"/>
        <v>377</v>
      </c>
      <c r="AB5922">
        <f t="shared" si="186"/>
        <v>6.2822643013580521E-5</v>
      </c>
    </row>
    <row r="5923" spans="1:28">
      <c r="A5923" t="s">
        <v>13440</v>
      </c>
      <c r="B5923" t="s">
        <v>13441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85"/>
        <v>348</v>
      </c>
      <c r="AB5923">
        <f t="shared" si="186"/>
        <v>5.7990132012535864E-5</v>
      </c>
    </row>
    <row r="5924" spans="1:28">
      <c r="A5924" t="s">
        <v>13442</v>
      </c>
      <c r="B5924" t="s">
        <v>13443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85"/>
        <v>355</v>
      </c>
      <c r="AB5924">
        <f t="shared" si="186"/>
        <v>5.9156600185201818E-5</v>
      </c>
    </row>
    <row r="5925" spans="1:28">
      <c r="A5925" t="s">
        <v>13444</v>
      </c>
      <c r="B5925" t="s">
        <v>13445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85"/>
        <v>387</v>
      </c>
      <c r="AB5925">
        <f t="shared" si="186"/>
        <v>6.4489026117389025E-5</v>
      </c>
    </row>
    <row r="5926" spans="1:28">
      <c r="A5926" t="s">
        <v>13446</v>
      </c>
      <c r="B5926" t="s">
        <v>13447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85"/>
        <v>399</v>
      </c>
      <c r="AB5926">
        <f t="shared" si="186"/>
        <v>6.6488685841959225E-5</v>
      </c>
    </row>
    <row r="5927" spans="1:28">
      <c r="A5927" t="s">
        <v>13448</v>
      </c>
      <c r="B5927" t="s">
        <v>13449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85"/>
        <v>430</v>
      </c>
      <c r="AB5927">
        <f t="shared" si="186"/>
        <v>7.1654473463765578E-5</v>
      </c>
    </row>
    <row r="5928" spans="1:28">
      <c r="A5928" t="s">
        <v>13450</v>
      </c>
      <c r="B5928" t="s">
        <v>13451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85"/>
        <v>450</v>
      </c>
      <c r="AB5928">
        <f t="shared" si="186"/>
        <v>7.4987239671382586E-5</v>
      </c>
    </row>
    <row r="5929" spans="1:28">
      <c r="A5929" t="s">
        <v>13452</v>
      </c>
      <c r="B5929" t="s">
        <v>13453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85"/>
        <v>415</v>
      </c>
      <c r="AB5929">
        <f t="shared" si="186"/>
        <v>6.9154898808052829E-5</v>
      </c>
    </row>
    <row r="5930" spans="1:28">
      <c r="A5930" t="s">
        <v>13454</v>
      </c>
      <c r="B5930" t="s">
        <v>13455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85"/>
        <v>334</v>
      </c>
      <c r="AB5930">
        <f t="shared" si="186"/>
        <v>5.5657195667203962E-5</v>
      </c>
    </row>
    <row r="5931" spans="1:28">
      <c r="A5931" t="s">
        <v>13456</v>
      </c>
      <c r="B5931" t="s">
        <v>13457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85"/>
        <v>225</v>
      </c>
      <c r="AB5931">
        <f t="shared" si="186"/>
        <v>3.7493619835691293E-5</v>
      </c>
    </row>
    <row r="5932" spans="1:28">
      <c r="A5932" t="s">
        <v>13458</v>
      </c>
      <c r="B5932" t="s">
        <v>13459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85"/>
        <v>194</v>
      </c>
      <c r="AB5932">
        <f t="shared" si="186"/>
        <v>3.232783221388494E-5</v>
      </c>
    </row>
    <row r="5933" spans="1:28">
      <c r="A5933" t="s">
        <v>13460</v>
      </c>
      <c r="B5933" t="s">
        <v>13461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85"/>
        <v>214</v>
      </c>
      <c r="AB5933">
        <f t="shared" si="186"/>
        <v>3.5660598421501941E-5</v>
      </c>
    </row>
    <row r="5934" spans="1:28">
      <c r="A5934" t="s">
        <v>13462</v>
      </c>
      <c r="B5934" t="s">
        <v>13463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85"/>
        <v>213</v>
      </c>
      <c r="AB5934">
        <f t="shared" si="186"/>
        <v>3.5493960111121094E-5</v>
      </c>
    </row>
    <row r="5935" spans="1:28">
      <c r="A5935" t="s">
        <v>13464</v>
      </c>
      <c r="B5935" t="s">
        <v>13465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85"/>
        <v>233</v>
      </c>
      <c r="AB5935">
        <f t="shared" si="186"/>
        <v>3.8826726318738095E-5</v>
      </c>
    </row>
    <row r="5936" spans="1:28">
      <c r="A5936" t="s">
        <v>13466</v>
      </c>
      <c r="B5936" t="s">
        <v>13467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85"/>
        <v>354</v>
      </c>
      <c r="AB5936">
        <f t="shared" si="186"/>
        <v>5.898996187482097E-5</v>
      </c>
    </row>
    <row r="5937" spans="1:28">
      <c r="A5937" t="s">
        <v>13468</v>
      </c>
      <c r="B5937" t="s">
        <v>13469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85"/>
        <v>602</v>
      </c>
      <c r="AB5937">
        <f t="shared" si="186"/>
        <v>1.0031626284927181E-4</v>
      </c>
    </row>
    <row r="5938" spans="1:28">
      <c r="A5938" t="s">
        <v>13470</v>
      </c>
      <c r="B5938" t="s">
        <v>13471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85"/>
        <v>726</v>
      </c>
      <c r="AB5938">
        <f t="shared" si="186"/>
        <v>1.2097941333649724E-4</v>
      </c>
    </row>
    <row r="5939" spans="1:28">
      <c r="A5939" t="s">
        <v>13472</v>
      </c>
      <c r="B5939" t="s">
        <v>13473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85"/>
        <v>715</v>
      </c>
      <c r="AB5939">
        <f t="shared" si="186"/>
        <v>1.1914639192230788E-4</v>
      </c>
    </row>
    <row r="5940" spans="1:28">
      <c r="A5940" t="s">
        <v>13474</v>
      </c>
      <c r="B5940" t="s">
        <v>13475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85"/>
        <v>592</v>
      </c>
      <c r="AB5940">
        <f t="shared" si="186"/>
        <v>9.864987974546331E-5</v>
      </c>
    </row>
    <row r="5941" spans="1:28">
      <c r="A5941" t="s">
        <v>13476</v>
      </c>
      <c r="B5941" t="s">
        <v>13477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85"/>
        <v>566</v>
      </c>
      <c r="AB5941">
        <f t="shared" si="186"/>
        <v>9.4317283675561203E-5</v>
      </c>
    </row>
    <row r="5942" spans="1:28">
      <c r="A5942" t="s">
        <v>13478</v>
      </c>
      <c r="B5942" t="s">
        <v>13479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85"/>
        <v>527</v>
      </c>
      <c r="AB5942">
        <f t="shared" si="186"/>
        <v>8.7818389570708055E-5</v>
      </c>
    </row>
    <row r="5943" spans="1:28">
      <c r="A5943" t="s">
        <v>13480</v>
      </c>
      <c r="B5943" t="s">
        <v>13481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85"/>
        <v>502</v>
      </c>
      <c r="AB5943">
        <f t="shared" si="186"/>
        <v>8.3652431811186801E-5</v>
      </c>
    </row>
    <row r="5944" spans="1:28">
      <c r="A5944" t="s">
        <v>13482</v>
      </c>
      <c r="B5944" t="s">
        <v>13483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85"/>
        <v>486</v>
      </c>
      <c r="AB5944">
        <f t="shared" si="186"/>
        <v>8.0986218845093198E-5</v>
      </c>
    </row>
    <row r="5945" spans="1:28">
      <c r="A5945" t="s">
        <v>13484</v>
      </c>
      <c r="B5945" t="s">
        <v>13485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85"/>
        <v>425</v>
      </c>
      <c r="AB5945">
        <f t="shared" si="186"/>
        <v>7.0821281911861333E-5</v>
      </c>
    </row>
    <row r="5946" spans="1:28">
      <c r="A5946" t="s">
        <v>13486</v>
      </c>
      <c r="B5946" t="s">
        <v>13487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85"/>
        <v>409</v>
      </c>
      <c r="AB5946">
        <f t="shared" si="186"/>
        <v>6.8155068945767729E-5</v>
      </c>
    </row>
    <row r="5947" spans="1:28">
      <c r="A5947" t="s">
        <v>13488</v>
      </c>
      <c r="B5947" t="s">
        <v>13489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85"/>
        <v>384</v>
      </c>
      <c r="AB5947">
        <f t="shared" si="186"/>
        <v>6.3989111186246476E-5</v>
      </c>
    </row>
    <row r="5948" spans="1:28">
      <c r="A5948" t="s">
        <v>13490</v>
      </c>
      <c r="B5948" t="s">
        <v>13491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85"/>
        <v>394</v>
      </c>
      <c r="AB5948">
        <f t="shared" si="186"/>
        <v>6.565549429005498E-5</v>
      </c>
    </row>
    <row r="5949" spans="1:28">
      <c r="A5949" t="s">
        <v>13492</v>
      </c>
      <c r="B5949" t="s">
        <v>13493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85"/>
        <v>428</v>
      </c>
      <c r="AB5949">
        <f t="shared" si="186"/>
        <v>7.1321196843003882E-5</v>
      </c>
    </row>
    <row r="5950" spans="1:28">
      <c r="A5950" t="s">
        <v>13494</v>
      </c>
      <c r="B5950" t="s">
        <v>13495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85"/>
        <v>442</v>
      </c>
      <c r="AB5950">
        <f t="shared" si="186"/>
        <v>7.3654133188335791E-5</v>
      </c>
    </row>
    <row r="5951" spans="1:28">
      <c r="A5951" t="s">
        <v>13496</v>
      </c>
      <c r="B5951" t="s">
        <v>13497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85"/>
        <v>475</v>
      </c>
      <c r="AB5951">
        <f t="shared" si="186"/>
        <v>7.9153197430903839E-5</v>
      </c>
    </row>
    <row r="5952" spans="1:28">
      <c r="A5952" t="s">
        <v>13498</v>
      </c>
      <c r="B5952" t="s">
        <v>13499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85"/>
        <v>492</v>
      </c>
      <c r="AB5952">
        <f t="shared" si="186"/>
        <v>8.1986048707378297E-5</v>
      </c>
    </row>
    <row r="5953" spans="1:28">
      <c r="A5953" t="s">
        <v>13500</v>
      </c>
      <c r="B5953" t="s">
        <v>13501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85"/>
        <v>455</v>
      </c>
      <c r="AB5953">
        <f t="shared" si="186"/>
        <v>7.5820431223286831E-5</v>
      </c>
    </row>
    <row r="5954" spans="1:28">
      <c r="A5954" t="s">
        <v>13502</v>
      </c>
      <c r="B5954" t="s">
        <v>13503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85"/>
        <v>365</v>
      </c>
      <c r="AB5954">
        <f t="shared" si="186"/>
        <v>6.0822983289010322E-5</v>
      </c>
    </row>
    <row r="5955" spans="1:28">
      <c r="A5955" t="s">
        <v>13504</v>
      </c>
      <c r="B5955" t="s">
        <v>13505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85"/>
        <v>245</v>
      </c>
      <c r="AB5955">
        <f t="shared" si="186"/>
        <v>4.0826386043308294E-5</v>
      </c>
    </row>
    <row r="5956" spans="1:28">
      <c r="A5956" t="s">
        <v>13506</v>
      </c>
      <c r="B5956" t="s">
        <v>13507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85"/>
        <v>216</v>
      </c>
      <c r="AB5956">
        <f t="shared" si="186"/>
        <v>3.5993875042263643E-5</v>
      </c>
    </row>
    <row r="5957" spans="1:28">
      <c r="A5957" t="s">
        <v>13508</v>
      </c>
      <c r="B5957" t="s">
        <v>13509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85"/>
        <v>233</v>
      </c>
      <c r="AB5957">
        <f t="shared" si="186"/>
        <v>3.8826726318738095E-5</v>
      </c>
    </row>
    <row r="5958" spans="1:28">
      <c r="A5958" t="s">
        <v>13510</v>
      </c>
      <c r="B5958" t="s">
        <v>13511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87">SUM(U5958:Z5958)</f>
        <v>231</v>
      </c>
      <c r="AB5958">
        <f t="shared" si="186"/>
        <v>3.8493449697976393E-5</v>
      </c>
    </row>
    <row r="5959" spans="1:28">
      <c r="A5959" t="s">
        <v>13512</v>
      </c>
      <c r="B5959" t="s">
        <v>13513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87"/>
        <v>251</v>
      </c>
      <c r="AB5959">
        <f t="shared" si="186"/>
        <v>4.1826215905593401E-5</v>
      </c>
    </row>
    <row r="5960" spans="1:28">
      <c r="A5960" t="s">
        <v>13514</v>
      </c>
      <c r="B5960" t="s">
        <v>13515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87"/>
        <v>370</v>
      </c>
      <c r="AB5960">
        <f t="shared" si="186"/>
        <v>6.1656174840914567E-5</v>
      </c>
    </row>
    <row r="5961" spans="1:28">
      <c r="A5961" t="s">
        <v>13516</v>
      </c>
      <c r="B5961" t="s">
        <v>13517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87"/>
        <v>620</v>
      </c>
      <c r="AB5961">
        <f t="shared" si="186"/>
        <v>1.0331575243612711E-4</v>
      </c>
    </row>
    <row r="5962" spans="1:28">
      <c r="A5962" t="s">
        <v>13518</v>
      </c>
      <c r="B5962" t="s">
        <v>13519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87"/>
        <v>753</v>
      </c>
      <c r="AB5962">
        <f t="shared" si="186"/>
        <v>1.2547864771678019E-4</v>
      </c>
    </row>
    <row r="5963" spans="1:28">
      <c r="A5963" t="s">
        <v>13520</v>
      </c>
      <c r="B5963" t="s">
        <v>13521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87"/>
        <v>752</v>
      </c>
      <c r="AB5963">
        <f t="shared" si="186"/>
        <v>1.2531200940639933E-4</v>
      </c>
    </row>
    <row r="5964" spans="1:28">
      <c r="A5964" t="s">
        <v>13522</v>
      </c>
      <c r="B5964" t="s">
        <v>13523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87"/>
        <v>639</v>
      </c>
      <c r="AB5964">
        <f t="shared" si="186"/>
        <v>1.0648188033336327E-4</v>
      </c>
    </row>
    <row r="5965" spans="1:28">
      <c r="A5965" t="s">
        <v>13524</v>
      </c>
      <c r="B5965" t="s">
        <v>13525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87"/>
        <v>604</v>
      </c>
      <c r="AB5965">
        <f t="shared" si="186"/>
        <v>1.0064953947003351E-4</v>
      </c>
    </row>
    <row r="5966" spans="1:28">
      <c r="A5966" t="s">
        <v>13526</v>
      </c>
      <c r="B5966" t="s">
        <v>13527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87"/>
        <v>557</v>
      </c>
      <c r="AB5966">
        <f t="shared" si="186"/>
        <v>9.2817538882133553E-5</v>
      </c>
    </row>
    <row r="5967" spans="1:28">
      <c r="A5967" t="s">
        <v>13528</v>
      </c>
      <c r="B5967" t="s">
        <v>13529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87"/>
        <v>530</v>
      </c>
      <c r="AB5967">
        <f t="shared" si="186"/>
        <v>8.8318304501850604E-5</v>
      </c>
    </row>
    <row r="5968" spans="1:28">
      <c r="A5968" t="s">
        <v>13530</v>
      </c>
      <c r="B5968" t="s">
        <v>13531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87"/>
        <v>513</v>
      </c>
      <c r="AB5968">
        <f t="shared" si="186"/>
        <v>8.5485453225376146E-5</v>
      </c>
    </row>
    <row r="5969" spans="1:28">
      <c r="A5969" t="s">
        <v>13532</v>
      </c>
      <c r="B5969" t="s">
        <v>13533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87"/>
        <v>460</v>
      </c>
      <c r="AB5969">
        <f t="shared" si="186"/>
        <v>7.665362277519109E-5</v>
      </c>
    </row>
    <row r="5970" spans="1:28">
      <c r="A5970" t="s">
        <v>13534</v>
      </c>
      <c r="B5970" t="s">
        <v>13535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87"/>
        <v>439</v>
      </c>
      <c r="AB5970">
        <f t="shared" si="186"/>
        <v>7.3154218257193241E-5</v>
      </c>
    </row>
    <row r="5971" spans="1:28">
      <c r="A5971" t="s">
        <v>13536</v>
      </c>
      <c r="B5971" t="s">
        <v>13537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87"/>
        <v>416</v>
      </c>
      <c r="AB5971">
        <f t="shared" si="186"/>
        <v>6.9321537118433683E-5</v>
      </c>
    </row>
    <row r="5972" spans="1:28">
      <c r="A5972" t="s">
        <v>13538</v>
      </c>
      <c r="B5972" t="s">
        <v>13539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87"/>
        <v>426</v>
      </c>
      <c r="AB5972">
        <f t="shared" si="186"/>
        <v>7.0987920222242187E-5</v>
      </c>
    </row>
    <row r="5973" spans="1:28">
      <c r="A5973" t="s">
        <v>13540</v>
      </c>
      <c r="B5973" t="s">
        <v>13541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87"/>
        <v>465</v>
      </c>
      <c r="AB5973">
        <f t="shared" si="186"/>
        <v>7.7486814327095335E-5</v>
      </c>
    </row>
    <row r="5974" spans="1:28">
      <c r="A5974" t="s">
        <v>13542</v>
      </c>
      <c r="B5974" t="s">
        <v>13543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87"/>
        <v>483</v>
      </c>
      <c r="AB5974">
        <f t="shared" ref="AB5974:AB6037" si="188">AA5974/$AD$4</f>
        <v>8.0486303913950648E-5</v>
      </c>
    </row>
    <row r="5975" spans="1:28">
      <c r="A5975" t="s">
        <v>13544</v>
      </c>
      <c r="B5975" t="s">
        <v>13545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87"/>
        <v>522</v>
      </c>
      <c r="AB5975">
        <f t="shared" si="188"/>
        <v>8.6985198018803796E-5</v>
      </c>
    </row>
    <row r="5976" spans="1:28">
      <c r="A5976" t="s">
        <v>13546</v>
      </c>
      <c r="B5976" t="s">
        <v>13547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87"/>
        <v>535</v>
      </c>
      <c r="AB5976">
        <f t="shared" si="188"/>
        <v>8.915149605375485E-5</v>
      </c>
    </row>
    <row r="5977" spans="1:28">
      <c r="A5977" t="s">
        <v>13548</v>
      </c>
      <c r="B5977" t="s">
        <v>13549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87"/>
        <v>498</v>
      </c>
      <c r="AB5977">
        <f t="shared" si="188"/>
        <v>8.2985878569663397E-5</v>
      </c>
    </row>
    <row r="5978" spans="1:28">
      <c r="A5978" t="s">
        <v>13550</v>
      </c>
      <c r="B5978" t="s">
        <v>13551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87"/>
        <v>391</v>
      </c>
      <c r="AB5978">
        <f t="shared" si="188"/>
        <v>6.515557935891243E-5</v>
      </c>
    </row>
    <row r="5979" spans="1:28">
      <c r="A5979" t="s">
        <v>13552</v>
      </c>
      <c r="B5979" t="s">
        <v>13553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87"/>
        <v>266</v>
      </c>
      <c r="AB5979">
        <f t="shared" si="188"/>
        <v>4.432579056130615E-5</v>
      </c>
    </row>
    <row r="5980" spans="1:28">
      <c r="A5980" t="s">
        <v>13554</v>
      </c>
      <c r="B5980" t="s">
        <v>13555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87"/>
        <v>246</v>
      </c>
      <c r="AB5980">
        <f t="shared" si="188"/>
        <v>4.0993024353689149E-5</v>
      </c>
    </row>
    <row r="5981" spans="1:28">
      <c r="A5981" t="s">
        <v>13556</v>
      </c>
      <c r="B5981" t="s">
        <v>13557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87"/>
        <v>247</v>
      </c>
      <c r="AB5981">
        <f t="shared" si="188"/>
        <v>4.1159662664069996E-5</v>
      </c>
    </row>
    <row r="5982" spans="1:28">
      <c r="A5982" t="s">
        <v>13558</v>
      </c>
      <c r="B5982" t="s">
        <v>13559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87"/>
        <v>233</v>
      </c>
      <c r="AB5982">
        <f t="shared" si="188"/>
        <v>3.8826726318738095E-5</v>
      </c>
    </row>
    <row r="5983" spans="1:28">
      <c r="A5983" t="s">
        <v>13560</v>
      </c>
      <c r="B5983" t="s">
        <v>13561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87"/>
        <v>264</v>
      </c>
      <c r="AB5983">
        <f t="shared" si="188"/>
        <v>4.3992513940544448E-5</v>
      </c>
    </row>
    <row r="5984" spans="1:28">
      <c r="A5984" t="s">
        <v>13562</v>
      </c>
      <c r="B5984" t="s">
        <v>13563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87"/>
        <v>384</v>
      </c>
      <c r="AB5984">
        <f t="shared" si="188"/>
        <v>6.3989111186246476E-5</v>
      </c>
    </row>
    <row r="5985" spans="1:28">
      <c r="A5985" t="s">
        <v>13564</v>
      </c>
      <c r="B5985" t="s">
        <v>13565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87"/>
        <v>610</v>
      </c>
      <c r="AB5985">
        <f t="shared" si="188"/>
        <v>1.0164936933231862E-4</v>
      </c>
    </row>
    <row r="5986" spans="1:28">
      <c r="A5986" t="s">
        <v>13566</v>
      </c>
      <c r="B5986" t="s">
        <v>13567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87"/>
        <v>769</v>
      </c>
      <c r="AB5986">
        <f t="shared" si="188"/>
        <v>1.2814486068287381E-4</v>
      </c>
    </row>
    <row r="5987" spans="1:28">
      <c r="A5987" t="s">
        <v>13568</v>
      </c>
      <c r="B5987" t="s">
        <v>13569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87"/>
        <v>767</v>
      </c>
      <c r="AB5987">
        <f t="shared" si="188"/>
        <v>1.278115840621121E-4</v>
      </c>
    </row>
    <row r="5988" spans="1:28">
      <c r="A5988" t="s">
        <v>13570</v>
      </c>
      <c r="B5988" t="s">
        <v>13571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87"/>
        <v>651</v>
      </c>
      <c r="AB5988">
        <f t="shared" si="188"/>
        <v>1.0848154005793348E-4</v>
      </c>
    </row>
    <row r="5989" spans="1:28">
      <c r="A5989" t="s">
        <v>13572</v>
      </c>
      <c r="B5989" t="s">
        <v>13573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87"/>
        <v>609</v>
      </c>
      <c r="AB5989">
        <f t="shared" si="188"/>
        <v>1.0148273102193777E-4</v>
      </c>
    </row>
    <row r="5990" spans="1:28">
      <c r="A5990" t="s">
        <v>13574</v>
      </c>
      <c r="B5990" t="s">
        <v>13575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87"/>
        <v>585</v>
      </c>
      <c r="AB5990">
        <f t="shared" si="188"/>
        <v>9.7483411572797356E-5</v>
      </c>
    </row>
    <row r="5991" spans="1:28">
      <c r="A5991" t="s">
        <v>13576</v>
      </c>
      <c r="B5991" t="s">
        <v>13577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87"/>
        <v>537</v>
      </c>
      <c r="AB5991">
        <f t="shared" si="188"/>
        <v>8.9484772674516559E-5</v>
      </c>
    </row>
    <row r="5992" spans="1:28">
      <c r="A5992" t="s">
        <v>13578</v>
      </c>
      <c r="B5992" t="s">
        <v>13579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87"/>
        <v>521</v>
      </c>
      <c r="AB5992">
        <f t="shared" si="188"/>
        <v>8.6818559708422955E-5</v>
      </c>
    </row>
    <row r="5993" spans="1:28">
      <c r="A5993" t="s">
        <v>13580</v>
      </c>
      <c r="B5993" t="s">
        <v>13581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87"/>
        <v>460</v>
      </c>
      <c r="AB5993">
        <f t="shared" si="188"/>
        <v>7.665362277519109E-5</v>
      </c>
    </row>
    <row r="5994" spans="1:28">
      <c r="A5994" t="s">
        <v>13582</v>
      </c>
      <c r="B5994" t="s">
        <v>13583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87"/>
        <v>478</v>
      </c>
      <c r="AB5994">
        <f t="shared" si="188"/>
        <v>7.9653112362046389E-5</v>
      </c>
    </row>
    <row r="5995" spans="1:28">
      <c r="A5995" t="s">
        <v>13584</v>
      </c>
      <c r="B5995" t="s">
        <v>13585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87"/>
        <v>454</v>
      </c>
      <c r="AB5995">
        <f t="shared" si="188"/>
        <v>7.565379291290599E-5</v>
      </c>
    </row>
    <row r="5996" spans="1:28">
      <c r="A5996" t="s">
        <v>13586</v>
      </c>
      <c r="B5996" t="s">
        <v>13587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87"/>
        <v>461</v>
      </c>
      <c r="AB5996">
        <f t="shared" si="188"/>
        <v>7.6820261085571944E-5</v>
      </c>
    </row>
    <row r="5997" spans="1:28">
      <c r="A5997" t="s">
        <v>13588</v>
      </c>
      <c r="B5997" t="s">
        <v>13589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87"/>
        <v>482</v>
      </c>
      <c r="AB5997">
        <f t="shared" si="188"/>
        <v>8.0319665603569793E-5</v>
      </c>
    </row>
    <row r="5998" spans="1:28">
      <c r="A5998" t="s">
        <v>13590</v>
      </c>
      <c r="B5998" t="s">
        <v>13591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87"/>
        <v>505</v>
      </c>
      <c r="AB5998">
        <f t="shared" si="188"/>
        <v>8.4152346742329351E-5</v>
      </c>
    </row>
    <row r="5999" spans="1:28">
      <c r="A5999" t="s">
        <v>13592</v>
      </c>
      <c r="B5999" t="s">
        <v>13593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87"/>
        <v>534</v>
      </c>
      <c r="AB5999">
        <f t="shared" si="188"/>
        <v>8.8984857743374009E-5</v>
      </c>
    </row>
    <row r="6000" spans="1:28">
      <c r="A6000" t="s">
        <v>13594</v>
      </c>
      <c r="B6000" t="s">
        <v>13595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87"/>
        <v>541</v>
      </c>
      <c r="AB6000">
        <f t="shared" si="188"/>
        <v>9.0151325916039949E-5</v>
      </c>
    </row>
    <row r="6001" spans="1:28">
      <c r="A6001" t="s">
        <v>13596</v>
      </c>
      <c r="B6001" t="s">
        <v>13597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87"/>
        <v>516</v>
      </c>
      <c r="AB6001">
        <f t="shared" si="188"/>
        <v>8.5985368156518696E-5</v>
      </c>
    </row>
    <row r="6002" spans="1:28">
      <c r="A6002" t="s">
        <v>13598</v>
      </c>
      <c r="B6002" t="s">
        <v>13599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87"/>
        <v>406</v>
      </c>
      <c r="AB6002">
        <f t="shared" si="188"/>
        <v>6.7655154014625179E-5</v>
      </c>
    </row>
    <row r="6003" spans="1:28">
      <c r="A6003" t="s">
        <v>13600</v>
      </c>
      <c r="B6003" t="s">
        <v>13601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87"/>
        <v>276</v>
      </c>
      <c r="AB6003">
        <f t="shared" si="188"/>
        <v>4.5992173665114654E-5</v>
      </c>
    </row>
    <row r="6004" spans="1:28">
      <c r="A6004" t="s">
        <v>13602</v>
      </c>
      <c r="B6004" t="s">
        <v>13603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87"/>
        <v>251</v>
      </c>
      <c r="AB6004">
        <f t="shared" si="188"/>
        <v>4.1826215905593401E-5</v>
      </c>
    </row>
    <row r="6005" spans="1:28">
      <c r="A6005" t="s">
        <v>13604</v>
      </c>
      <c r="B6005" t="s">
        <v>13605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87"/>
        <v>278</v>
      </c>
      <c r="AB6005">
        <f t="shared" si="188"/>
        <v>4.6325450285876356E-5</v>
      </c>
    </row>
    <row r="6006" spans="1:28">
      <c r="A6006" t="s">
        <v>13606</v>
      </c>
      <c r="B6006" t="s">
        <v>13607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87"/>
        <v>286</v>
      </c>
      <c r="AB6006">
        <f t="shared" si="188"/>
        <v>4.7658556768923158E-5</v>
      </c>
    </row>
    <row r="6007" spans="1:28">
      <c r="A6007" t="s">
        <v>13608</v>
      </c>
      <c r="B6007" t="s">
        <v>13609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87"/>
        <v>350</v>
      </c>
      <c r="AB6007">
        <f t="shared" si="188"/>
        <v>5.8323408633297566E-5</v>
      </c>
    </row>
    <row r="6008" spans="1:28">
      <c r="A6008" t="s">
        <v>13610</v>
      </c>
      <c r="B6008" t="s">
        <v>13611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87"/>
        <v>502</v>
      </c>
      <c r="AB6008">
        <f t="shared" si="188"/>
        <v>8.3652431811186801E-5</v>
      </c>
    </row>
    <row r="6009" spans="1:28">
      <c r="A6009" t="s">
        <v>13612</v>
      </c>
      <c r="B6009" t="s">
        <v>13613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87"/>
        <v>743</v>
      </c>
      <c r="AB6009">
        <f t="shared" si="188"/>
        <v>1.238122646129717E-4</v>
      </c>
    </row>
    <row r="6010" spans="1:28">
      <c r="A6010" t="s">
        <v>13614</v>
      </c>
      <c r="B6010" t="s">
        <v>13615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87"/>
        <v>778</v>
      </c>
      <c r="AB6010">
        <f t="shared" si="188"/>
        <v>1.2964460547630144E-4</v>
      </c>
    </row>
    <row r="6011" spans="1:28">
      <c r="A6011" t="s">
        <v>13616</v>
      </c>
      <c r="B6011" t="s">
        <v>13617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87"/>
        <v>791</v>
      </c>
      <c r="AB6011">
        <f t="shared" si="188"/>
        <v>1.318109035112525E-4</v>
      </c>
    </row>
    <row r="6012" spans="1:28">
      <c r="A6012" t="s">
        <v>13618</v>
      </c>
      <c r="B6012" t="s">
        <v>13619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87"/>
        <v>658</v>
      </c>
      <c r="AB6012">
        <f t="shared" si="188"/>
        <v>1.0964800823059942E-4</v>
      </c>
    </row>
    <row r="6013" spans="1:28">
      <c r="A6013" t="s">
        <v>13620</v>
      </c>
      <c r="B6013" t="s">
        <v>13621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87"/>
        <v>614</v>
      </c>
      <c r="AB6013">
        <f t="shared" si="188"/>
        <v>1.0231592257384201E-4</v>
      </c>
    </row>
    <row r="6014" spans="1:28">
      <c r="A6014" t="s">
        <v>13622</v>
      </c>
      <c r="B6014" t="s">
        <v>13623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87"/>
        <v>580</v>
      </c>
      <c r="AB6014">
        <f t="shared" si="188"/>
        <v>9.6650220020893111E-5</v>
      </c>
    </row>
    <row r="6015" spans="1:28">
      <c r="A6015" t="s">
        <v>13624</v>
      </c>
      <c r="B6015" t="s">
        <v>13625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87"/>
        <v>552</v>
      </c>
      <c r="AB6015">
        <f t="shared" si="188"/>
        <v>9.1984347330229308E-5</v>
      </c>
    </row>
    <row r="6016" spans="1:28">
      <c r="A6016" t="s">
        <v>13626</v>
      </c>
      <c r="B6016" t="s">
        <v>13627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87"/>
        <v>538</v>
      </c>
      <c r="AB6016">
        <f t="shared" si="188"/>
        <v>8.9651410984897399E-5</v>
      </c>
    </row>
    <row r="6017" spans="1:28">
      <c r="A6017" t="s">
        <v>13628</v>
      </c>
      <c r="B6017" t="s">
        <v>13629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87"/>
        <v>488</v>
      </c>
      <c r="AB6017">
        <f t="shared" si="188"/>
        <v>8.1319495465854893E-5</v>
      </c>
    </row>
    <row r="6018" spans="1:28">
      <c r="A6018" t="s">
        <v>13630</v>
      </c>
      <c r="B6018" t="s">
        <v>13631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87"/>
        <v>480</v>
      </c>
      <c r="AB6018">
        <f t="shared" si="188"/>
        <v>7.9986388982808098E-5</v>
      </c>
    </row>
    <row r="6019" spans="1:28">
      <c r="A6019" t="s">
        <v>13632</v>
      </c>
      <c r="B6019" t="s">
        <v>13633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87"/>
        <v>463</v>
      </c>
      <c r="AB6019">
        <f t="shared" si="188"/>
        <v>7.715353770633364E-5</v>
      </c>
    </row>
    <row r="6020" spans="1:28">
      <c r="A6020" t="s">
        <v>13634</v>
      </c>
      <c r="B6020" t="s">
        <v>13635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87"/>
        <v>482</v>
      </c>
      <c r="AB6020">
        <f t="shared" si="188"/>
        <v>8.0319665603569793E-5</v>
      </c>
    </row>
    <row r="6021" spans="1:28">
      <c r="A6021" t="s">
        <v>13636</v>
      </c>
      <c r="B6021" t="s">
        <v>13637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87"/>
        <v>519</v>
      </c>
      <c r="AB6021">
        <f t="shared" si="188"/>
        <v>8.6485283087661246E-5</v>
      </c>
    </row>
    <row r="6022" spans="1:28">
      <c r="A6022" t="s">
        <v>13638</v>
      </c>
      <c r="B6022" t="s">
        <v>13639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89">SUM(U6022:Z6022)</f>
        <v>546</v>
      </c>
      <c r="AB6022">
        <f t="shared" si="188"/>
        <v>9.0984517467944208E-5</v>
      </c>
    </row>
    <row r="6023" spans="1:28">
      <c r="A6023" t="s">
        <v>13640</v>
      </c>
      <c r="B6023" t="s">
        <v>13641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89"/>
        <v>582</v>
      </c>
      <c r="AB6023">
        <f t="shared" si="188"/>
        <v>9.6983496641654806E-5</v>
      </c>
    </row>
    <row r="6024" spans="1:28">
      <c r="A6024" t="s">
        <v>13642</v>
      </c>
      <c r="B6024" t="s">
        <v>13643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89"/>
        <v>595</v>
      </c>
      <c r="AB6024">
        <f t="shared" si="188"/>
        <v>9.914979467660586E-5</v>
      </c>
    </row>
    <row r="6025" spans="1:28">
      <c r="A6025" t="s">
        <v>13644</v>
      </c>
      <c r="B6025" t="s">
        <v>13645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89"/>
        <v>567</v>
      </c>
      <c r="AB6025">
        <f t="shared" si="188"/>
        <v>9.4483921985942057E-5</v>
      </c>
    </row>
    <row r="6026" spans="1:28">
      <c r="A6026" t="s">
        <v>13646</v>
      </c>
      <c r="B6026" t="s">
        <v>13647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89"/>
        <v>446</v>
      </c>
      <c r="AB6026">
        <f t="shared" si="188"/>
        <v>7.4320686429859182E-5</v>
      </c>
    </row>
    <row r="6027" spans="1:28">
      <c r="A6027" t="s">
        <v>13648</v>
      </c>
      <c r="B6027" t="s">
        <v>13649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89"/>
        <v>312</v>
      </c>
      <c r="AB6027">
        <f t="shared" si="188"/>
        <v>5.1991152838825259E-5</v>
      </c>
    </row>
    <row r="6028" spans="1:28">
      <c r="A6028" t="s">
        <v>13650</v>
      </c>
      <c r="B6028" t="s">
        <v>13651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89"/>
        <v>258</v>
      </c>
      <c r="AB6028">
        <f t="shared" si="188"/>
        <v>4.2992684078259348E-5</v>
      </c>
    </row>
    <row r="6029" spans="1:28">
      <c r="A6029" t="s">
        <v>13652</v>
      </c>
      <c r="B6029" t="s">
        <v>13653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89"/>
        <v>282</v>
      </c>
      <c r="AB6029">
        <f t="shared" si="188"/>
        <v>4.6992003527399754E-5</v>
      </c>
    </row>
    <row r="6030" spans="1:28">
      <c r="A6030" t="s">
        <v>13654</v>
      </c>
      <c r="B6030" t="s">
        <v>13655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89"/>
        <v>287</v>
      </c>
      <c r="AB6030">
        <f t="shared" si="188"/>
        <v>4.7825195079304006E-5</v>
      </c>
    </row>
    <row r="6031" spans="1:28">
      <c r="A6031" t="s">
        <v>13656</v>
      </c>
      <c r="B6031" t="s">
        <v>13657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89"/>
        <v>316</v>
      </c>
      <c r="AB6031">
        <f t="shared" si="188"/>
        <v>5.2657706080348663E-5</v>
      </c>
    </row>
    <row r="6032" spans="1:28">
      <c r="A6032" t="s">
        <v>13658</v>
      </c>
      <c r="B6032" t="s">
        <v>13659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89"/>
        <v>451</v>
      </c>
      <c r="AB6032">
        <f t="shared" si="188"/>
        <v>7.515387798176344E-5</v>
      </c>
    </row>
    <row r="6033" spans="1:28">
      <c r="A6033" t="s">
        <v>13660</v>
      </c>
      <c r="B6033" t="s">
        <v>13661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89"/>
        <v>738</v>
      </c>
      <c r="AB6033">
        <f t="shared" si="188"/>
        <v>1.2297907306106745E-4</v>
      </c>
    </row>
    <row r="6034" spans="1:28">
      <c r="A6034" t="s">
        <v>13662</v>
      </c>
      <c r="B6034" t="s">
        <v>13663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89"/>
        <v>888</v>
      </c>
      <c r="AB6034">
        <f t="shared" si="188"/>
        <v>1.4797481961819497E-4</v>
      </c>
    </row>
    <row r="6035" spans="1:28">
      <c r="A6035" t="s">
        <v>13664</v>
      </c>
      <c r="B6035" t="s">
        <v>13665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89"/>
        <v>873</v>
      </c>
      <c r="AB6035">
        <f t="shared" si="188"/>
        <v>1.4547524496248221E-4</v>
      </c>
    </row>
    <row r="6036" spans="1:28">
      <c r="A6036" t="s">
        <v>13666</v>
      </c>
      <c r="B6036" t="s">
        <v>13667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89"/>
        <v>733</v>
      </c>
      <c r="AB6036">
        <f t="shared" si="188"/>
        <v>1.2214588150916318E-4</v>
      </c>
    </row>
    <row r="6037" spans="1:28">
      <c r="A6037" t="s">
        <v>13668</v>
      </c>
      <c r="B6037" t="s">
        <v>13669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89"/>
        <v>693</v>
      </c>
      <c r="AB6037">
        <f t="shared" si="188"/>
        <v>1.1548034909392918E-4</v>
      </c>
    </row>
    <row r="6038" spans="1:28">
      <c r="A6038" t="s">
        <v>13670</v>
      </c>
      <c r="B6038" t="s">
        <v>13671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89"/>
        <v>644</v>
      </c>
      <c r="AB6038">
        <f t="shared" ref="AB6038:AB6101" si="190">AA6038/$AD$4</f>
        <v>1.0731507188526753E-4</v>
      </c>
    </row>
    <row r="6039" spans="1:28">
      <c r="A6039" t="s">
        <v>13672</v>
      </c>
      <c r="B6039" t="s">
        <v>13673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89"/>
        <v>613</v>
      </c>
      <c r="AB6039">
        <f t="shared" si="190"/>
        <v>1.0214928426346117E-4</v>
      </c>
    </row>
    <row r="6040" spans="1:28">
      <c r="A6040" t="s">
        <v>13674</v>
      </c>
      <c r="B6040" t="s">
        <v>13675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89"/>
        <v>590</v>
      </c>
      <c r="AB6040">
        <f t="shared" si="190"/>
        <v>9.8316603124701615E-5</v>
      </c>
    </row>
    <row r="6041" spans="1:28">
      <c r="A6041" t="s">
        <v>13676</v>
      </c>
      <c r="B6041" t="s">
        <v>13677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89"/>
        <v>533</v>
      </c>
      <c r="AB6041">
        <f t="shared" si="190"/>
        <v>8.8818219432993154E-5</v>
      </c>
    </row>
    <row r="6042" spans="1:28">
      <c r="A6042" t="s">
        <v>13678</v>
      </c>
      <c r="B6042" t="s">
        <v>13679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89"/>
        <v>518</v>
      </c>
      <c r="AB6042">
        <f t="shared" si="190"/>
        <v>8.6318644777280405E-5</v>
      </c>
    </row>
    <row r="6043" spans="1:28">
      <c r="A6043" t="s">
        <v>13680</v>
      </c>
      <c r="B6043" t="s">
        <v>13681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89"/>
        <v>505</v>
      </c>
      <c r="AB6043">
        <f t="shared" si="190"/>
        <v>8.4152346742329351E-5</v>
      </c>
    </row>
    <row r="6044" spans="1:28">
      <c r="A6044" t="s">
        <v>13682</v>
      </c>
      <c r="B6044" t="s">
        <v>13683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89"/>
        <v>516</v>
      </c>
      <c r="AB6044">
        <f t="shared" si="190"/>
        <v>8.5985368156518696E-5</v>
      </c>
    </row>
    <row r="6045" spans="1:28">
      <c r="A6045" t="s">
        <v>13684</v>
      </c>
      <c r="B6045" t="s">
        <v>13685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89"/>
        <v>556</v>
      </c>
      <c r="AB6045">
        <f t="shared" si="190"/>
        <v>9.2650900571752712E-5</v>
      </c>
    </row>
    <row r="6046" spans="1:28">
      <c r="A6046" t="s">
        <v>13686</v>
      </c>
      <c r="B6046" t="s">
        <v>13687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89"/>
        <v>579</v>
      </c>
      <c r="AB6046">
        <f t="shared" si="190"/>
        <v>9.6483581710512256E-5</v>
      </c>
    </row>
    <row r="6047" spans="1:28">
      <c r="A6047" t="s">
        <v>13688</v>
      </c>
      <c r="B6047" t="s">
        <v>13689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89"/>
        <v>622</v>
      </c>
      <c r="AB6047">
        <f t="shared" si="190"/>
        <v>1.0364902905688882E-4</v>
      </c>
    </row>
    <row r="6048" spans="1:28">
      <c r="A6048" t="s">
        <v>13690</v>
      </c>
      <c r="B6048" t="s">
        <v>13691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89"/>
        <v>638</v>
      </c>
      <c r="AB6048">
        <f t="shared" si="190"/>
        <v>1.0631524202298243E-4</v>
      </c>
    </row>
    <row r="6049" spans="1:28">
      <c r="A6049" t="s">
        <v>13692</v>
      </c>
      <c r="B6049" t="s">
        <v>13693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89"/>
        <v>590</v>
      </c>
      <c r="AB6049">
        <f t="shared" si="190"/>
        <v>9.8316603124701615E-5</v>
      </c>
    </row>
    <row r="6050" spans="1:28">
      <c r="A6050" t="s">
        <v>13694</v>
      </c>
      <c r="B6050" t="s">
        <v>13695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89"/>
        <v>470</v>
      </c>
      <c r="AB6050">
        <f t="shared" si="190"/>
        <v>7.8320005878999594E-5</v>
      </c>
    </row>
    <row r="6051" spans="1:28">
      <c r="A6051" t="s">
        <v>13696</v>
      </c>
      <c r="B6051" t="s">
        <v>13697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89"/>
        <v>321</v>
      </c>
      <c r="AB6051">
        <f t="shared" si="190"/>
        <v>5.3490897632252908E-5</v>
      </c>
    </row>
    <row r="6052" spans="1:28">
      <c r="A6052" t="s">
        <v>13698</v>
      </c>
      <c r="B6052" t="s">
        <v>13699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89"/>
        <v>251</v>
      </c>
      <c r="AB6052">
        <f t="shared" si="190"/>
        <v>4.1826215905593401E-5</v>
      </c>
    </row>
    <row r="6053" spans="1:28">
      <c r="A6053" t="s">
        <v>13700</v>
      </c>
      <c r="B6053" t="s">
        <v>13701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89"/>
        <v>272</v>
      </c>
      <c r="AB6053">
        <f t="shared" si="190"/>
        <v>4.532562042359125E-5</v>
      </c>
    </row>
    <row r="6054" spans="1:28">
      <c r="A6054" t="s">
        <v>13702</v>
      </c>
      <c r="B6054" t="s">
        <v>13703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89"/>
        <v>277</v>
      </c>
      <c r="AB6054">
        <f t="shared" si="190"/>
        <v>4.6158811975495502E-5</v>
      </c>
    </row>
    <row r="6055" spans="1:28">
      <c r="A6055" t="s">
        <v>13704</v>
      </c>
      <c r="B6055" t="s">
        <v>13705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89"/>
        <v>303</v>
      </c>
      <c r="AB6055">
        <f t="shared" si="190"/>
        <v>5.0491408045397609E-5</v>
      </c>
    </row>
    <row r="6056" spans="1:28">
      <c r="A6056" t="s">
        <v>13706</v>
      </c>
      <c r="B6056" t="s">
        <v>13707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89"/>
        <v>442</v>
      </c>
      <c r="AB6056">
        <f t="shared" si="190"/>
        <v>7.3654133188335791E-5</v>
      </c>
    </row>
    <row r="6057" spans="1:28">
      <c r="A6057" t="s">
        <v>13708</v>
      </c>
      <c r="B6057" t="s">
        <v>13709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89"/>
        <v>724</v>
      </c>
      <c r="AB6057">
        <f t="shared" si="190"/>
        <v>1.2064613671573554E-4</v>
      </c>
    </row>
    <row r="6058" spans="1:28">
      <c r="A6058" t="s">
        <v>13710</v>
      </c>
      <c r="B6058" t="s">
        <v>13711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89"/>
        <v>879</v>
      </c>
      <c r="AB6058">
        <f t="shared" si="190"/>
        <v>1.4647507482476731E-4</v>
      </c>
    </row>
    <row r="6059" spans="1:28">
      <c r="A6059" t="s">
        <v>13712</v>
      </c>
      <c r="B6059" t="s">
        <v>13713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89"/>
        <v>861</v>
      </c>
      <c r="AB6059">
        <f t="shared" si="190"/>
        <v>1.4347558523791201E-4</v>
      </c>
    </row>
    <row r="6060" spans="1:28">
      <c r="A6060" t="s">
        <v>13714</v>
      </c>
      <c r="B6060" t="s">
        <v>13715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89"/>
        <v>735</v>
      </c>
      <c r="AB6060">
        <f t="shared" si="190"/>
        <v>1.2247915812992489E-4</v>
      </c>
    </row>
    <row r="6061" spans="1:28">
      <c r="A6061" t="s">
        <v>13716</v>
      </c>
      <c r="B6061" t="s">
        <v>13717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89"/>
        <v>693</v>
      </c>
      <c r="AB6061">
        <f t="shared" si="190"/>
        <v>1.1548034909392918E-4</v>
      </c>
    </row>
    <row r="6062" spans="1:28">
      <c r="A6062" t="s">
        <v>13718</v>
      </c>
      <c r="B6062" t="s">
        <v>13719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89"/>
        <v>645</v>
      </c>
      <c r="AB6062">
        <f t="shared" si="190"/>
        <v>1.0748171019564838E-4</v>
      </c>
    </row>
    <row r="6063" spans="1:28">
      <c r="A6063" t="s">
        <v>13720</v>
      </c>
      <c r="B6063" t="s">
        <v>13721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89"/>
        <v>612</v>
      </c>
      <c r="AB6063">
        <f t="shared" si="190"/>
        <v>1.0198264595308032E-4</v>
      </c>
    </row>
    <row r="6064" spans="1:28">
      <c r="A6064" t="s">
        <v>13722</v>
      </c>
      <c r="B6064" t="s">
        <v>13723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89"/>
        <v>589</v>
      </c>
      <c r="AB6064">
        <f t="shared" si="190"/>
        <v>9.814996481432076E-5</v>
      </c>
    </row>
    <row r="6065" spans="1:28">
      <c r="A6065" t="s">
        <v>13724</v>
      </c>
      <c r="B6065" t="s">
        <v>13725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89"/>
        <v>530</v>
      </c>
      <c r="AB6065">
        <f t="shared" si="190"/>
        <v>8.8318304501850604E-5</v>
      </c>
    </row>
    <row r="6066" spans="1:28">
      <c r="A6066" t="s">
        <v>13726</v>
      </c>
      <c r="B6066" t="s">
        <v>13727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89"/>
        <v>510</v>
      </c>
      <c r="AB6066">
        <f t="shared" si="190"/>
        <v>8.4985538294233596E-5</v>
      </c>
    </row>
    <row r="6067" spans="1:28">
      <c r="A6067" t="s">
        <v>13728</v>
      </c>
      <c r="B6067" t="s">
        <v>13729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89"/>
        <v>493</v>
      </c>
      <c r="AB6067">
        <f t="shared" si="190"/>
        <v>8.2152687017759138E-5</v>
      </c>
    </row>
    <row r="6068" spans="1:28">
      <c r="A6068" t="s">
        <v>13730</v>
      </c>
      <c r="B6068" t="s">
        <v>13731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89"/>
        <v>505</v>
      </c>
      <c r="AB6068">
        <f t="shared" si="190"/>
        <v>8.4152346742329351E-5</v>
      </c>
    </row>
    <row r="6069" spans="1:28">
      <c r="A6069" t="s">
        <v>13732</v>
      </c>
      <c r="B6069" t="s">
        <v>13733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89"/>
        <v>543</v>
      </c>
      <c r="AB6069">
        <f t="shared" si="190"/>
        <v>9.0484602536801658E-5</v>
      </c>
    </row>
    <row r="6070" spans="1:28">
      <c r="A6070" t="s">
        <v>13734</v>
      </c>
      <c r="B6070" t="s">
        <v>13735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89"/>
        <v>564</v>
      </c>
      <c r="AB6070">
        <f t="shared" si="190"/>
        <v>9.3984007054799507E-5</v>
      </c>
    </row>
    <row r="6071" spans="1:28">
      <c r="A6071" t="s">
        <v>13736</v>
      </c>
      <c r="B6071" t="s">
        <v>13737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89"/>
        <v>604</v>
      </c>
      <c r="AB6071">
        <f t="shared" si="190"/>
        <v>1.0064953947003351E-4</v>
      </c>
    </row>
    <row r="6072" spans="1:28">
      <c r="A6072" t="s">
        <v>13738</v>
      </c>
      <c r="B6072" t="s">
        <v>13739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89"/>
        <v>617</v>
      </c>
      <c r="AB6072">
        <f t="shared" si="190"/>
        <v>1.0281583750498456E-4</v>
      </c>
    </row>
    <row r="6073" spans="1:28">
      <c r="A6073" t="s">
        <v>13740</v>
      </c>
      <c r="B6073" t="s">
        <v>13741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89"/>
        <v>574</v>
      </c>
      <c r="AB6073">
        <f t="shared" si="190"/>
        <v>9.5650390158608011E-5</v>
      </c>
    </row>
    <row r="6074" spans="1:28">
      <c r="A6074" t="s">
        <v>13742</v>
      </c>
      <c r="B6074" t="s">
        <v>13743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89"/>
        <v>454</v>
      </c>
      <c r="AB6074">
        <f t="shared" si="190"/>
        <v>7.565379291290599E-5</v>
      </c>
    </row>
    <row r="6075" spans="1:28">
      <c r="A6075" t="s">
        <v>13744</v>
      </c>
      <c r="B6075" t="s">
        <v>13745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89"/>
        <v>308</v>
      </c>
      <c r="AB6075">
        <f t="shared" si="190"/>
        <v>5.1324599597301861E-5</v>
      </c>
    </row>
    <row r="6076" spans="1:28">
      <c r="A6076" t="s">
        <v>13746</v>
      </c>
      <c r="B6076" t="s">
        <v>13747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89"/>
        <v>229</v>
      </c>
      <c r="AB6076">
        <f t="shared" si="190"/>
        <v>3.8160173077214697E-5</v>
      </c>
    </row>
    <row r="6077" spans="1:28">
      <c r="A6077" t="s">
        <v>13748</v>
      </c>
      <c r="B6077" t="s">
        <v>13749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89"/>
        <v>250</v>
      </c>
      <c r="AB6077">
        <f t="shared" si="190"/>
        <v>4.1659577595212546E-5</v>
      </c>
    </row>
    <row r="6078" spans="1:28">
      <c r="A6078" t="s">
        <v>13750</v>
      </c>
      <c r="B6078" t="s">
        <v>13751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89"/>
        <v>254</v>
      </c>
      <c r="AB6078">
        <f t="shared" si="190"/>
        <v>4.232613083673595E-5</v>
      </c>
    </row>
    <row r="6079" spans="1:28">
      <c r="A6079" t="s">
        <v>13752</v>
      </c>
      <c r="B6079" t="s">
        <v>13753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89"/>
        <v>277</v>
      </c>
      <c r="AB6079">
        <f t="shared" si="190"/>
        <v>4.6158811975495502E-5</v>
      </c>
    </row>
    <row r="6080" spans="1:28">
      <c r="A6080" t="s">
        <v>13754</v>
      </c>
      <c r="B6080" t="s">
        <v>13755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89"/>
        <v>406</v>
      </c>
      <c r="AB6080">
        <f t="shared" si="190"/>
        <v>6.7655154014625179E-5</v>
      </c>
    </row>
    <row r="6081" spans="1:28">
      <c r="A6081" t="s">
        <v>13756</v>
      </c>
      <c r="B6081" t="s">
        <v>13757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89"/>
        <v>673</v>
      </c>
      <c r="AB6081">
        <f t="shared" si="190"/>
        <v>1.1214758288631218E-4</v>
      </c>
    </row>
    <row r="6082" spans="1:28">
      <c r="A6082" t="s">
        <v>13758</v>
      </c>
      <c r="B6082" t="s">
        <v>13759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89"/>
        <v>817</v>
      </c>
      <c r="AB6082">
        <f t="shared" si="190"/>
        <v>1.361434995811546E-4</v>
      </c>
    </row>
    <row r="6083" spans="1:28">
      <c r="A6083" t="s">
        <v>13760</v>
      </c>
      <c r="B6083" t="s">
        <v>13761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89"/>
        <v>801</v>
      </c>
      <c r="AB6083">
        <f t="shared" si="190"/>
        <v>1.3347728661506101E-4</v>
      </c>
    </row>
    <row r="6084" spans="1:28">
      <c r="A6084" t="s">
        <v>13762</v>
      </c>
      <c r="B6084" t="s">
        <v>13763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89"/>
        <v>678</v>
      </c>
      <c r="AB6084">
        <f t="shared" si="190"/>
        <v>1.1298077443821643E-4</v>
      </c>
    </row>
    <row r="6085" spans="1:28">
      <c r="A6085" t="s">
        <v>13764</v>
      </c>
      <c r="B6085" t="s">
        <v>13765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89"/>
        <v>642</v>
      </c>
      <c r="AB6085">
        <f t="shared" si="190"/>
        <v>1.0698179526450582E-4</v>
      </c>
    </row>
    <row r="6086" spans="1:28">
      <c r="A6086" t="s">
        <v>13766</v>
      </c>
      <c r="B6086" t="s">
        <v>13767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91">SUM(U6086:Z6086)</f>
        <v>597</v>
      </c>
      <c r="AB6086">
        <f t="shared" si="190"/>
        <v>9.9483071297367569E-5</v>
      </c>
    </row>
    <row r="6087" spans="1:28">
      <c r="A6087" t="s">
        <v>13768</v>
      </c>
      <c r="B6087" t="s">
        <v>13769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91"/>
        <v>568</v>
      </c>
      <c r="AB6087">
        <f t="shared" si="190"/>
        <v>9.4650560296322912E-5</v>
      </c>
    </row>
    <row r="6088" spans="1:28">
      <c r="A6088" t="s">
        <v>13770</v>
      </c>
      <c r="B6088" t="s">
        <v>13771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91"/>
        <v>546</v>
      </c>
      <c r="AB6088">
        <f t="shared" si="190"/>
        <v>9.0984517467944208E-5</v>
      </c>
    </row>
    <row r="6089" spans="1:28">
      <c r="A6089" t="s">
        <v>13772</v>
      </c>
      <c r="B6089" t="s">
        <v>13773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91"/>
        <v>490</v>
      </c>
      <c r="AB6089">
        <f t="shared" si="190"/>
        <v>8.1652772086616588E-5</v>
      </c>
    </row>
    <row r="6090" spans="1:28">
      <c r="A6090" t="s">
        <v>13774</v>
      </c>
      <c r="B6090" t="s">
        <v>13775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91"/>
        <v>471</v>
      </c>
      <c r="AB6090">
        <f t="shared" si="190"/>
        <v>7.8486644189380435E-5</v>
      </c>
    </row>
    <row r="6091" spans="1:28">
      <c r="A6091" t="s">
        <v>13776</v>
      </c>
      <c r="B6091" t="s">
        <v>13777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91"/>
        <v>452</v>
      </c>
      <c r="AB6091">
        <f t="shared" si="190"/>
        <v>7.5320516292144281E-5</v>
      </c>
    </row>
    <row r="6092" spans="1:28">
      <c r="A6092" t="s">
        <v>13778</v>
      </c>
      <c r="B6092" t="s">
        <v>13779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91"/>
        <v>462</v>
      </c>
      <c r="AB6092">
        <f t="shared" si="190"/>
        <v>7.6986899395952785E-5</v>
      </c>
    </row>
    <row r="6093" spans="1:28">
      <c r="A6093" t="s">
        <v>13780</v>
      </c>
      <c r="B6093" t="s">
        <v>13781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91"/>
        <v>499</v>
      </c>
      <c r="AB6093">
        <f t="shared" si="190"/>
        <v>8.3152516880044251E-5</v>
      </c>
    </row>
    <row r="6094" spans="1:28">
      <c r="A6094" t="s">
        <v>13782</v>
      </c>
      <c r="B6094" t="s">
        <v>13783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91"/>
        <v>519</v>
      </c>
      <c r="AB6094">
        <f t="shared" si="190"/>
        <v>8.6485283087661246E-5</v>
      </c>
    </row>
    <row r="6095" spans="1:28">
      <c r="A6095" t="s">
        <v>13784</v>
      </c>
      <c r="B6095" t="s">
        <v>13785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91"/>
        <v>557</v>
      </c>
      <c r="AB6095">
        <f t="shared" si="190"/>
        <v>9.2817538882133553E-5</v>
      </c>
    </row>
    <row r="6096" spans="1:28">
      <c r="A6096" t="s">
        <v>13786</v>
      </c>
      <c r="B6096" t="s">
        <v>13787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91"/>
        <v>570</v>
      </c>
      <c r="AB6096">
        <f t="shared" si="190"/>
        <v>9.4983836917084607E-5</v>
      </c>
    </row>
    <row r="6097" spans="1:28">
      <c r="A6097" t="s">
        <v>13788</v>
      </c>
      <c r="B6097" t="s">
        <v>13789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91"/>
        <v>529</v>
      </c>
      <c r="AB6097">
        <f t="shared" si="190"/>
        <v>8.815166619146975E-5</v>
      </c>
    </row>
    <row r="6098" spans="1:28">
      <c r="A6098" t="s">
        <v>13790</v>
      </c>
      <c r="B6098" t="s">
        <v>13791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91"/>
        <v>420</v>
      </c>
      <c r="AB6098">
        <f t="shared" si="190"/>
        <v>6.9988090359957087E-5</v>
      </c>
    </row>
    <row r="6099" spans="1:28">
      <c r="A6099" t="s">
        <v>13792</v>
      </c>
      <c r="B6099" t="s">
        <v>13793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91"/>
        <v>284</v>
      </c>
      <c r="AB6099">
        <f t="shared" si="190"/>
        <v>4.7325280148161456E-5</v>
      </c>
    </row>
    <row r="6100" spans="1:28">
      <c r="A6100" t="s">
        <v>13794</v>
      </c>
      <c r="B6100" t="s">
        <v>13795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91"/>
        <v>185</v>
      </c>
      <c r="AB6100">
        <f t="shared" si="190"/>
        <v>3.0828087420457284E-5</v>
      </c>
    </row>
    <row r="6101" spans="1:28">
      <c r="A6101" t="s">
        <v>13796</v>
      </c>
      <c r="B6101" t="s">
        <v>13797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91"/>
        <v>207</v>
      </c>
      <c r="AB6101">
        <f t="shared" si="190"/>
        <v>3.4494130248835987E-5</v>
      </c>
    </row>
    <row r="6102" spans="1:28">
      <c r="A6102" t="s">
        <v>13798</v>
      </c>
      <c r="B6102" t="s">
        <v>13799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91"/>
        <v>205</v>
      </c>
      <c r="AB6102">
        <f t="shared" ref="AB6102:AB6165" si="192">AA6102/$AD$4</f>
        <v>3.4160853628074292E-5</v>
      </c>
    </row>
    <row r="6103" spans="1:28">
      <c r="A6103" t="s">
        <v>13800</v>
      </c>
      <c r="B6103" t="s">
        <v>13801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91"/>
        <v>226</v>
      </c>
      <c r="AB6103">
        <f t="shared" si="192"/>
        <v>3.7660258146072141E-5</v>
      </c>
    </row>
    <row r="6104" spans="1:28">
      <c r="A6104" t="s">
        <v>13802</v>
      </c>
      <c r="B6104" t="s">
        <v>13803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91"/>
        <v>347</v>
      </c>
      <c r="AB6104">
        <f t="shared" si="192"/>
        <v>5.7823493702155016E-5</v>
      </c>
    </row>
    <row r="6105" spans="1:28">
      <c r="A6105" t="s">
        <v>13804</v>
      </c>
      <c r="B6105" t="s">
        <v>13805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91"/>
        <v>593</v>
      </c>
      <c r="AB6105">
        <f t="shared" si="192"/>
        <v>9.8816518055844165E-5</v>
      </c>
    </row>
    <row r="6106" spans="1:28">
      <c r="A6106" t="s">
        <v>13806</v>
      </c>
      <c r="B6106" t="s">
        <v>13807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91"/>
        <v>716</v>
      </c>
      <c r="AB6106">
        <f t="shared" si="192"/>
        <v>1.1931303023268874E-4</v>
      </c>
    </row>
    <row r="6107" spans="1:28">
      <c r="A6107" t="s">
        <v>13808</v>
      </c>
      <c r="B6107" t="s">
        <v>13809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91"/>
        <v>704</v>
      </c>
      <c r="AB6107">
        <f t="shared" si="192"/>
        <v>1.1731337050811854E-4</v>
      </c>
    </row>
    <row r="6108" spans="1:28">
      <c r="A6108" t="s">
        <v>13810</v>
      </c>
      <c r="B6108" t="s">
        <v>13811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91"/>
        <v>579</v>
      </c>
      <c r="AB6108">
        <f t="shared" si="192"/>
        <v>9.6483581710512256E-5</v>
      </c>
    </row>
    <row r="6109" spans="1:28">
      <c r="A6109" t="s">
        <v>13812</v>
      </c>
      <c r="B6109" t="s">
        <v>13813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91"/>
        <v>555</v>
      </c>
      <c r="AB6109">
        <f t="shared" si="192"/>
        <v>9.2484262261371858E-5</v>
      </c>
    </row>
    <row r="6110" spans="1:28">
      <c r="A6110" t="s">
        <v>13814</v>
      </c>
      <c r="B6110" t="s">
        <v>13815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91"/>
        <v>516</v>
      </c>
      <c r="AB6110">
        <f t="shared" si="192"/>
        <v>8.5985368156518696E-5</v>
      </c>
    </row>
    <row r="6111" spans="1:28">
      <c r="A6111" t="s">
        <v>13816</v>
      </c>
      <c r="B6111" t="s">
        <v>13817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91"/>
        <v>493</v>
      </c>
      <c r="AB6111">
        <f t="shared" si="192"/>
        <v>8.2152687017759138E-5</v>
      </c>
    </row>
    <row r="6112" spans="1:28">
      <c r="A6112" t="s">
        <v>13818</v>
      </c>
      <c r="B6112" t="s">
        <v>13819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91"/>
        <v>478</v>
      </c>
      <c r="AB6112">
        <f t="shared" si="192"/>
        <v>7.9653112362046389E-5</v>
      </c>
    </row>
    <row r="6113" spans="1:28">
      <c r="A6113" t="s">
        <v>13820</v>
      </c>
      <c r="B6113" t="s">
        <v>13821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91"/>
        <v>415</v>
      </c>
      <c r="AB6113">
        <f t="shared" si="192"/>
        <v>6.9154898808052829E-5</v>
      </c>
    </row>
    <row r="6114" spans="1:28">
      <c r="A6114" t="s">
        <v>13822</v>
      </c>
      <c r="B6114" t="s">
        <v>13823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91"/>
        <v>399</v>
      </c>
      <c r="AB6114">
        <f t="shared" si="192"/>
        <v>6.6488685841959225E-5</v>
      </c>
    </row>
    <row r="6115" spans="1:28">
      <c r="A6115" t="s">
        <v>13824</v>
      </c>
      <c r="B6115" t="s">
        <v>13825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91"/>
        <v>372</v>
      </c>
      <c r="AB6115">
        <f t="shared" si="192"/>
        <v>6.1989451461676276E-5</v>
      </c>
    </row>
    <row r="6116" spans="1:28">
      <c r="A6116" t="s">
        <v>13826</v>
      </c>
      <c r="B6116" t="s">
        <v>13827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91"/>
        <v>380</v>
      </c>
      <c r="AB6116">
        <f t="shared" si="192"/>
        <v>6.3322557944723071E-5</v>
      </c>
    </row>
    <row r="6117" spans="1:28">
      <c r="A6117" t="s">
        <v>13828</v>
      </c>
      <c r="B6117" t="s">
        <v>13829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91"/>
        <v>413</v>
      </c>
      <c r="AB6117">
        <f t="shared" si="192"/>
        <v>6.8821622187291133E-5</v>
      </c>
    </row>
    <row r="6118" spans="1:28">
      <c r="A6118" t="s">
        <v>13830</v>
      </c>
      <c r="B6118" t="s">
        <v>13831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91"/>
        <v>428</v>
      </c>
      <c r="AB6118">
        <f t="shared" si="192"/>
        <v>7.1321196843003882E-5</v>
      </c>
    </row>
    <row r="6119" spans="1:28">
      <c r="A6119" t="s">
        <v>13832</v>
      </c>
      <c r="B6119" t="s">
        <v>13833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91"/>
        <v>459</v>
      </c>
      <c r="AB6119">
        <f t="shared" si="192"/>
        <v>7.6486984464810235E-5</v>
      </c>
    </row>
    <row r="6120" spans="1:28">
      <c r="A6120" t="s">
        <v>13834</v>
      </c>
      <c r="B6120" t="s">
        <v>13835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91"/>
        <v>480</v>
      </c>
      <c r="AB6120">
        <f t="shared" si="192"/>
        <v>7.9986388982808098E-5</v>
      </c>
    </row>
    <row r="6121" spans="1:28">
      <c r="A6121" t="s">
        <v>13836</v>
      </c>
      <c r="B6121" t="s">
        <v>13837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91"/>
        <v>442</v>
      </c>
      <c r="AB6121">
        <f t="shared" si="192"/>
        <v>7.3654133188335791E-5</v>
      </c>
    </row>
    <row r="6122" spans="1:28">
      <c r="A6122" t="s">
        <v>13838</v>
      </c>
      <c r="B6122" t="s">
        <v>13839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91"/>
        <v>357</v>
      </c>
      <c r="AB6122">
        <f t="shared" si="192"/>
        <v>5.948987680596352E-5</v>
      </c>
    </row>
    <row r="6123" spans="1:28">
      <c r="A6123" t="s">
        <v>13840</v>
      </c>
      <c r="B6123" t="s">
        <v>13841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91"/>
        <v>240</v>
      </c>
      <c r="AB6123">
        <f t="shared" si="192"/>
        <v>3.9993194491404049E-5</v>
      </c>
    </row>
    <row r="6124" spans="1:28">
      <c r="A6124" t="s">
        <v>13842</v>
      </c>
      <c r="B6124" t="s">
        <v>13843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91"/>
        <v>178</v>
      </c>
      <c r="AB6124">
        <f t="shared" si="192"/>
        <v>2.9661619247791333E-5</v>
      </c>
    </row>
    <row r="6125" spans="1:28">
      <c r="A6125" t="s">
        <v>13844</v>
      </c>
      <c r="B6125" t="s">
        <v>13845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91"/>
        <v>196</v>
      </c>
      <c r="AB6125">
        <f t="shared" si="192"/>
        <v>3.2661108834646635E-5</v>
      </c>
    </row>
    <row r="6126" spans="1:28">
      <c r="A6126" t="s">
        <v>13846</v>
      </c>
      <c r="B6126" t="s">
        <v>13847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91"/>
        <v>192</v>
      </c>
      <c r="AB6126">
        <f t="shared" si="192"/>
        <v>3.1994555593123238E-5</v>
      </c>
    </row>
    <row r="6127" spans="1:28">
      <c r="A6127" t="s">
        <v>13848</v>
      </c>
      <c r="B6127" t="s">
        <v>13849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91"/>
        <v>209</v>
      </c>
      <c r="AB6127">
        <f t="shared" si="192"/>
        <v>3.4827406869597689E-5</v>
      </c>
    </row>
    <row r="6128" spans="1:28">
      <c r="A6128" t="s">
        <v>13850</v>
      </c>
      <c r="B6128" t="s">
        <v>13851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91"/>
        <v>319</v>
      </c>
      <c r="AB6128">
        <f t="shared" si="192"/>
        <v>5.3157621011491213E-5</v>
      </c>
    </row>
    <row r="6129" spans="1:28">
      <c r="A6129" t="s">
        <v>13852</v>
      </c>
      <c r="B6129" t="s">
        <v>13853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91"/>
        <v>555</v>
      </c>
      <c r="AB6129">
        <f t="shared" si="192"/>
        <v>9.2484262261371858E-5</v>
      </c>
    </row>
    <row r="6130" spans="1:28">
      <c r="A6130" t="s">
        <v>13854</v>
      </c>
      <c r="B6130" t="s">
        <v>13855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91"/>
        <v>667</v>
      </c>
      <c r="AB6130">
        <f t="shared" si="192"/>
        <v>1.1114775302402708E-4</v>
      </c>
    </row>
    <row r="6131" spans="1:28">
      <c r="A6131" t="s">
        <v>13856</v>
      </c>
      <c r="B6131" t="s">
        <v>13857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91"/>
        <v>672</v>
      </c>
      <c r="AB6131">
        <f t="shared" si="192"/>
        <v>1.1198094457593133E-4</v>
      </c>
    </row>
    <row r="6132" spans="1:28">
      <c r="A6132" t="s">
        <v>13858</v>
      </c>
      <c r="B6132" t="s">
        <v>13859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91"/>
        <v>555</v>
      </c>
      <c r="AB6132">
        <f t="shared" si="192"/>
        <v>9.2484262261371858E-5</v>
      </c>
    </row>
    <row r="6133" spans="1:28">
      <c r="A6133" t="s">
        <v>13860</v>
      </c>
      <c r="B6133" t="s">
        <v>13861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91"/>
        <v>531</v>
      </c>
      <c r="AB6133">
        <f t="shared" si="192"/>
        <v>8.8484942812231445E-5</v>
      </c>
    </row>
    <row r="6134" spans="1:28">
      <c r="A6134" t="s">
        <v>13862</v>
      </c>
      <c r="B6134" t="s">
        <v>13863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91"/>
        <v>489</v>
      </c>
      <c r="AB6134">
        <f t="shared" si="192"/>
        <v>8.1486133776235747E-5</v>
      </c>
    </row>
    <row r="6135" spans="1:28">
      <c r="A6135" t="s">
        <v>13864</v>
      </c>
      <c r="B6135" t="s">
        <v>13865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91"/>
        <v>465</v>
      </c>
      <c r="AB6135">
        <f t="shared" si="192"/>
        <v>7.7486814327095335E-5</v>
      </c>
    </row>
    <row r="6136" spans="1:28">
      <c r="A6136" t="s">
        <v>13866</v>
      </c>
      <c r="B6136" t="s">
        <v>13867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91"/>
        <v>450</v>
      </c>
      <c r="AB6136">
        <f t="shared" si="192"/>
        <v>7.4987239671382586E-5</v>
      </c>
    </row>
    <row r="6137" spans="1:28">
      <c r="A6137" t="s">
        <v>13868</v>
      </c>
      <c r="B6137" t="s">
        <v>13869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91"/>
        <v>395</v>
      </c>
      <c r="AB6137">
        <f t="shared" si="192"/>
        <v>6.5822132600435821E-5</v>
      </c>
    </row>
    <row r="6138" spans="1:28">
      <c r="A6138" t="s">
        <v>13870</v>
      </c>
      <c r="B6138" t="s">
        <v>13871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91"/>
        <v>373</v>
      </c>
      <c r="AB6138">
        <f t="shared" si="192"/>
        <v>6.2156089772057117E-5</v>
      </c>
    </row>
    <row r="6139" spans="1:28">
      <c r="A6139" t="s">
        <v>13872</v>
      </c>
      <c r="B6139" t="s">
        <v>13873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91"/>
        <v>347</v>
      </c>
      <c r="AB6139">
        <f t="shared" si="192"/>
        <v>5.7823493702155016E-5</v>
      </c>
    </row>
    <row r="6140" spans="1:28">
      <c r="A6140" t="s">
        <v>13874</v>
      </c>
      <c r="B6140" t="s">
        <v>13875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91"/>
        <v>353</v>
      </c>
      <c r="AB6140">
        <f t="shared" si="192"/>
        <v>5.8823323564440116E-5</v>
      </c>
    </row>
    <row r="6141" spans="1:28">
      <c r="A6141" t="s">
        <v>13876</v>
      </c>
      <c r="B6141" t="s">
        <v>13877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91"/>
        <v>390</v>
      </c>
      <c r="AB6141">
        <f t="shared" si="192"/>
        <v>6.4988941048531575E-5</v>
      </c>
    </row>
    <row r="6142" spans="1:28">
      <c r="A6142" t="s">
        <v>13878</v>
      </c>
      <c r="B6142" t="s">
        <v>13879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91"/>
        <v>406</v>
      </c>
      <c r="AB6142">
        <f t="shared" si="192"/>
        <v>6.7655154014625179E-5</v>
      </c>
    </row>
    <row r="6143" spans="1:28">
      <c r="A6143" t="s">
        <v>13880</v>
      </c>
      <c r="B6143" t="s">
        <v>13881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91"/>
        <v>441</v>
      </c>
      <c r="AB6143">
        <f t="shared" si="192"/>
        <v>7.3487494877954936E-5</v>
      </c>
    </row>
    <row r="6144" spans="1:28">
      <c r="A6144" t="s">
        <v>13882</v>
      </c>
      <c r="B6144" t="s">
        <v>13883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91"/>
        <v>457</v>
      </c>
      <c r="AB6144">
        <f t="shared" si="192"/>
        <v>7.615370784404854E-5</v>
      </c>
    </row>
    <row r="6145" spans="1:28">
      <c r="A6145" t="s">
        <v>13884</v>
      </c>
      <c r="B6145" t="s">
        <v>13885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91"/>
        <v>425</v>
      </c>
      <c r="AB6145">
        <f t="shared" si="192"/>
        <v>7.0821281911861333E-5</v>
      </c>
    </row>
    <row r="6146" spans="1:28">
      <c r="A6146" t="s">
        <v>13886</v>
      </c>
      <c r="B6146" t="s">
        <v>13887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91"/>
        <v>338</v>
      </c>
      <c r="AB6146">
        <f t="shared" si="192"/>
        <v>5.6323748908727367E-5</v>
      </c>
    </row>
    <row r="6147" spans="1:28">
      <c r="A6147" t="s">
        <v>13888</v>
      </c>
      <c r="B6147" t="s">
        <v>13889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91"/>
        <v>225</v>
      </c>
      <c r="AB6147">
        <f t="shared" si="192"/>
        <v>3.7493619835691293E-5</v>
      </c>
    </row>
    <row r="6148" spans="1:28">
      <c r="A6148" t="s">
        <v>13890</v>
      </c>
      <c r="B6148" t="s">
        <v>13891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91"/>
        <v>205</v>
      </c>
      <c r="AB6148">
        <f t="shared" si="192"/>
        <v>3.4160853628074292E-5</v>
      </c>
    </row>
    <row r="6149" spans="1:28">
      <c r="A6149" t="s">
        <v>13892</v>
      </c>
      <c r="B6149" t="s">
        <v>13893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91"/>
        <v>209</v>
      </c>
      <c r="AB6149">
        <f t="shared" si="192"/>
        <v>3.4827406869597689E-5</v>
      </c>
    </row>
    <row r="6150" spans="1:28">
      <c r="A6150" t="s">
        <v>13894</v>
      </c>
      <c r="B6150" t="s">
        <v>13895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93">SUM(U6150:Z6150)</f>
        <v>192</v>
      </c>
      <c r="AB6150">
        <f t="shared" si="192"/>
        <v>3.1994555593123238E-5</v>
      </c>
    </row>
    <row r="6151" spans="1:28">
      <c r="A6151" t="s">
        <v>13896</v>
      </c>
      <c r="B6151" t="s">
        <v>13897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93"/>
        <v>220</v>
      </c>
      <c r="AB6151">
        <f t="shared" si="192"/>
        <v>3.6660428283787041E-5</v>
      </c>
    </row>
    <row r="6152" spans="1:28">
      <c r="A6152" t="s">
        <v>13898</v>
      </c>
      <c r="B6152" t="s">
        <v>13899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93"/>
        <v>331</v>
      </c>
      <c r="AB6152">
        <f t="shared" si="192"/>
        <v>5.5157280736061412E-5</v>
      </c>
    </row>
    <row r="6153" spans="1:28">
      <c r="A6153" t="s">
        <v>13900</v>
      </c>
      <c r="B6153" t="s">
        <v>13901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93"/>
        <v>534</v>
      </c>
      <c r="AB6153">
        <f t="shared" si="192"/>
        <v>8.8984857743374009E-5</v>
      </c>
    </row>
    <row r="6154" spans="1:28">
      <c r="A6154" t="s">
        <v>13902</v>
      </c>
      <c r="B6154" t="s">
        <v>13903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93"/>
        <v>681</v>
      </c>
      <c r="AB6154">
        <f t="shared" si="192"/>
        <v>1.1348068936935898E-4</v>
      </c>
    </row>
    <row r="6155" spans="1:28">
      <c r="A6155" t="s">
        <v>13904</v>
      </c>
      <c r="B6155" t="s">
        <v>13905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93"/>
        <v>677</v>
      </c>
      <c r="AB6155">
        <f t="shared" si="192"/>
        <v>1.1281413612783557E-4</v>
      </c>
    </row>
    <row r="6156" spans="1:28">
      <c r="A6156" t="s">
        <v>13906</v>
      </c>
      <c r="B6156" t="s">
        <v>13907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93"/>
        <v>563</v>
      </c>
      <c r="AB6156">
        <f t="shared" si="192"/>
        <v>9.3817368744418653E-5</v>
      </c>
    </row>
    <row r="6157" spans="1:28">
      <c r="A6157" t="s">
        <v>13908</v>
      </c>
      <c r="B6157" t="s">
        <v>13909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93"/>
        <v>532</v>
      </c>
      <c r="AB6157">
        <f t="shared" si="192"/>
        <v>8.86515811226123E-5</v>
      </c>
    </row>
    <row r="6158" spans="1:28">
      <c r="A6158" t="s">
        <v>13910</v>
      </c>
      <c r="B6158" t="s">
        <v>13911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93"/>
        <v>512</v>
      </c>
      <c r="AB6158">
        <f t="shared" si="192"/>
        <v>8.5318814914995292E-5</v>
      </c>
    </row>
    <row r="6159" spans="1:28">
      <c r="A6159" t="s">
        <v>13912</v>
      </c>
      <c r="B6159" t="s">
        <v>13913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93"/>
        <v>468</v>
      </c>
      <c r="AB6159">
        <f t="shared" si="192"/>
        <v>7.7986729258237885E-5</v>
      </c>
    </row>
    <row r="6160" spans="1:28">
      <c r="A6160" t="s">
        <v>13914</v>
      </c>
      <c r="B6160" t="s">
        <v>13915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93"/>
        <v>456</v>
      </c>
      <c r="AB6160">
        <f t="shared" si="192"/>
        <v>7.5987069533667686E-5</v>
      </c>
    </row>
    <row r="6161" spans="1:28">
      <c r="A6161" t="s">
        <v>13916</v>
      </c>
      <c r="B6161" t="s">
        <v>13917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93"/>
        <v>398</v>
      </c>
      <c r="AB6161">
        <f t="shared" si="192"/>
        <v>6.632204753157837E-5</v>
      </c>
    </row>
    <row r="6162" spans="1:28">
      <c r="A6162" t="s">
        <v>13918</v>
      </c>
      <c r="B6162" t="s">
        <v>13919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93"/>
        <v>416</v>
      </c>
      <c r="AB6162">
        <f t="shared" si="192"/>
        <v>6.9321537118433683E-5</v>
      </c>
    </row>
    <row r="6163" spans="1:28">
      <c r="A6163" t="s">
        <v>13920</v>
      </c>
      <c r="B6163" t="s">
        <v>13921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93"/>
        <v>387</v>
      </c>
      <c r="AB6163">
        <f t="shared" si="192"/>
        <v>6.4489026117389025E-5</v>
      </c>
    </row>
    <row r="6164" spans="1:28">
      <c r="A6164" t="s">
        <v>13922</v>
      </c>
      <c r="B6164" t="s">
        <v>13923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93"/>
        <v>394</v>
      </c>
      <c r="AB6164">
        <f t="shared" si="192"/>
        <v>6.565549429005498E-5</v>
      </c>
    </row>
    <row r="6165" spans="1:28">
      <c r="A6165" t="s">
        <v>13924</v>
      </c>
      <c r="B6165" t="s">
        <v>13925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93"/>
        <v>409</v>
      </c>
      <c r="AB6165">
        <f t="shared" si="192"/>
        <v>6.8155068945767729E-5</v>
      </c>
    </row>
    <row r="6166" spans="1:28">
      <c r="A6166" t="s">
        <v>13926</v>
      </c>
      <c r="B6166" t="s">
        <v>13927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93"/>
        <v>424</v>
      </c>
      <c r="AB6166">
        <f t="shared" ref="AB6166:AB6229" si="194">AA6166/$AD$4</f>
        <v>7.0654643601480478E-5</v>
      </c>
    </row>
    <row r="6167" spans="1:28">
      <c r="A6167" t="s">
        <v>13928</v>
      </c>
      <c r="B6167" t="s">
        <v>13929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93"/>
        <v>447</v>
      </c>
      <c r="AB6167">
        <f t="shared" si="194"/>
        <v>7.4487324740240036E-5</v>
      </c>
    </row>
    <row r="6168" spans="1:28">
      <c r="A6168" t="s">
        <v>13930</v>
      </c>
      <c r="B6168" t="s">
        <v>13931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93"/>
        <v>458</v>
      </c>
      <c r="AB6168">
        <f t="shared" si="194"/>
        <v>7.6320346154429394E-5</v>
      </c>
    </row>
    <row r="6169" spans="1:28">
      <c r="A6169" t="s">
        <v>13932</v>
      </c>
      <c r="B6169" t="s">
        <v>13933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93"/>
        <v>437</v>
      </c>
      <c r="AB6169">
        <f t="shared" si="194"/>
        <v>7.2820941636431532E-5</v>
      </c>
    </row>
    <row r="6170" spans="1:28">
      <c r="A6170" t="s">
        <v>13934</v>
      </c>
      <c r="B6170" t="s">
        <v>13935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93"/>
        <v>346</v>
      </c>
      <c r="AB6170">
        <f t="shared" si="194"/>
        <v>5.7656855391774168E-5</v>
      </c>
    </row>
    <row r="6171" spans="1:28">
      <c r="A6171" t="s">
        <v>13936</v>
      </c>
      <c r="B6171" t="s">
        <v>13937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93"/>
        <v>234</v>
      </c>
      <c r="AB6171">
        <f t="shared" si="194"/>
        <v>3.8993364629118942E-5</v>
      </c>
    </row>
    <row r="6172" spans="1:28">
      <c r="A6172" t="s">
        <v>13938</v>
      </c>
      <c r="B6172" t="s">
        <v>13939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93"/>
        <v>187</v>
      </c>
      <c r="AB6172">
        <f t="shared" si="194"/>
        <v>3.1161364041218986E-5</v>
      </c>
    </row>
    <row r="6173" spans="1:28">
      <c r="A6173" t="s">
        <v>13940</v>
      </c>
      <c r="B6173" t="s">
        <v>13941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93"/>
        <v>212</v>
      </c>
      <c r="AB6173">
        <f t="shared" si="194"/>
        <v>3.5327321800740239E-5</v>
      </c>
    </row>
    <row r="6174" spans="1:28">
      <c r="A6174" t="s">
        <v>13942</v>
      </c>
      <c r="B6174" t="s">
        <v>13943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93"/>
        <v>221</v>
      </c>
      <c r="AB6174">
        <f t="shared" si="194"/>
        <v>3.6827066594167895E-5</v>
      </c>
    </row>
    <row r="6175" spans="1:28">
      <c r="A6175" t="s">
        <v>13944</v>
      </c>
      <c r="B6175" t="s">
        <v>13945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93"/>
        <v>271</v>
      </c>
      <c r="AB6175">
        <f t="shared" si="194"/>
        <v>4.5158982113210402E-5</v>
      </c>
    </row>
    <row r="6176" spans="1:28">
      <c r="A6176" t="s">
        <v>13946</v>
      </c>
      <c r="B6176" t="s">
        <v>13947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93"/>
        <v>396</v>
      </c>
      <c r="AB6176">
        <f t="shared" si="194"/>
        <v>6.5988770910816675E-5</v>
      </c>
    </row>
    <row r="6177" spans="1:28">
      <c r="A6177" t="s">
        <v>13948</v>
      </c>
      <c r="B6177" t="s">
        <v>13949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93"/>
        <v>600</v>
      </c>
      <c r="AB6177">
        <f t="shared" si="194"/>
        <v>9.9982986228510119E-5</v>
      </c>
    </row>
    <row r="6178" spans="1:28">
      <c r="A6178" t="s">
        <v>13950</v>
      </c>
      <c r="B6178" t="s">
        <v>13951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93"/>
        <v>625</v>
      </c>
      <c r="AB6178">
        <f t="shared" si="194"/>
        <v>1.0414894398803137E-4</v>
      </c>
    </row>
    <row r="6179" spans="1:28">
      <c r="A6179" t="s">
        <v>13952</v>
      </c>
      <c r="B6179" t="s">
        <v>13953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93"/>
        <v>638</v>
      </c>
      <c r="AB6179">
        <f t="shared" si="194"/>
        <v>1.0631524202298243E-4</v>
      </c>
    </row>
    <row r="6180" spans="1:28">
      <c r="A6180" t="s">
        <v>13954</v>
      </c>
      <c r="B6180" t="s">
        <v>13955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93"/>
        <v>510</v>
      </c>
      <c r="AB6180">
        <f t="shared" si="194"/>
        <v>8.4985538294233596E-5</v>
      </c>
    </row>
    <row r="6181" spans="1:28">
      <c r="A6181" t="s">
        <v>13956</v>
      </c>
      <c r="B6181" t="s">
        <v>13957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93"/>
        <v>488</v>
      </c>
      <c r="AB6181">
        <f t="shared" si="194"/>
        <v>8.1319495465854893E-5</v>
      </c>
    </row>
    <row r="6182" spans="1:28">
      <c r="A6182" t="s">
        <v>13958</v>
      </c>
      <c r="B6182" t="s">
        <v>13959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93"/>
        <v>459</v>
      </c>
      <c r="AB6182">
        <f t="shared" si="194"/>
        <v>7.6486984464810235E-5</v>
      </c>
    </row>
    <row r="6183" spans="1:28">
      <c r="A6183" t="s">
        <v>13960</v>
      </c>
      <c r="B6183" t="s">
        <v>13961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93"/>
        <v>435</v>
      </c>
      <c r="AB6183">
        <f t="shared" si="194"/>
        <v>7.2487665015669837E-5</v>
      </c>
    </row>
    <row r="6184" spans="1:28">
      <c r="A6184" t="s">
        <v>13962</v>
      </c>
      <c r="B6184" t="s">
        <v>13963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93"/>
        <v>429</v>
      </c>
      <c r="AB6184">
        <f t="shared" si="194"/>
        <v>7.1487835153384737E-5</v>
      </c>
    </row>
    <row r="6185" spans="1:28">
      <c r="A6185" t="s">
        <v>13964</v>
      </c>
      <c r="B6185" t="s">
        <v>13965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93"/>
        <v>379</v>
      </c>
      <c r="AB6185">
        <f t="shared" si="194"/>
        <v>6.3155919634342217E-5</v>
      </c>
    </row>
    <row r="6186" spans="1:28">
      <c r="A6186" t="s">
        <v>13966</v>
      </c>
      <c r="B6186" t="s">
        <v>13967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93"/>
        <v>369</v>
      </c>
      <c r="AB6186">
        <f t="shared" si="194"/>
        <v>6.1489536530533726E-5</v>
      </c>
    </row>
    <row r="6187" spans="1:28">
      <c r="A6187" t="s">
        <v>13968</v>
      </c>
      <c r="B6187" t="s">
        <v>13969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93"/>
        <v>347</v>
      </c>
      <c r="AB6187">
        <f t="shared" si="194"/>
        <v>5.7823493702155016E-5</v>
      </c>
    </row>
    <row r="6188" spans="1:28">
      <c r="A6188" t="s">
        <v>13970</v>
      </c>
      <c r="B6188" t="s">
        <v>13971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93"/>
        <v>360</v>
      </c>
      <c r="AB6188">
        <f t="shared" si="194"/>
        <v>5.998979173710607E-5</v>
      </c>
    </row>
    <row r="6189" spans="1:28">
      <c r="A6189" t="s">
        <v>13972</v>
      </c>
      <c r="B6189" t="s">
        <v>13973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93"/>
        <v>394</v>
      </c>
      <c r="AB6189">
        <f t="shared" si="194"/>
        <v>6.565549429005498E-5</v>
      </c>
    </row>
    <row r="6190" spans="1:28">
      <c r="A6190" t="s">
        <v>13974</v>
      </c>
      <c r="B6190" t="s">
        <v>13975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93"/>
        <v>411</v>
      </c>
      <c r="AB6190">
        <f t="shared" si="194"/>
        <v>6.8488345566529424E-5</v>
      </c>
    </row>
    <row r="6191" spans="1:28">
      <c r="A6191" t="s">
        <v>13976</v>
      </c>
      <c r="B6191" t="s">
        <v>13977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93"/>
        <v>437</v>
      </c>
      <c r="AB6191">
        <f t="shared" si="194"/>
        <v>7.2820941636431532E-5</v>
      </c>
    </row>
    <row r="6192" spans="1:28">
      <c r="A6192" t="s">
        <v>13978</v>
      </c>
      <c r="B6192" t="s">
        <v>13979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93"/>
        <v>457</v>
      </c>
      <c r="AB6192">
        <f t="shared" si="194"/>
        <v>7.615370784404854E-5</v>
      </c>
    </row>
    <row r="6193" spans="1:28">
      <c r="A6193" t="s">
        <v>13980</v>
      </c>
      <c r="B6193" t="s">
        <v>13981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93"/>
        <v>439</v>
      </c>
      <c r="AB6193">
        <f t="shared" si="194"/>
        <v>7.3154218257193241E-5</v>
      </c>
    </row>
    <row r="6194" spans="1:28">
      <c r="A6194" t="s">
        <v>13982</v>
      </c>
      <c r="B6194" t="s">
        <v>13983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93"/>
        <v>346</v>
      </c>
      <c r="AB6194">
        <f t="shared" si="194"/>
        <v>5.7656855391774168E-5</v>
      </c>
    </row>
    <row r="6195" spans="1:28">
      <c r="A6195" t="s">
        <v>13984</v>
      </c>
      <c r="B6195" t="s">
        <v>13985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93"/>
        <v>241</v>
      </c>
      <c r="AB6195">
        <f t="shared" si="194"/>
        <v>4.0159832801784897E-5</v>
      </c>
    </row>
    <row r="6196" spans="1:28">
      <c r="A6196" t="s">
        <v>13986</v>
      </c>
      <c r="B6196" t="s">
        <v>13987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93"/>
        <v>196</v>
      </c>
      <c r="AB6196">
        <f t="shared" si="194"/>
        <v>3.2661108834646635E-5</v>
      </c>
    </row>
    <row r="6197" spans="1:28">
      <c r="A6197" t="s">
        <v>13988</v>
      </c>
      <c r="B6197" t="s">
        <v>13989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93"/>
        <v>218</v>
      </c>
      <c r="AB6197">
        <f t="shared" si="194"/>
        <v>3.6327151663025339E-5</v>
      </c>
    </row>
    <row r="6198" spans="1:28">
      <c r="A6198" t="s">
        <v>13990</v>
      </c>
      <c r="B6198" t="s">
        <v>13991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93"/>
        <v>218</v>
      </c>
      <c r="AB6198">
        <f t="shared" si="194"/>
        <v>3.6327151663025339E-5</v>
      </c>
    </row>
    <row r="6199" spans="1:28">
      <c r="A6199" t="s">
        <v>13992</v>
      </c>
      <c r="B6199" t="s">
        <v>13993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93"/>
        <v>239</v>
      </c>
      <c r="AB6199">
        <f t="shared" si="194"/>
        <v>3.9826556181023194E-5</v>
      </c>
    </row>
    <row r="6200" spans="1:28">
      <c r="A6200" t="s">
        <v>13994</v>
      </c>
      <c r="B6200" t="s">
        <v>13995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93"/>
        <v>356</v>
      </c>
      <c r="AB6200">
        <f t="shared" si="194"/>
        <v>5.9323238495582666E-5</v>
      </c>
    </row>
    <row r="6201" spans="1:28">
      <c r="A6201" t="s">
        <v>13996</v>
      </c>
      <c r="B6201" t="s">
        <v>13997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93"/>
        <v>602</v>
      </c>
      <c r="AB6201">
        <f t="shared" si="194"/>
        <v>1.0031626284927181E-4</v>
      </c>
    </row>
    <row r="6202" spans="1:28">
      <c r="A6202" t="s">
        <v>13998</v>
      </c>
      <c r="B6202" t="s">
        <v>13999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93"/>
        <v>723</v>
      </c>
      <c r="AB6202">
        <f t="shared" si="194"/>
        <v>1.2047949840535469E-4</v>
      </c>
    </row>
    <row r="6203" spans="1:28">
      <c r="A6203" t="s">
        <v>14000</v>
      </c>
      <c r="B6203" t="s">
        <v>14001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93"/>
        <v>710</v>
      </c>
      <c r="AB6203">
        <f t="shared" si="194"/>
        <v>1.1831320037040364E-4</v>
      </c>
    </row>
    <row r="6204" spans="1:28">
      <c r="A6204" t="s">
        <v>14002</v>
      </c>
      <c r="B6204" t="s">
        <v>14003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93"/>
        <v>581</v>
      </c>
      <c r="AB6204">
        <f t="shared" si="194"/>
        <v>9.6816858331273965E-5</v>
      </c>
    </row>
    <row r="6205" spans="1:28">
      <c r="A6205" t="s">
        <v>14004</v>
      </c>
      <c r="B6205" t="s">
        <v>14005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93"/>
        <v>554</v>
      </c>
      <c r="AB6205">
        <f t="shared" si="194"/>
        <v>9.2317623950991003E-5</v>
      </c>
    </row>
    <row r="6206" spans="1:28">
      <c r="A6206" t="s">
        <v>14006</v>
      </c>
      <c r="B6206" t="s">
        <v>14007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93"/>
        <v>516</v>
      </c>
      <c r="AB6206">
        <f t="shared" si="194"/>
        <v>8.5985368156518696E-5</v>
      </c>
    </row>
    <row r="6207" spans="1:28">
      <c r="A6207" t="s">
        <v>14008</v>
      </c>
      <c r="B6207" t="s">
        <v>14009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93"/>
        <v>493</v>
      </c>
      <c r="AB6207">
        <f t="shared" si="194"/>
        <v>8.2152687017759138E-5</v>
      </c>
    </row>
    <row r="6208" spans="1:28">
      <c r="A6208" t="s">
        <v>14010</v>
      </c>
      <c r="B6208" t="s">
        <v>14011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93"/>
        <v>478</v>
      </c>
      <c r="AB6208">
        <f t="shared" si="194"/>
        <v>7.9653112362046389E-5</v>
      </c>
    </row>
    <row r="6209" spans="1:28">
      <c r="A6209" t="s">
        <v>14012</v>
      </c>
      <c r="B6209" t="s">
        <v>14013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93"/>
        <v>420</v>
      </c>
      <c r="AB6209">
        <f t="shared" si="194"/>
        <v>6.9988090359957087E-5</v>
      </c>
    </row>
    <row r="6210" spans="1:28">
      <c r="A6210" t="s">
        <v>14014</v>
      </c>
      <c r="B6210" t="s">
        <v>14015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93"/>
        <v>410</v>
      </c>
      <c r="AB6210">
        <f t="shared" si="194"/>
        <v>6.8321707256148583E-5</v>
      </c>
    </row>
    <row r="6211" spans="1:28">
      <c r="A6211" t="s">
        <v>14016</v>
      </c>
      <c r="B6211" t="s">
        <v>14017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93"/>
        <v>387</v>
      </c>
      <c r="AB6211">
        <f t="shared" si="194"/>
        <v>6.4489026117389025E-5</v>
      </c>
    </row>
    <row r="6212" spans="1:28">
      <c r="A6212" t="s">
        <v>14018</v>
      </c>
      <c r="B6212" t="s">
        <v>14019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93"/>
        <v>398</v>
      </c>
      <c r="AB6212">
        <f t="shared" si="194"/>
        <v>6.632204753157837E-5</v>
      </c>
    </row>
    <row r="6213" spans="1:28">
      <c r="A6213" t="s">
        <v>14020</v>
      </c>
      <c r="B6213" t="s">
        <v>14021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93"/>
        <v>431</v>
      </c>
      <c r="AB6213">
        <f t="shared" si="194"/>
        <v>7.1821111774146432E-5</v>
      </c>
    </row>
    <row r="6214" spans="1:28">
      <c r="A6214" t="s">
        <v>14022</v>
      </c>
      <c r="B6214" t="s">
        <v>14023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95">SUM(U6214:Z6214)</f>
        <v>445</v>
      </c>
      <c r="AB6214">
        <f t="shared" si="194"/>
        <v>7.4154048119478341E-5</v>
      </c>
    </row>
    <row r="6215" spans="1:28">
      <c r="A6215" t="s">
        <v>14024</v>
      </c>
      <c r="B6215" t="s">
        <v>14025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95"/>
        <v>481</v>
      </c>
      <c r="AB6215">
        <f t="shared" si="194"/>
        <v>8.0153027293188939E-5</v>
      </c>
    </row>
    <row r="6216" spans="1:28">
      <c r="A6216" t="s">
        <v>14026</v>
      </c>
      <c r="B6216" t="s">
        <v>14027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95"/>
        <v>501</v>
      </c>
      <c r="AB6216">
        <f t="shared" si="194"/>
        <v>8.3485793500805947E-5</v>
      </c>
    </row>
    <row r="6217" spans="1:28">
      <c r="A6217" t="s">
        <v>14028</v>
      </c>
      <c r="B6217" t="s">
        <v>14029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95"/>
        <v>463</v>
      </c>
      <c r="AB6217">
        <f t="shared" si="194"/>
        <v>7.715353770633364E-5</v>
      </c>
    </row>
    <row r="6218" spans="1:28">
      <c r="A6218" t="s">
        <v>14030</v>
      </c>
      <c r="B6218" t="s">
        <v>14031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95"/>
        <v>370</v>
      </c>
      <c r="AB6218">
        <f t="shared" si="194"/>
        <v>6.1656174840914567E-5</v>
      </c>
    </row>
    <row r="6219" spans="1:28">
      <c r="A6219" t="s">
        <v>14032</v>
      </c>
      <c r="B6219" t="s">
        <v>14033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95"/>
        <v>251</v>
      </c>
      <c r="AB6219">
        <f t="shared" si="194"/>
        <v>4.1826215905593401E-5</v>
      </c>
    </row>
    <row r="6220" spans="1:28">
      <c r="A6220" t="s">
        <v>14034</v>
      </c>
      <c r="B6220" t="s">
        <v>14035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95"/>
        <v>217</v>
      </c>
      <c r="AB6220">
        <f t="shared" si="194"/>
        <v>3.6160513352644491E-5</v>
      </c>
    </row>
    <row r="6221" spans="1:28">
      <c r="A6221" t="s">
        <v>14036</v>
      </c>
      <c r="B6221" t="s">
        <v>14037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95"/>
        <v>237</v>
      </c>
      <c r="AB6221">
        <f t="shared" si="194"/>
        <v>3.9493279560261492E-5</v>
      </c>
    </row>
    <row r="6222" spans="1:28">
      <c r="A6222" t="s">
        <v>14038</v>
      </c>
      <c r="B6222" t="s">
        <v>14039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95"/>
        <v>238</v>
      </c>
      <c r="AB6222">
        <f t="shared" si="194"/>
        <v>3.9659917870642347E-5</v>
      </c>
    </row>
    <row r="6223" spans="1:28">
      <c r="A6223" t="s">
        <v>14040</v>
      </c>
      <c r="B6223" t="s">
        <v>14041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95"/>
        <v>262</v>
      </c>
      <c r="AB6223">
        <f t="shared" si="194"/>
        <v>4.3659237319782752E-5</v>
      </c>
    </row>
    <row r="6224" spans="1:28">
      <c r="A6224" t="s">
        <v>14042</v>
      </c>
      <c r="B6224" t="s">
        <v>14043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95"/>
        <v>390</v>
      </c>
      <c r="AB6224">
        <f t="shared" si="194"/>
        <v>6.4988941048531575E-5</v>
      </c>
    </row>
    <row r="6225" spans="1:28">
      <c r="A6225" t="s">
        <v>14044</v>
      </c>
      <c r="B6225" t="s">
        <v>14045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95"/>
        <v>653</v>
      </c>
      <c r="AB6225">
        <f t="shared" si="194"/>
        <v>1.0881481667869518E-4</v>
      </c>
    </row>
    <row r="6226" spans="1:28">
      <c r="A6226" t="s">
        <v>14046</v>
      </c>
      <c r="B6226" t="s">
        <v>14047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95"/>
        <v>791</v>
      </c>
      <c r="AB6226">
        <f t="shared" si="194"/>
        <v>1.318109035112525E-4</v>
      </c>
    </row>
    <row r="6227" spans="1:28">
      <c r="A6227" t="s">
        <v>14048</v>
      </c>
      <c r="B6227" t="s">
        <v>14049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95"/>
        <v>776</v>
      </c>
      <c r="AB6227">
        <f t="shared" si="194"/>
        <v>1.2931132885553976E-4</v>
      </c>
    </row>
    <row r="6228" spans="1:28">
      <c r="A6228" t="s">
        <v>14050</v>
      </c>
      <c r="B6228" t="s">
        <v>14051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95"/>
        <v>652</v>
      </c>
      <c r="AB6228">
        <f t="shared" si="194"/>
        <v>1.0864817836831432E-4</v>
      </c>
    </row>
    <row r="6229" spans="1:28">
      <c r="A6229" t="s">
        <v>14052</v>
      </c>
      <c r="B6229" t="s">
        <v>14053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95"/>
        <v>618</v>
      </c>
      <c r="AB6229">
        <f t="shared" si="194"/>
        <v>1.0298247581536542E-4</v>
      </c>
    </row>
    <row r="6230" spans="1:28">
      <c r="A6230" t="s">
        <v>14054</v>
      </c>
      <c r="B6230" t="s">
        <v>14055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95"/>
        <v>575</v>
      </c>
      <c r="AB6230">
        <f t="shared" ref="AB6230:AB6293" si="196">AA6230/$AD$4</f>
        <v>9.5817028468988866E-5</v>
      </c>
    </row>
    <row r="6231" spans="1:28">
      <c r="A6231" t="s">
        <v>14056</v>
      </c>
      <c r="B6231" t="s">
        <v>14057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95"/>
        <v>548</v>
      </c>
      <c r="AB6231">
        <f t="shared" si="196"/>
        <v>9.1317794088705904E-5</v>
      </c>
    </row>
    <row r="6232" spans="1:28">
      <c r="A6232" t="s">
        <v>14058</v>
      </c>
      <c r="B6232" t="s">
        <v>14059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95"/>
        <v>528</v>
      </c>
      <c r="AB6232">
        <f t="shared" si="196"/>
        <v>8.7985027881088895E-5</v>
      </c>
    </row>
    <row r="6233" spans="1:28">
      <c r="A6233" t="s">
        <v>14060</v>
      </c>
      <c r="B6233" t="s">
        <v>14061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95"/>
        <v>468</v>
      </c>
      <c r="AB6233">
        <f t="shared" si="196"/>
        <v>7.7986729258237885E-5</v>
      </c>
    </row>
    <row r="6234" spans="1:28">
      <c r="A6234" t="s">
        <v>14062</v>
      </c>
      <c r="B6234" t="s">
        <v>14063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95"/>
        <v>451</v>
      </c>
      <c r="AB6234">
        <f t="shared" si="196"/>
        <v>7.515387798176344E-5</v>
      </c>
    </row>
    <row r="6235" spans="1:28">
      <c r="A6235" t="s">
        <v>14064</v>
      </c>
      <c r="B6235" t="s">
        <v>14065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95"/>
        <v>429</v>
      </c>
      <c r="AB6235">
        <f t="shared" si="196"/>
        <v>7.1487835153384737E-5</v>
      </c>
    </row>
    <row r="6236" spans="1:28">
      <c r="A6236" t="s">
        <v>14066</v>
      </c>
      <c r="B6236" t="s">
        <v>14067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95"/>
        <v>439</v>
      </c>
      <c r="AB6236">
        <f t="shared" si="196"/>
        <v>7.3154218257193241E-5</v>
      </c>
    </row>
    <row r="6237" spans="1:28">
      <c r="A6237" t="s">
        <v>14068</v>
      </c>
      <c r="B6237" t="s">
        <v>14069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95"/>
        <v>474</v>
      </c>
      <c r="AB6237">
        <f t="shared" si="196"/>
        <v>7.8986559120522985E-5</v>
      </c>
    </row>
    <row r="6238" spans="1:28">
      <c r="A6238" t="s">
        <v>14070</v>
      </c>
      <c r="B6238" t="s">
        <v>14071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95"/>
        <v>491</v>
      </c>
      <c r="AB6238">
        <f t="shared" si="196"/>
        <v>8.1819410396997443E-5</v>
      </c>
    </row>
    <row r="6239" spans="1:28">
      <c r="A6239" t="s">
        <v>14072</v>
      </c>
      <c r="B6239" t="s">
        <v>14073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95"/>
        <v>528</v>
      </c>
      <c r="AB6239">
        <f t="shared" si="196"/>
        <v>8.7985027881088895E-5</v>
      </c>
    </row>
    <row r="6240" spans="1:28">
      <c r="A6240" t="s">
        <v>14074</v>
      </c>
      <c r="B6240" t="s">
        <v>14075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95"/>
        <v>544</v>
      </c>
      <c r="AB6240">
        <f t="shared" si="196"/>
        <v>9.0651240847182499E-5</v>
      </c>
    </row>
    <row r="6241" spans="1:28">
      <c r="A6241" t="s">
        <v>14076</v>
      </c>
      <c r="B6241" t="s">
        <v>14077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95"/>
        <v>504</v>
      </c>
      <c r="AB6241">
        <f t="shared" si="196"/>
        <v>8.3985708431948497E-5</v>
      </c>
    </row>
    <row r="6242" spans="1:28">
      <c r="A6242" t="s">
        <v>14078</v>
      </c>
      <c r="B6242" t="s">
        <v>14079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95"/>
        <v>402</v>
      </c>
      <c r="AB6242">
        <f t="shared" si="196"/>
        <v>6.6988600773101775E-5</v>
      </c>
    </row>
    <row r="6243" spans="1:28">
      <c r="A6243" t="s">
        <v>14080</v>
      </c>
      <c r="B6243" t="s">
        <v>14081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95"/>
        <v>272</v>
      </c>
      <c r="AB6243">
        <f t="shared" si="196"/>
        <v>4.532562042359125E-5</v>
      </c>
    </row>
    <row r="6244" spans="1:28">
      <c r="A6244" t="s">
        <v>14082</v>
      </c>
      <c r="B6244" t="s">
        <v>14083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95"/>
        <v>254</v>
      </c>
      <c r="AB6244">
        <f t="shared" si="196"/>
        <v>4.232613083673595E-5</v>
      </c>
    </row>
    <row r="6245" spans="1:28">
      <c r="A6245" t="s">
        <v>14084</v>
      </c>
      <c r="B6245" t="s">
        <v>14085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95"/>
        <v>275</v>
      </c>
      <c r="AB6245">
        <f t="shared" si="196"/>
        <v>4.5825535354733799E-5</v>
      </c>
    </row>
    <row r="6246" spans="1:28">
      <c r="A6246" t="s">
        <v>14086</v>
      </c>
      <c r="B6246" t="s">
        <v>14087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95"/>
        <v>280</v>
      </c>
      <c r="AB6246">
        <f t="shared" si="196"/>
        <v>4.6658726906638051E-5</v>
      </c>
    </row>
    <row r="6247" spans="1:28">
      <c r="A6247" t="s">
        <v>14088</v>
      </c>
      <c r="B6247" t="s">
        <v>14089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95"/>
        <v>307</v>
      </c>
      <c r="AB6247">
        <f t="shared" si="196"/>
        <v>5.1157961286921007E-5</v>
      </c>
    </row>
    <row r="6248" spans="1:28">
      <c r="A6248" t="s">
        <v>14090</v>
      </c>
      <c r="B6248" t="s">
        <v>14091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95"/>
        <v>446</v>
      </c>
      <c r="AB6248">
        <f t="shared" si="196"/>
        <v>7.4320686429859182E-5</v>
      </c>
    </row>
    <row r="6249" spans="1:28">
      <c r="A6249" t="s">
        <v>14092</v>
      </c>
      <c r="B6249" t="s">
        <v>14093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95"/>
        <v>730</v>
      </c>
      <c r="AB6249">
        <f t="shared" si="196"/>
        <v>1.2164596657802064E-4</v>
      </c>
    </row>
    <row r="6250" spans="1:28">
      <c r="A6250" t="s">
        <v>14094</v>
      </c>
      <c r="B6250" t="s">
        <v>14095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95"/>
        <v>887</v>
      </c>
      <c r="AB6250">
        <f t="shared" si="196"/>
        <v>1.4780818130781412E-4</v>
      </c>
    </row>
    <row r="6251" spans="1:28">
      <c r="A6251" t="s">
        <v>14096</v>
      </c>
      <c r="B6251" t="s">
        <v>14097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95"/>
        <v>871</v>
      </c>
      <c r="AB6251">
        <f t="shared" si="196"/>
        <v>1.4514196834172053E-4</v>
      </c>
    </row>
    <row r="6252" spans="1:28">
      <c r="A6252" t="s">
        <v>14098</v>
      </c>
      <c r="B6252" t="s">
        <v>14099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95"/>
        <v>741</v>
      </c>
      <c r="AB6252">
        <f t="shared" si="196"/>
        <v>1.2347898799220999E-4</v>
      </c>
    </row>
    <row r="6253" spans="1:28">
      <c r="A6253" t="s">
        <v>14100</v>
      </c>
      <c r="B6253" t="s">
        <v>14101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95"/>
        <v>699</v>
      </c>
      <c r="AB6253">
        <f t="shared" si="196"/>
        <v>1.1648017895621428E-4</v>
      </c>
    </row>
    <row r="6254" spans="1:28">
      <c r="A6254" t="s">
        <v>14102</v>
      </c>
      <c r="B6254" t="s">
        <v>14103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95"/>
        <v>650</v>
      </c>
      <c r="AB6254">
        <f t="shared" si="196"/>
        <v>1.0831490174755263E-4</v>
      </c>
    </row>
    <row r="6255" spans="1:28">
      <c r="A6255" t="s">
        <v>14104</v>
      </c>
      <c r="B6255" t="s">
        <v>14105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95"/>
        <v>617</v>
      </c>
      <c r="AB6255">
        <f t="shared" si="196"/>
        <v>1.0281583750498456E-4</v>
      </c>
    </row>
    <row r="6256" spans="1:28">
      <c r="A6256" t="s">
        <v>14106</v>
      </c>
      <c r="B6256" t="s">
        <v>14107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95"/>
        <v>593</v>
      </c>
      <c r="AB6256">
        <f t="shared" si="196"/>
        <v>9.8816518055844165E-5</v>
      </c>
    </row>
    <row r="6257" spans="1:28">
      <c r="A6257" t="s">
        <v>14108</v>
      </c>
      <c r="B6257" t="s">
        <v>14109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95"/>
        <v>535</v>
      </c>
      <c r="AB6257">
        <f t="shared" si="196"/>
        <v>8.915149605375485E-5</v>
      </c>
    </row>
    <row r="6258" spans="1:28">
      <c r="A6258" t="s">
        <v>14110</v>
      </c>
      <c r="B6258" t="s">
        <v>14111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95"/>
        <v>515</v>
      </c>
      <c r="AB6258">
        <f t="shared" si="196"/>
        <v>8.5818729846137855E-5</v>
      </c>
    </row>
    <row r="6259" spans="1:28">
      <c r="A6259" t="s">
        <v>14112</v>
      </c>
      <c r="B6259" t="s">
        <v>14113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95"/>
        <v>497</v>
      </c>
      <c r="AB6259">
        <f t="shared" si="196"/>
        <v>8.2819240259282543E-5</v>
      </c>
    </row>
    <row r="6260" spans="1:28">
      <c r="A6260" t="s">
        <v>14114</v>
      </c>
      <c r="B6260" t="s">
        <v>14115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95"/>
        <v>509</v>
      </c>
      <c r="AB6260">
        <f t="shared" si="196"/>
        <v>8.4818899983852742E-5</v>
      </c>
    </row>
    <row r="6261" spans="1:28">
      <c r="A6261" t="s">
        <v>14116</v>
      </c>
      <c r="B6261" t="s">
        <v>14117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95"/>
        <v>547</v>
      </c>
      <c r="AB6261">
        <f t="shared" si="196"/>
        <v>9.1151155778325049E-5</v>
      </c>
    </row>
    <row r="6262" spans="1:28">
      <c r="A6262" t="s">
        <v>14118</v>
      </c>
      <c r="B6262" t="s">
        <v>14119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95"/>
        <v>570</v>
      </c>
      <c r="AB6262">
        <f t="shared" si="196"/>
        <v>9.4983836917084607E-5</v>
      </c>
    </row>
    <row r="6263" spans="1:28">
      <c r="A6263" t="s">
        <v>14120</v>
      </c>
      <c r="B6263" t="s">
        <v>14121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95"/>
        <v>609</v>
      </c>
      <c r="AB6263">
        <f t="shared" si="196"/>
        <v>1.0148273102193777E-4</v>
      </c>
    </row>
    <row r="6264" spans="1:28">
      <c r="A6264" t="s">
        <v>14122</v>
      </c>
      <c r="B6264" t="s">
        <v>14123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95"/>
        <v>624</v>
      </c>
      <c r="AB6264">
        <f t="shared" si="196"/>
        <v>1.0398230567765052E-4</v>
      </c>
    </row>
    <row r="6265" spans="1:28">
      <c r="A6265" t="s">
        <v>14124</v>
      </c>
      <c r="B6265" t="s">
        <v>14125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95"/>
        <v>579</v>
      </c>
      <c r="AB6265">
        <f t="shared" si="196"/>
        <v>9.6483581710512256E-5</v>
      </c>
    </row>
    <row r="6266" spans="1:28">
      <c r="A6266" t="s">
        <v>14126</v>
      </c>
      <c r="B6266" t="s">
        <v>14127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95"/>
        <v>458</v>
      </c>
      <c r="AB6266">
        <f t="shared" si="196"/>
        <v>7.6320346154429394E-5</v>
      </c>
    </row>
    <row r="6267" spans="1:28">
      <c r="A6267" t="s">
        <v>14128</v>
      </c>
      <c r="B6267" t="s">
        <v>14129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95"/>
        <v>311</v>
      </c>
      <c r="AB6267">
        <f t="shared" si="196"/>
        <v>5.1824514528444411E-5</v>
      </c>
    </row>
    <row r="6268" spans="1:28">
      <c r="A6268" t="s">
        <v>14130</v>
      </c>
      <c r="B6268" t="s">
        <v>14131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95"/>
        <v>292</v>
      </c>
      <c r="AB6268">
        <f t="shared" si="196"/>
        <v>4.8658386631208258E-5</v>
      </c>
    </row>
    <row r="6269" spans="1:28">
      <c r="A6269" t="s">
        <v>14132</v>
      </c>
      <c r="B6269" t="s">
        <v>14133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95"/>
        <v>317</v>
      </c>
      <c r="AB6269">
        <f t="shared" si="196"/>
        <v>5.2824344390729511E-5</v>
      </c>
    </row>
    <row r="6270" spans="1:28">
      <c r="A6270" t="s">
        <v>14134</v>
      </c>
      <c r="B6270" t="s">
        <v>14135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95"/>
        <v>323</v>
      </c>
      <c r="AB6270">
        <f t="shared" si="196"/>
        <v>5.3824174253014611E-5</v>
      </c>
    </row>
    <row r="6271" spans="1:28">
      <c r="A6271" t="s">
        <v>14136</v>
      </c>
      <c r="B6271" t="s">
        <v>14137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95"/>
        <v>354</v>
      </c>
      <c r="AB6271">
        <f t="shared" si="196"/>
        <v>5.898996187482097E-5</v>
      </c>
    </row>
    <row r="6272" spans="1:28">
      <c r="A6272" t="s">
        <v>14138</v>
      </c>
      <c r="B6272" t="s">
        <v>14139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95"/>
        <v>506</v>
      </c>
      <c r="AB6272">
        <f t="shared" si="196"/>
        <v>8.4318985052710192E-5</v>
      </c>
    </row>
    <row r="6273" spans="1:28">
      <c r="A6273" t="s">
        <v>14140</v>
      </c>
      <c r="B6273" t="s">
        <v>14141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95"/>
        <v>813</v>
      </c>
      <c r="AB6273">
        <f t="shared" si="196"/>
        <v>1.3547694633963121E-4</v>
      </c>
    </row>
    <row r="6274" spans="1:28">
      <c r="A6274" t="s">
        <v>14142</v>
      </c>
      <c r="B6274" t="s">
        <v>14143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95"/>
        <v>983</v>
      </c>
      <c r="AB6274">
        <f t="shared" si="196"/>
        <v>1.6380545910437574E-4</v>
      </c>
    </row>
    <row r="6275" spans="1:28">
      <c r="A6275" t="s">
        <v>14144</v>
      </c>
      <c r="B6275" t="s">
        <v>14145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95"/>
        <v>965</v>
      </c>
      <c r="AB6275">
        <f t="shared" si="196"/>
        <v>1.6080596951752044E-4</v>
      </c>
    </row>
    <row r="6276" spans="1:28">
      <c r="A6276" t="s">
        <v>14146</v>
      </c>
      <c r="B6276" t="s">
        <v>14147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95"/>
        <v>832</v>
      </c>
      <c r="AB6276">
        <f t="shared" si="196"/>
        <v>1.3864307423686737E-4</v>
      </c>
    </row>
    <row r="6277" spans="1:28">
      <c r="A6277" t="s">
        <v>14148</v>
      </c>
      <c r="B6277" t="s">
        <v>14149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95"/>
        <v>783</v>
      </c>
      <c r="AB6277">
        <f t="shared" si="196"/>
        <v>1.3047779702820569E-4</v>
      </c>
    </row>
    <row r="6278" spans="1:28">
      <c r="A6278" t="s">
        <v>14150</v>
      </c>
      <c r="B6278" t="s">
        <v>14151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97">SUM(U6278:Z6278)</f>
        <v>729</v>
      </c>
      <c r="AB6278">
        <f t="shared" si="196"/>
        <v>1.2147932826763979E-4</v>
      </c>
    </row>
    <row r="6279" spans="1:28">
      <c r="A6279" t="s">
        <v>14152</v>
      </c>
      <c r="B6279" t="s">
        <v>14153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97"/>
        <v>691</v>
      </c>
      <c r="AB6279">
        <f t="shared" si="196"/>
        <v>1.1514707247316748E-4</v>
      </c>
    </row>
    <row r="6280" spans="1:28">
      <c r="A6280" t="s">
        <v>14154</v>
      </c>
      <c r="B6280" t="s">
        <v>14155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97"/>
        <v>664</v>
      </c>
      <c r="AB6280">
        <f t="shared" si="196"/>
        <v>1.1064783809288453E-4</v>
      </c>
    </row>
    <row r="6281" spans="1:28">
      <c r="A6281" t="s">
        <v>14156</v>
      </c>
      <c r="B6281" t="s">
        <v>14157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97"/>
        <v>605</v>
      </c>
      <c r="AB6281">
        <f t="shared" si="196"/>
        <v>1.0081617778041436E-4</v>
      </c>
    </row>
    <row r="6282" spans="1:28">
      <c r="A6282" t="s">
        <v>14158</v>
      </c>
      <c r="B6282" t="s">
        <v>14159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97"/>
        <v>585</v>
      </c>
      <c r="AB6282">
        <f t="shared" si="196"/>
        <v>9.7483411572797356E-5</v>
      </c>
    </row>
    <row r="6283" spans="1:28">
      <c r="A6283" t="s">
        <v>14160</v>
      </c>
      <c r="B6283" t="s">
        <v>14161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97"/>
        <v>567</v>
      </c>
      <c r="AB6283">
        <f t="shared" si="196"/>
        <v>9.4483921985942057E-5</v>
      </c>
    </row>
    <row r="6284" spans="1:28">
      <c r="A6284" t="s">
        <v>14162</v>
      </c>
      <c r="B6284" t="s">
        <v>14163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97"/>
        <v>583</v>
      </c>
      <c r="AB6284">
        <f t="shared" si="196"/>
        <v>9.7150134952035661E-5</v>
      </c>
    </row>
    <row r="6285" spans="1:28">
      <c r="A6285" t="s">
        <v>14164</v>
      </c>
      <c r="B6285" t="s">
        <v>14165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97"/>
        <v>624</v>
      </c>
      <c r="AB6285">
        <f t="shared" si="196"/>
        <v>1.0398230567765052E-4</v>
      </c>
    </row>
    <row r="6286" spans="1:28">
      <c r="A6286" t="s">
        <v>14166</v>
      </c>
      <c r="B6286" t="s">
        <v>14167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97"/>
        <v>649</v>
      </c>
      <c r="AB6286">
        <f t="shared" si="196"/>
        <v>1.0814826343717177E-4</v>
      </c>
    </row>
    <row r="6287" spans="1:28">
      <c r="A6287" t="s">
        <v>14168</v>
      </c>
      <c r="B6287" t="s">
        <v>14169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97"/>
        <v>690</v>
      </c>
      <c r="AB6287">
        <f t="shared" si="196"/>
        <v>1.1498043416278663E-4</v>
      </c>
    </row>
    <row r="6288" spans="1:28">
      <c r="A6288" t="s">
        <v>14170</v>
      </c>
      <c r="B6288" t="s">
        <v>14171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97"/>
        <v>701</v>
      </c>
      <c r="AB6288">
        <f t="shared" si="196"/>
        <v>1.1681345557697599E-4</v>
      </c>
    </row>
    <row r="6289" spans="1:28">
      <c r="A6289" t="s">
        <v>14172</v>
      </c>
      <c r="B6289" t="s">
        <v>14173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97"/>
        <v>651</v>
      </c>
      <c r="AB6289">
        <f t="shared" si="196"/>
        <v>1.0848154005793348E-4</v>
      </c>
    </row>
    <row r="6290" spans="1:28">
      <c r="A6290" t="s">
        <v>14174</v>
      </c>
      <c r="B6290" t="s">
        <v>14175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97"/>
        <v>515</v>
      </c>
      <c r="AB6290">
        <f t="shared" si="196"/>
        <v>8.5818729846137855E-5</v>
      </c>
    </row>
    <row r="6291" spans="1:28">
      <c r="A6291" t="s">
        <v>14176</v>
      </c>
      <c r="B6291" t="s">
        <v>14177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97"/>
        <v>356</v>
      </c>
      <c r="AB6291">
        <f t="shared" si="196"/>
        <v>5.9323238495582666E-5</v>
      </c>
    </row>
    <row r="6292" spans="1:28">
      <c r="A6292" t="s">
        <v>14178</v>
      </c>
      <c r="B6292" t="s">
        <v>14179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97"/>
        <v>307</v>
      </c>
      <c r="AB6292">
        <f t="shared" si="196"/>
        <v>5.1157961286921007E-5</v>
      </c>
    </row>
    <row r="6293" spans="1:28">
      <c r="A6293" t="s">
        <v>14180</v>
      </c>
      <c r="B6293" t="s">
        <v>14181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97"/>
        <v>331</v>
      </c>
      <c r="AB6293">
        <f t="shared" si="196"/>
        <v>5.5157280736061412E-5</v>
      </c>
    </row>
    <row r="6294" spans="1:28">
      <c r="A6294" t="s">
        <v>14182</v>
      </c>
      <c r="B6294" t="s">
        <v>14183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97"/>
        <v>331</v>
      </c>
      <c r="AB6294">
        <f t="shared" ref="AB6294:AB6357" si="198">AA6294/$AD$4</f>
        <v>5.5157280736061412E-5</v>
      </c>
    </row>
    <row r="6295" spans="1:28">
      <c r="A6295" t="s">
        <v>14184</v>
      </c>
      <c r="B6295" t="s">
        <v>14185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97"/>
        <v>361</v>
      </c>
      <c r="AB6295">
        <f t="shared" si="198"/>
        <v>6.0156430047486918E-5</v>
      </c>
    </row>
    <row r="6296" spans="1:28">
      <c r="A6296" t="s">
        <v>14186</v>
      </c>
      <c r="B6296" t="s">
        <v>14187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97"/>
        <v>505</v>
      </c>
      <c r="AB6296">
        <f t="shared" si="198"/>
        <v>8.4152346742329351E-5</v>
      </c>
    </row>
    <row r="6297" spans="1:28">
      <c r="A6297" t="s">
        <v>14188</v>
      </c>
      <c r="B6297" t="s">
        <v>14189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97"/>
        <v>806</v>
      </c>
      <c r="AB6297">
        <f t="shared" si="198"/>
        <v>1.3431047816696526E-4</v>
      </c>
    </row>
    <row r="6298" spans="1:28">
      <c r="A6298" t="s">
        <v>14190</v>
      </c>
      <c r="B6298" t="s">
        <v>14191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97"/>
        <v>979</v>
      </c>
      <c r="AB6298">
        <f t="shared" si="198"/>
        <v>1.6313890586285235E-4</v>
      </c>
    </row>
    <row r="6299" spans="1:28">
      <c r="A6299" t="s">
        <v>14192</v>
      </c>
      <c r="B6299" t="s">
        <v>14193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97"/>
        <v>973</v>
      </c>
      <c r="AB6299">
        <f t="shared" si="198"/>
        <v>1.6213907600056725E-4</v>
      </c>
    </row>
    <row r="6300" spans="1:28">
      <c r="A6300" t="s">
        <v>14194</v>
      </c>
      <c r="B6300" t="s">
        <v>14195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97"/>
        <v>852</v>
      </c>
      <c r="AB6300">
        <f t="shared" si="198"/>
        <v>1.4197584044448437E-4</v>
      </c>
    </row>
    <row r="6301" spans="1:28">
      <c r="A6301" t="s">
        <v>14196</v>
      </c>
      <c r="B6301" t="s">
        <v>14197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97"/>
        <v>802</v>
      </c>
      <c r="AB6301">
        <f t="shared" si="198"/>
        <v>1.3364392492544184E-4</v>
      </c>
    </row>
    <row r="6302" spans="1:28">
      <c r="A6302" t="s">
        <v>14198</v>
      </c>
      <c r="B6302" t="s">
        <v>14199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97"/>
        <v>743</v>
      </c>
      <c r="AB6302">
        <f t="shared" si="198"/>
        <v>1.238122646129717E-4</v>
      </c>
    </row>
    <row r="6303" spans="1:28">
      <c r="A6303" t="s">
        <v>14200</v>
      </c>
      <c r="B6303" t="s">
        <v>14201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97"/>
        <v>703</v>
      </c>
      <c r="AB6303">
        <f t="shared" si="198"/>
        <v>1.1714673219773768E-4</v>
      </c>
    </row>
    <row r="6304" spans="1:28">
      <c r="A6304" t="s">
        <v>14202</v>
      </c>
      <c r="B6304" t="s">
        <v>14203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97"/>
        <v>683</v>
      </c>
      <c r="AB6304">
        <f t="shared" si="198"/>
        <v>1.1381396599012069E-4</v>
      </c>
    </row>
    <row r="6305" spans="1:28">
      <c r="A6305" t="s">
        <v>14204</v>
      </c>
      <c r="B6305" t="s">
        <v>14205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97"/>
        <v>626</v>
      </c>
      <c r="AB6305">
        <f t="shared" si="198"/>
        <v>1.0431558229841223E-4</v>
      </c>
    </row>
    <row r="6306" spans="1:28">
      <c r="A6306" t="s">
        <v>14206</v>
      </c>
      <c r="B6306" t="s">
        <v>14207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97"/>
        <v>603</v>
      </c>
      <c r="AB6306">
        <f t="shared" si="198"/>
        <v>1.0048290115965267E-4</v>
      </c>
    </row>
    <row r="6307" spans="1:28">
      <c r="A6307" t="s">
        <v>14208</v>
      </c>
      <c r="B6307" t="s">
        <v>14209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97"/>
        <v>586</v>
      </c>
      <c r="AB6307">
        <f t="shared" si="198"/>
        <v>9.7650049883178211E-5</v>
      </c>
    </row>
    <row r="6308" spans="1:28">
      <c r="A6308" t="s">
        <v>14210</v>
      </c>
      <c r="B6308" t="s">
        <v>14211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97"/>
        <v>601</v>
      </c>
      <c r="AB6308">
        <f t="shared" si="198"/>
        <v>1.0014962453889096E-4</v>
      </c>
    </row>
    <row r="6309" spans="1:28">
      <c r="A6309" t="s">
        <v>14212</v>
      </c>
      <c r="B6309" t="s">
        <v>14213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97"/>
        <v>649</v>
      </c>
      <c r="AB6309">
        <f t="shared" si="198"/>
        <v>1.0814826343717177E-4</v>
      </c>
    </row>
    <row r="6310" spans="1:28">
      <c r="A6310" t="s">
        <v>14214</v>
      </c>
      <c r="B6310" t="s">
        <v>14215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97"/>
        <v>673</v>
      </c>
      <c r="AB6310">
        <f t="shared" si="198"/>
        <v>1.1214758288631218E-4</v>
      </c>
    </row>
    <row r="6311" spans="1:28">
      <c r="A6311" t="s">
        <v>14216</v>
      </c>
      <c r="B6311" t="s">
        <v>14217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97"/>
        <v>718</v>
      </c>
      <c r="AB6311">
        <f t="shared" si="198"/>
        <v>1.1964630685345043E-4</v>
      </c>
    </row>
    <row r="6312" spans="1:28">
      <c r="A6312" t="s">
        <v>14218</v>
      </c>
      <c r="B6312" t="s">
        <v>14219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97"/>
        <v>722</v>
      </c>
      <c r="AB6312">
        <f t="shared" si="198"/>
        <v>1.2031286009497384E-4</v>
      </c>
    </row>
    <row r="6313" spans="1:28">
      <c r="A6313" t="s">
        <v>14220</v>
      </c>
      <c r="B6313" t="s">
        <v>14221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97"/>
        <v>671</v>
      </c>
      <c r="AB6313">
        <f t="shared" si="198"/>
        <v>1.1181430626555047E-4</v>
      </c>
    </row>
    <row r="6314" spans="1:28">
      <c r="A6314" t="s">
        <v>14222</v>
      </c>
      <c r="B6314" t="s">
        <v>14223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97"/>
        <v>527</v>
      </c>
      <c r="AB6314">
        <f t="shared" si="198"/>
        <v>8.7818389570708055E-5</v>
      </c>
    </row>
    <row r="6315" spans="1:28">
      <c r="A6315" t="s">
        <v>14224</v>
      </c>
      <c r="B6315" t="s">
        <v>14225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97"/>
        <v>368</v>
      </c>
      <c r="AB6315">
        <f t="shared" si="198"/>
        <v>6.1322898220152872E-5</v>
      </c>
    </row>
    <row r="6316" spans="1:28">
      <c r="A6316" t="s">
        <v>14226</v>
      </c>
      <c r="B6316" t="s">
        <v>14227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97"/>
        <v>278</v>
      </c>
      <c r="AB6316">
        <f t="shared" si="198"/>
        <v>4.6325450285876356E-5</v>
      </c>
    </row>
    <row r="6317" spans="1:28">
      <c r="A6317" t="s">
        <v>14228</v>
      </c>
      <c r="B6317" t="s">
        <v>14229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97"/>
        <v>281</v>
      </c>
      <c r="AB6317">
        <f t="shared" si="198"/>
        <v>4.6825365217018906E-5</v>
      </c>
    </row>
    <row r="6318" spans="1:28">
      <c r="A6318" t="s">
        <v>14230</v>
      </c>
      <c r="B6318" t="s">
        <v>14231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97"/>
        <v>267</v>
      </c>
      <c r="AB6318">
        <f t="shared" si="198"/>
        <v>4.4492428871687004E-5</v>
      </c>
    </row>
    <row r="6319" spans="1:28">
      <c r="A6319" t="s">
        <v>14232</v>
      </c>
      <c r="B6319" t="s">
        <v>14233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97"/>
        <v>302</v>
      </c>
      <c r="AB6319">
        <f t="shared" si="198"/>
        <v>5.0324769735016755E-5</v>
      </c>
    </row>
    <row r="6320" spans="1:28">
      <c r="A6320" t="s">
        <v>14234</v>
      </c>
      <c r="B6320" t="s">
        <v>14235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97"/>
        <v>433</v>
      </c>
      <c r="AB6320">
        <f t="shared" si="198"/>
        <v>7.2154388394908128E-5</v>
      </c>
    </row>
    <row r="6321" spans="1:28">
      <c r="A6321" t="s">
        <v>14236</v>
      </c>
      <c r="B6321" t="s">
        <v>14237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97"/>
        <v>680</v>
      </c>
      <c r="AB6321">
        <f t="shared" si="198"/>
        <v>1.1331405105897812E-4</v>
      </c>
    </row>
    <row r="6322" spans="1:28">
      <c r="A6322" t="s">
        <v>14238</v>
      </c>
      <c r="B6322" t="s">
        <v>14239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97"/>
        <v>854</v>
      </c>
      <c r="AB6322">
        <f t="shared" si="198"/>
        <v>1.4230911706524606E-4</v>
      </c>
    </row>
    <row r="6323" spans="1:28">
      <c r="A6323" t="s">
        <v>14240</v>
      </c>
      <c r="B6323" t="s">
        <v>14241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97"/>
        <v>852</v>
      </c>
      <c r="AB6323">
        <f t="shared" si="198"/>
        <v>1.4197584044448437E-4</v>
      </c>
    </row>
    <row r="6324" spans="1:28">
      <c r="A6324" t="s">
        <v>14242</v>
      </c>
      <c r="B6324" t="s">
        <v>14243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97"/>
        <v>730</v>
      </c>
      <c r="AB6324">
        <f t="shared" si="198"/>
        <v>1.2164596657802064E-4</v>
      </c>
    </row>
    <row r="6325" spans="1:28">
      <c r="A6325" t="s">
        <v>14244</v>
      </c>
      <c r="B6325" t="s">
        <v>14245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97"/>
        <v>680</v>
      </c>
      <c r="AB6325">
        <f t="shared" si="198"/>
        <v>1.1331405105897812E-4</v>
      </c>
    </row>
    <row r="6326" spans="1:28">
      <c r="A6326" t="s">
        <v>14246</v>
      </c>
      <c r="B6326" t="s">
        <v>14247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97"/>
        <v>652</v>
      </c>
      <c r="AB6326">
        <f t="shared" si="198"/>
        <v>1.0864817836831432E-4</v>
      </c>
    </row>
    <row r="6327" spans="1:28">
      <c r="A6327" t="s">
        <v>14248</v>
      </c>
      <c r="B6327" t="s">
        <v>14249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97"/>
        <v>599</v>
      </c>
      <c r="AB6327">
        <f t="shared" si="198"/>
        <v>9.9816347918129264E-5</v>
      </c>
    </row>
    <row r="6328" spans="1:28">
      <c r="A6328" t="s">
        <v>14250</v>
      </c>
      <c r="B6328" t="s">
        <v>14251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97"/>
        <v>582</v>
      </c>
      <c r="AB6328">
        <f t="shared" si="198"/>
        <v>9.6983496641654806E-5</v>
      </c>
    </row>
    <row r="6329" spans="1:28">
      <c r="A6329" t="s">
        <v>14252</v>
      </c>
      <c r="B6329" t="s">
        <v>14253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97"/>
        <v>517</v>
      </c>
      <c r="AB6329">
        <f t="shared" si="198"/>
        <v>8.6152006466899551E-5</v>
      </c>
    </row>
    <row r="6330" spans="1:28">
      <c r="A6330" t="s">
        <v>14254</v>
      </c>
      <c r="B6330" t="s">
        <v>14255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97"/>
        <v>533</v>
      </c>
      <c r="AB6330">
        <f t="shared" si="198"/>
        <v>8.8818219432993154E-5</v>
      </c>
    </row>
    <row r="6331" spans="1:28">
      <c r="A6331" t="s">
        <v>14256</v>
      </c>
      <c r="B6331" t="s">
        <v>14257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97"/>
        <v>511</v>
      </c>
      <c r="AB6331">
        <f t="shared" si="198"/>
        <v>8.5152176604614451E-5</v>
      </c>
    </row>
    <row r="6332" spans="1:28">
      <c r="A6332" t="s">
        <v>14258</v>
      </c>
      <c r="B6332" t="s">
        <v>14259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97"/>
        <v>518</v>
      </c>
      <c r="AB6332">
        <f t="shared" si="198"/>
        <v>8.6318644777280405E-5</v>
      </c>
    </row>
    <row r="6333" spans="1:28">
      <c r="A6333" t="s">
        <v>14260</v>
      </c>
      <c r="B6333" t="s">
        <v>14261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97"/>
        <v>543</v>
      </c>
      <c r="AB6333">
        <f t="shared" si="198"/>
        <v>9.0484602536801658E-5</v>
      </c>
    </row>
    <row r="6334" spans="1:28">
      <c r="A6334" t="s">
        <v>14262</v>
      </c>
      <c r="B6334" t="s">
        <v>14263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97"/>
        <v>570</v>
      </c>
      <c r="AB6334">
        <f t="shared" si="198"/>
        <v>9.4983836917084607E-5</v>
      </c>
    </row>
    <row r="6335" spans="1:28">
      <c r="A6335" t="s">
        <v>14264</v>
      </c>
      <c r="B6335" t="s">
        <v>14265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97"/>
        <v>601</v>
      </c>
      <c r="AB6335">
        <f t="shared" si="198"/>
        <v>1.0014962453889096E-4</v>
      </c>
    </row>
    <row r="6336" spans="1:28">
      <c r="A6336" t="s">
        <v>14266</v>
      </c>
      <c r="B6336" t="s">
        <v>14267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97"/>
        <v>608</v>
      </c>
      <c r="AB6336">
        <f t="shared" si="198"/>
        <v>1.0131609271155691E-4</v>
      </c>
    </row>
    <row r="6337" spans="1:28">
      <c r="A6337" t="s">
        <v>14268</v>
      </c>
      <c r="B6337" t="s">
        <v>14269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97"/>
        <v>579</v>
      </c>
      <c r="AB6337">
        <f t="shared" si="198"/>
        <v>9.6483581710512256E-5</v>
      </c>
    </row>
    <row r="6338" spans="1:28">
      <c r="A6338" t="s">
        <v>14270</v>
      </c>
      <c r="B6338" t="s">
        <v>14271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97"/>
        <v>456</v>
      </c>
      <c r="AB6338">
        <f t="shared" si="198"/>
        <v>7.5987069533667686E-5</v>
      </c>
    </row>
    <row r="6339" spans="1:28">
      <c r="A6339" t="s">
        <v>14272</v>
      </c>
      <c r="B6339" t="s">
        <v>14273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97"/>
        <v>313</v>
      </c>
      <c r="AB6339">
        <f t="shared" si="198"/>
        <v>5.2157791149206113E-5</v>
      </c>
    </row>
    <row r="6340" spans="1:28">
      <c r="A6340" t="s">
        <v>14274</v>
      </c>
      <c r="B6340" t="s">
        <v>14275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97"/>
        <v>216</v>
      </c>
      <c r="AB6340">
        <f t="shared" si="198"/>
        <v>3.5993875042263643E-5</v>
      </c>
    </row>
    <row r="6341" spans="1:28">
      <c r="A6341" t="s">
        <v>14276</v>
      </c>
      <c r="B6341" t="s">
        <v>14277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97"/>
        <v>242</v>
      </c>
      <c r="AB6341">
        <f t="shared" si="198"/>
        <v>4.0326471112165744E-5</v>
      </c>
    </row>
    <row r="6342" spans="1:28">
      <c r="A6342" t="s">
        <v>14278</v>
      </c>
      <c r="B6342" t="s">
        <v>14279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99">SUM(U6342:Z6342)</f>
        <v>250</v>
      </c>
      <c r="AB6342">
        <f t="shared" si="198"/>
        <v>4.1659577595212546E-5</v>
      </c>
    </row>
    <row r="6343" spans="1:28">
      <c r="A6343" t="s">
        <v>14280</v>
      </c>
      <c r="B6343" t="s">
        <v>14281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99"/>
        <v>305</v>
      </c>
      <c r="AB6343">
        <f t="shared" si="198"/>
        <v>5.0824684666159311E-5</v>
      </c>
    </row>
    <row r="6344" spans="1:28">
      <c r="A6344" t="s">
        <v>14282</v>
      </c>
      <c r="B6344" t="s">
        <v>14283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99"/>
        <v>441</v>
      </c>
      <c r="AB6344">
        <f t="shared" si="198"/>
        <v>7.3487494877954936E-5</v>
      </c>
    </row>
    <row r="6345" spans="1:28">
      <c r="A6345" t="s">
        <v>14284</v>
      </c>
      <c r="B6345" t="s">
        <v>14285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99"/>
        <v>662</v>
      </c>
      <c r="AB6345">
        <f t="shared" si="198"/>
        <v>1.1031456147212282E-4</v>
      </c>
    </row>
    <row r="6346" spans="1:28">
      <c r="A6346" t="s">
        <v>14286</v>
      </c>
      <c r="B6346" t="s">
        <v>14287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99"/>
        <v>693</v>
      </c>
      <c r="AB6346">
        <f t="shared" si="198"/>
        <v>1.1548034909392918E-4</v>
      </c>
    </row>
    <row r="6347" spans="1:28">
      <c r="A6347" t="s">
        <v>14288</v>
      </c>
      <c r="B6347" t="s">
        <v>14289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99"/>
        <v>705</v>
      </c>
      <c r="AB6347">
        <f t="shared" si="198"/>
        <v>1.1748000881849939E-4</v>
      </c>
    </row>
    <row r="6348" spans="1:28">
      <c r="A6348" t="s">
        <v>14290</v>
      </c>
      <c r="B6348" t="s">
        <v>14291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99"/>
        <v>577</v>
      </c>
      <c r="AB6348">
        <f t="shared" si="198"/>
        <v>9.6150305089750561E-5</v>
      </c>
    </row>
    <row r="6349" spans="1:28">
      <c r="A6349" t="s">
        <v>14292</v>
      </c>
      <c r="B6349" t="s">
        <v>14293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99"/>
        <v>543</v>
      </c>
      <c r="AB6349">
        <f t="shared" si="198"/>
        <v>9.0484602536801658E-5</v>
      </c>
    </row>
    <row r="6350" spans="1:28">
      <c r="A6350" t="s">
        <v>14294</v>
      </c>
      <c r="B6350" t="s">
        <v>14295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99"/>
        <v>511</v>
      </c>
      <c r="AB6350">
        <f t="shared" si="198"/>
        <v>8.5152176604614451E-5</v>
      </c>
    </row>
    <row r="6351" spans="1:28">
      <c r="A6351" t="s">
        <v>14296</v>
      </c>
      <c r="B6351" t="s">
        <v>14297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99"/>
        <v>488</v>
      </c>
      <c r="AB6351">
        <f t="shared" si="198"/>
        <v>8.1319495465854893E-5</v>
      </c>
    </row>
    <row r="6352" spans="1:28">
      <c r="A6352" t="s">
        <v>14298</v>
      </c>
      <c r="B6352" t="s">
        <v>14299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99"/>
        <v>475</v>
      </c>
      <c r="AB6352">
        <f t="shared" si="198"/>
        <v>7.9153197430903839E-5</v>
      </c>
    </row>
    <row r="6353" spans="1:28">
      <c r="A6353" t="s">
        <v>14300</v>
      </c>
      <c r="B6353" t="s">
        <v>14301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99"/>
        <v>429</v>
      </c>
      <c r="AB6353">
        <f t="shared" si="198"/>
        <v>7.1487835153384737E-5</v>
      </c>
    </row>
    <row r="6354" spans="1:28">
      <c r="A6354" t="s">
        <v>14302</v>
      </c>
      <c r="B6354" t="s">
        <v>14303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99"/>
        <v>421</v>
      </c>
      <c r="AB6354">
        <f t="shared" si="198"/>
        <v>7.0154728670337928E-5</v>
      </c>
    </row>
    <row r="6355" spans="1:28">
      <c r="A6355" t="s">
        <v>14304</v>
      </c>
      <c r="B6355" t="s">
        <v>14305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99"/>
        <v>399</v>
      </c>
      <c r="AB6355">
        <f t="shared" si="198"/>
        <v>6.6488685841959225E-5</v>
      </c>
    </row>
    <row r="6356" spans="1:28">
      <c r="A6356" t="s">
        <v>14306</v>
      </c>
      <c r="B6356" t="s">
        <v>14307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99"/>
        <v>416</v>
      </c>
      <c r="AB6356">
        <f t="shared" si="198"/>
        <v>6.9321537118433683E-5</v>
      </c>
    </row>
    <row r="6357" spans="1:28">
      <c r="A6357" t="s">
        <v>14308</v>
      </c>
      <c r="B6357" t="s">
        <v>14309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99"/>
        <v>450</v>
      </c>
      <c r="AB6357">
        <f t="shared" si="198"/>
        <v>7.4987239671382586E-5</v>
      </c>
    </row>
    <row r="6358" spans="1:28">
      <c r="A6358" t="s">
        <v>14310</v>
      </c>
      <c r="B6358" t="s">
        <v>14311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99"/>
        <v>472</v>
      </c>
      <c r="AB6358">
        <f t="shared" ref="AB6358:AB6421" si="200">AA6358/$AD$4</f>
        <v>7.8653282499761289E-5</v>
      </c>
    </row>
    <row r="6359" spans="1:28">
      <c r="A6359" t="s">
        <v>14312</v>
      </c>
      <c r="B6359" t="s">
        <v>14313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99"/>
        <v>504</v>
      </c>
      <c r="AB6359">
        <f t="shared" si="200"/>
        <v>8.3985708431948497E-5</v>
      </c>
    </row>
    <row r="6360" spans="1:28">
      <c r="A6360" t="s">
        <v>14314</v>
      </c>
      <c r="B6360" t="s">
        <v>14315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99"/>
        <v>518</v>
      </c>
      <c r="AB6360">
        <f t="shared" si="200"/>
        <v>8.6318644777280405E-5</v>
      </c>
    </row>
    <row r="6361" spans="1:28">
      <c r="A6361" t="s">
        <v>14316</v>
      </c>
      <c r="B6361" t="s">
        <v>14317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99"/>
        <v>496</v>
      </c>
      <c r="AB6361">
        <f t="shared" si="200"/>
        <v>8.2652601948901702E-5</v>
      </c>
    </row>
    <row r="6362" spans="1:28">
      <c r="A6362" t="s">
        <v>14318</v>
      </c>
      <c r="B6362" t="s">
        <v>14319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99"/>
        <v>391</v>
      </c>
      <c r="AB6362">
        <f t="shared" si="200"/>
        <v>6.515557935891243E-5</v>
      </c>
    </row>
    <row r="6363" spans="1:28">
      <c r="A6363" t="s">
        <v>14320</v>
      </c>
      <c r="B6363" t="s">
        <v>14321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99"/>
        <v>271</v>
      </c>
      <c r="AB6363">
        <f t="shared" si="200"/>
        <v>4.5158982113210402E-5</v>
      </c>
    </row>
    <row r="6364" spans="1:28">
      <c r="A6364" t="s">
        <v>14322</v>
      </c>
      <c r="B6364" t="s">
        <v>14323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99"/>
        <v>206</v>
      </c>
      <c r="AB6364">
        <f t="shared" si="200"/>
        <v>3.4327491938455139E-5</v>
      </c>
    </row>
    <row r="6365" spans="1:28">
      <c r="A6365" t="s">
        <v>14324</v>
      </c>
      <c r="B6365" t="s">
        <v>14325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99"/>
        <v>229</v>
      </c>
      <c r="AB6365">
        <f t="shared" si="200"/>
        <v>3.8160173077214697E-5</v>
      </c>
    </row>
    <row r="6366" spans="1:28">
      <c r="A6366" t="s">
        <v>14326</v>
      </c>
      <c r="B6366" t="s">
        <v>14327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99"/>
        <v>228</v>
      </c>
      <c r="AB6366">
        <f t="shared" si="200"/>
        <v>3.7993534766833843E-5</v>
      </c>
    </row>
    <row r="6367" spans="1:28">
      <c r="A6367" t="s">
        <v>14328</v>
      </c>
      <c r="B6367" t="s">
        <v>14329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99"/>
        <v>251</v>
      </c>
      <c r="AB6367">
        <f t="shared" si="200"/>
        <v>4.1826215905593401E-5</v>
      </c>
    </row>
    <row r="6368" spans="1:28">
      <c r="A6368" t="s">
        <v>14330</v>
      </c>
      <c r="B6368" t="s">
        <v>14331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99"/>
        <v>373</v>
      </c>
      <c r="AB6368">
        <f t="shared" si="200"/>
        <v>6.2156089772057117E-5</v>
      </c>
    </row>
    <row r="6369" spans="1:28">
      <c r="A6369" t="s">
        <v>14332</v>
      </c>
      <c r="B6369" t="s">
        <v>14333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99"/>
        <v>630</v>
      </c>
      <c r="AB6369">
        <f t="shared" si="200"/>
        <v>1.0498213553993562E-4</v>
      </c>
    </row>
    <row r="6370" spans="1:28">
      <c r="A6370" t="s">
        <v>14334</v>
      </c>
      <c r="B6370" t="s">
        <v>14335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99"/>
        <v>757</v>
      </c>
      <c r="AB6370">
        <f t="shared" si="200"/>
        <v>1.2614520095830361E-4</v>
      </c>
    </row>
    <row r="6371" spans="1:28">
      <c r="A6371" t="s">
        <v>14336</v>
      </c>
      <c r="B6371" t="s">
        <v>14337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99"/>
        <v>745</v>
      </c>
      <c r="AB6371">
        <f t="shared" si="200"/>
        <v>1.2414554123373338E-4</v>
      </c>
    </row>
    <row r="6372" spans="1:28">
      <c r="A6372" t="s">
        <v>14338</v>
      </c>
      <c r="B6372" t="s">
        <v>14339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99"/>
        <v>608</v>
      </c>
      <c r="AB6372">
        <f t="shared" si="200"/>
        <v>1.0131609271155691E-4</v>
      </c>
    </row>
    <row r="6373" spans="1:28">
      <c r="A6373" t="s">
        <v>14340</v>
      </c>
      <c r="B6373" t="s">
        <v>14341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99"/>
        <v>582</v>
      </c>
      <c r="AB6373">
        <f t="shared" si="200"/>
        <v>9.6983496641654806E-5</v>
      </c>
    </row>
    <row r="6374" spans="1:28">
      <c r="A6374" t="s">
        <v>14342</v>
      </c>
      <c r="B6374" t="s">
        <v>14343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99"/>
        <v>540</v>
      </c>
      <c r="AB6374">
        <f t="shared" si="200"/>
        <v>8.9984687605659108E-5</v>
      </c>
    </row>
    <row r="6375" spans="1:28">
      <c r="A6375" t="s">
        <v>14344</v>
      </c>
      <c r="B6375" t="s">
        <v>14345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99"/>
        <v>516</v>
      </c>
      <c r="AB6375">
        <f t="shared" si="200"/>
        <v>8.5985368156518696E-5</v>
      </c>
    </row>
    <row r="6376" spans="1:28">
      <c r="A6376" t="s">
        <v>14346</v>
      </c>
      <c r="B6376" t="s">
        <v>14347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99"/>
        <v>498</v>
      </c>
      <c r="AB6376">
        <f t="shared" si="200"/>
        <v>8.2985878569663397E-5</v>
      </c>
    </row>
    <row r="6377" spans="1:28">
      <c r="A6377" t="s">
        <v>14348</v>
      </c>
      <c r="B6377" t="s">
        <v>14349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99"/>
        <v>441</v>
      </c>
      <c r="AB6377">
        <f t="shared" si="200"/>
        <v>7.3487494877954936E-5</v>
      </c>
    </row>
    <row r="6378" spans="1:28">
      <c r="A6378" t="s">
        <v>14350</v>
      </c>
      <c r="B6378" t="s">
        <v>14351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99"/>
        <v>429</v>
      </c>
      <c r="AB6378">
        <f t="shared" si="200"/>
        <v>7.1487835153384737E-5</v>
      </c>
    </row>
    <row r="6379" spans="1:28">
      <c r="A6379" t="s">
        <v>14352</v>
      </c>
      <c r="B6379" t="s">
        <v>14353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99"/>
        <v>407</v>
      </c>
      <c r="AB6379">
        <f t="shared" si="200"/>
        <v>6.7821792325006033E-5</v>
      </c>
    </row>
    <row r="6380" spans="1:28">
      <c r="A6380" t="s">
        <v>14354</v>
      </c>
      <c r="B6380" t="s">
        <v>14355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99"/>
        <v>418</v>
      </c>
      <c r="AB6380">
        <f t="shared" si="200"/>
        <v>6.9654813739195378E-5</v>
      </c>
    </row>
    <row r="6381" spans="1:28">
      <c r="A6381" t="s">
        <v>14356</v>
      </c>
      <c r="B6381" t="s">
        <v>14357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99"/>
        <v>450</v>
      </c>
      <c r="AB6381">
        <f t="shared" si="200"/>
        <v>7.4987239671382586E-5</v>
      </c>
    </row>
    <row r="6382" spans="1:28">
      <c r="A6382" t="s">
        <v>14358</v>
      </c>
      <c r="B6382" t="s">
        <v>14359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99"/>
        <v>467</v>
      </c>
      <c r="AB6382">
        <f t="shared" si="200"/>
        <v>7.7820090947857044E-5</v>
      </c>
    </row>
    <row r="6383" spans="1:28">
      <c r="A6383" t="s">
        <v>14360</v>
      </c>
      <c r="B6383" t="s">
        <v>14361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99"/>
        <v>503</v>
      </c>
      <c r="AB6383">
        <f t="shared" si="200"/>
        <v>8.3819070121567642E-5</v>
      </c>
    </row>
    <row r="6384" spans="1:28">
      <c r="A6384" t="s">
        <v>14362</v>
      </c>
      <c r="B6384" t="s">
        <v>14363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99"/>
        <v>524</v>
      </c>
      <c r="AB6384">
        <f t="shared" si="200"/>
        <v>8.7318474639565505E-5</v>
      </c>
    </row>
    <row r="6385" spans="1:28">
      <c r="A6385" t="s">
        <v>14364</v>
      </c>
      <c r="B6385" t="s">
        <v>14365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99"/>
        <v>484</v>
      </c>
      <c r="AB6385">
        <f t="shared" si="200"/>
        <v>8.0652942224331489E-5</v>
      </c>
    </row>
    <row r="6386" spans="1:28">
      <c r="A6386" t="s">
        <v>14366</v>
      </c>
      <c r="B6386" t="s">
        <v>14367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99"/>
        <v>389</v>
      </c>
      <c r="AB6386">
        <f t="shared" si="200"/>
        <v>6.4822302738150721E-5</v>
      </c>
    </row>
    <row r="6387" spans="1:28">
      <c r="A6387" t="s">
        <v>14368</v>
      </c>
      <c r="B6387" t="s">
        <v>14369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99"/>
        <v>263</v>
      </c>
      <c r="AB6387">
        <f t="shared" si="200"/>
        <v>4.38258756301636E-5</v>
      </c>
    </row>
    <row r="6388" spans="1:28">
      <c r="A6388" t="s">
        <v>14370</v>
      </c>
      <c r="B6388" t="s">
        <v>14371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99"/>
        <v>205</v>
      </c>
      <c r="AB6388">
        <f t="shared" si="200"/>
        <v>3.4160853628074292E-5</v>
      </c>
    </row>
    <row r="6389" spans="1:28">
      <c r="A6389" t="s">
        <v>14372</v>
      </c>
      <c r="B6389" t="s">
        <v>14373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99"/>
        <v>225</v>
      </c>
      <c r="AB6389">
        <f t="shared" si="200"/>
        <v>3.7493619835691293E-5</v>
      </c>
    </row>
    <row r="6390" spans="1:28">
      <c r="A6390" t="s">
        <v>14374</v>
      </c>
      <c r="B6390" t="s">
        <v>14375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99"/>
        <v>225</v>
      </c>
      <c r="AB6390">
        <f t="shared" si="200"/>
        <v>3.7493619835691293E-5</v>
      </c>
    </row>
    <row r="6391" spans="1:28">
      <c r="A6391" t="s">
        <v>14376</v>
      </c>
      <c r="B6391" t="s">
        <v>14377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99"/>
        <v>247</v>
      </c>
      <c r="AB6391">
        <f t="shared" si="200"/>
        <v>4.1159662664069996E-5</v>
      </c>
    </row>
    <row r="6392" spans="1:28">
      <c r="A6392" t="s">
        <v>14378</v>
      </c>
      <c r="B6392" t="s">
        <v>14379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99"/>
        <v>372</v>
      </c>
      <c r="AB6392">
        <f t="shared" si="200"/>
        <v>6.1989451461676276E-5</v>
      </c>
    </row>
    <row r="6393" spans="1:28">
      <c r="A6393" t="s">
        <v>14380</v>
      </c>
      <c r="B6393" t="s">
        <v>14381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99"/>
        <v>627</v>
      </c>
      <c r="AB6393">
        <f t="shared" si="200"/>
        <v>1.0448222060879307E-4</v>
      </c>
    </row>
    <row r="6394" spans="1:28">
      <c r="A6394" t="s">
        <v>14382</v>
      </c>
      <c r="B6394" t="s">
        <v>14383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99"/>
        <v>760</v>
      </c>
      <c r="AB6394">
        <f t="shared" si="200"/>
        <v>1.2664511588944614E-4</v>
      </c>
    </row>
    <row r="6395" spans="1:28">
      <c r="A6395" t="s">
        <v>14384</v>
      </c>
      <c r="B6395" t="s">
        <v>14385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99"/>
        <v>748</v>
      </c>
      <c r="AB6395">
        <f t="shared" si="200"/>
        <v>1.2464545616487594E-4</v>
      </c>
    </row>
    <row r="6396" spans="1:28">
      <c r="A6396" t="s">
        <v>14386</v>
      </c>
      <c r="B6396" t="s">
        <v>14387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99"/>
        <v>622</v>
      </c>
      <c r="AB6396">
        <f t="shared" si="200"/>
        <v>1.0364902905688882E-4</v>
      </c>
    </row>
    <row r="6397" spans="1:28">
      <c r="A6397" t="s">
        <v>14388</v>
      </c>
      <c r="B6397" t="s">
        <v>14389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99"/>
        <v>592</v>
      </c>
      <c r="AB6397">
        <f t="shared" si="200"/>
        <v>9.864987974546331E-5</v>
      </c>
    </row>
    <row r="6398" spans="1:28">
      <c r="A6398" t="s">
        <v>14390</v>
      </c>
      <c r="B6398" t="s">
        <v>14391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99"/>
        <v>551</v>
      </c>
      <c r="AB6398">
        <f t="shared" si="200"/>
        <v>9.1817709019848453E-5</v>
      </c>
    </row>
    <row r="6399" spans="1:28">
      <c r="A6399" t="s">
        <v>14392</v>
      </c>
      <c r="B6399" t="s">
        <v>14393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99"/>
        <v>525</v>
      </c>
      <c r="AB6399">
        <f t="shared" si="200"/>
        <v>8.7485112949946346E-5</v>
      </c>
    </row>
    <row r="6400" spans="1:28">
      <c r="A6400" t="s">
        <v>14394</v>
      </c>
      <c r="B6400" t="s">
        <v>14395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99"/>
        <v>508</v>
      </c>
      <c r="AB6400">
        <f t="shared" si="200"/>
        <v>8.4652261673471901E-5</v>
      </c>
    </row>
    <row r="6401" spans="1:28">
      <c r="A6401" t="s">
        <v>14396</v>
      </c>
      <c r="B6401" t="s">
        <v>14397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99"/>
        <v>447</v>
      </c>
      <c r="AB6401">
        <f t="shared" si="200"/>
        <v>7.4487324740240036E-5</v>
      </c>
    </row>
    <row r="6402" spans="1:28">
      <c r="A6402" t="s">
        <v>14398</v>
      </c>
      <c r="B6402" t="s">
        <v>14399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99"/>
        <v>431</v>
      </c>
      <c r="AB6402">
        <f t="shared" si="200"/>
        <v>7.1821111774146432E-5</v>
      </c>
    </row>
    <row r="6403" spans="1:28">
      <c r="A6403" t="s">
        <v>14400</v>
      </c>
      <c r="B6403" t="s">
        <v>14401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99"/>
        <v>406</v>
      </c>
      <c r="AB6403">
        <f t="shared" si="200"/>
        <v>6.7655154014625179E-5</v>
      </c>
    </row>
    <row r="6404" spans="1:28">
      <c r="A6404" t="s">
        <v>14402</v>
      </c>
      <c r="B6404" t="s">
        <v>14403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99"/>
        <v>417</v>
      </c>
      <c r="AB6404">
        <f t="shared" si="200"/>
        <v>6.9488175428814524E-5</v>
      </c>
    </row>
    <row r="6405" spans="1:28">
      <c r="A6405" t="s">
        <v>14404</v>
      </c>
      <c r="B6405" t="s">
        <v>14405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99"/>
        <v>448</v>
      </c>
      <c r="AB6405">
        <f t="shared" si="200"/>
        <v>7.465396305062089E-5</v>
      </c>
    </row>
    <row r="6406" spans="1:28">
      <c r="A6406" t="s">
        <v>14406</v>
      </c>
      <c r="B6406" t="s">
        <v>14407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201">SUM(U6406:Z6406)</f>
        <v>467</v>
      </c>
      <c r="AB6406">
        <f t="shared" si="200"/>
        <v>7.7820090947857044E-5</v>
      </c>
    </row>
    <row r="6407" spans="1:28">
      <c r="A6407" t="s">
        <v>14408</v>
      </c>
      <c r="B6407" t="s">
        <v>14409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201"/>
        <v>500</v>
      </c>
      <c r="AB6407">
        <f t="shared" si="200"/>
        <v>8.3319155190425092E-5</v>
      </c>
    </row>
    <row r="6408" spans="1:28">
      <c r="A6408" t="s">
        <v>14410</v>
      </c>
      <c r="B6408" t="s">
        <v>14411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201"/>
        <v>517</v>
      </c>
      <c r="AB6408">
        <f t="shared" si="200"/>
        <v>8.6152006466899551E-5</v>
      </c>
    </row>
    <row r="6409" spans="1:28">
      <c r="A6409" t="s">
        <v>14412</v>
      </c>
      <c r="B6409" t="s">
        <v>14413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201"/>
        <v>478</v>
      </c>
      <c r="AB6409">
        <f t="shared" si="200"/>
        <v>7.9653112362046389E-5</v>
      </c>
    </row>
    <row r="6410" spans="1:28">
      <c r="A6410" t="s">
        <v>14414</v>
      </c>
      <c r="B6410" t="s">
        <v>14415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201"/>
        <v>384</v>
      </c>
      <c r="AB6410">
        <f t="shared" si="200"/>
        <v>6.3989111186246476E-5</v>
      </c>
    </row>
    <row r="6411" spans="1:28">
      <c r="A6411" t="s">
        <v>14416</v>
      </c>
      <c r="B6411" t="s">
        <v>14417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201"/>
        <v>257</v>
      </c>
      <c r="AB6411">
        <f t="shared" si="200"/>
        <v>4.28260457678785E-5</v>
      </c>
    </row>
    <row r="6412" spans="1:28">
      <c r="A6412" t="s">
        <v>14418</v>
      </c>
      <c r="B6412" t="s">
        <v>14419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201"/>
        <v>206</v>
      </c>
      <c r="AB6412">
        <f t="shared" si="200"/>
        <v>3.4327491938455139E-5</v>
      </c>
    </row>
    <row r="6413" spans="1:28">
      <c r="A6413" t="s">
        <v>14420</v>
      </c>
      <c r="B6413" t="s">
        <v>14421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201"/>
        <v>226</v>
      </c>
      <c r="AB6413">
        <f t="shared" si="200"/>
        <v>3.7660258146072141E-5</v>
      </c>
    </row>
    <row r="6414" spans="1:28">
      <c r="A6414" t="s">
        <v>14422</v>
      </c>
      <c r="B6414" t="s">
        <v>14423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201"/>
        <v>228</v>
      </c>
      <c r="AB6414">
        <f t="shared" si="200"/>
        <v>3.7993534766833843E-5</v>
      </c>
    </row>
    <row r="6415" spans="1:28">
      <c r="A6415" t="s">
        <v>14424</v>
      </c>
      <c r="B6415" t="s">
        <v>14425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201"/>
        <v>249</v>
      </c>
      <c r="AB6415">
        <f t="shared" si="200"/>
        <v>4.1492939284831698E-5</v>
      </c>
    </row>
    <row r="6416" spans="1:28">
      <c r="A6416" t="s">
        <v>14426</v>
      </c>
      <c r="B6416" t="s">
        <v>14427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201"/>
        <v>372</v>
      </c>
      <c r="AB6416">
        <f t="shared" si="200"/>
        <v>6.1989451461676276E-5</v>
      </c>
    </row>
    <row r="6417" spans="1:28">
      <c r="A6417" t="s">
        <v>14428</v>
      </c>
      <c r="B6417" t="s">
        <v>14429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201"/>
        <v>624</v>
      </c>
      <c r="AB6417">
        <f t="shared" si="200"/>
        <v>1.0398230567765052E-4</v>
      </c>
    </row>
    <row r="6418" spans="1:28">
      <c r="A6418" t="s">
        <v>14430</v>
      </c>
      <c r="B6418" t="s">
        <v>14431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201"/>
        <v>759</v>
      </c>
      <c r="AB6418">
        <f t="shared" si="200"/>
        <v>1.2647847757906529E-4</v>
      </c>
    </row>
    <row r="6419" spans="1:28">
      <c r="A6419" t="s">
        <v>14432</v>
      </c>
      <c r="B6419" t="s">
        <v>14433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201"/>
        <v>743</v>
      </c>
      <c r="AB6419">
        <f t="shared" si="200"/>
        <v>1.238122646129717E-4</v>
      </c>
    </row>
    <row r="6420" spans="1:28">
      <c r="A6420" t="s">
        <v>14434</v>
      </c>
      <c r="B6420" t="s">
        <v>14435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201"/>
        <v>622</v>
      </c>
      <c r="AB6420">
        <f t="shared" si="200"/>
        <v>1.0364902905688882E-4</v>
      </c>
    </row>
    <row r="6421" spans="1:28">
      <c r="A6421" t="s">
        <v>14436</v>
      </c>
      <c r="B6421" t="s">
        <v>14437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201"/>
        <v>591</v>
      </c>
      <c r="AB6421">
        <f t="shared" si="200"/>
        <v>9.8483241435082469E-5</v>
      </c>
    </row>
    <row r="6422" spans="1:28">
      <c r="A6422" t="s">
        <v>14438</v>
      </c>
      <c r="B6422" t="s">
        <v>14439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201"/>
        <v>550</v>
      </c>
      <c r="AB6422">
        <f t="shared" ref="AB6422:AB6485" si="202">AA6422/$AD$4</f>
        <v>9.1651070709467599E-5</v>
      </c>
    </row>
    <row r="6423" spans="1:28">
      <c r="A6423" t="s">
        <v>14440</v>
      </c>
      <c r="B6423" t="s">
        <v>14441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201"/>
        <v>525</v>
      </c>
      <c r="AB6423">
        <f t="shared" si="202"/>
        <v>8.7485112949946346E-5</v>
      </c>
    </row>
    <row r="6424" spans="1:28">
      <c r="A6424" t="s">
        <v>14442</v>
      </c>
      <c r="B6424" t="s">
        <v>14443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201"/>
        <v>505</v>
      </c>
      <c r="AB6424">
        <f t="shared" si="202"/>
        <v>8.4152346742329351E-5</v>
      </c>
    </row>
    <row r="6425" spans="1:28">
      <c r="A6425" t="s">
        <v>14444</v>
      </c>
      <c r="B6425" t="s">
        <v>14445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201"/>
        <v>448</v>
      </c>
      <c r="AB6425">
        <f t="shared" si="202"/>
        <v>7.465396305062089E-5</v>
      </c>
    </row>
    <row r="6426" spans="1:28">
      <c r="A6426" t="s">
        <v>14446</v>
      </c>
      <c r="B6426" t="s">
        <v>14447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201"/>
        <v>431</v>
      </c>
      <c r="AB6426">
        <f t="shared" si="202"/>
        <v>7.1821111774146432E-5</v>
      </c>
    </row>
    <row r="6427" spans="1:28">
      <c r="A6427" t="s">
        <v>14448</v>
      </c>
      <c r="B6427" t="s">
        <v>14449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201"/>
        <v>408</v>
      </c>
      <c r="AB6427">
        <f t="shared" si="202"/>
        <v>6.7988430635386874E-5</v>
      </c>
    </row>
    <row r="6428" spans="1:28">
      <c r="A6428" t="s">
        <v>14450</v>
      </c>
      <c r="B6428" t="s">
        <v>14451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201"/>
        <v>418</v>
      </c>
      <c r="AB6428">
        <f t="shared" si="202"/>
        <v>6.9654813739195378E-5</v>
      </c>
    </row>
    <row r="6429" spans="1:28">
      <c r="A6429" t="s">
        <v>14452</v>
      </c>
      <c r="B6429" t="s">
        <v>14453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201"/>
        <v>453</v>
      </c>
      <c r="AB6429">
        <f t="shared" si="202"/>
        <v>7.5487154602525136E-5</v>
      </c>
    </row>
    <row r="6430" spans="1:28">
      <c r="A6430" t="s">
        <v>14454</v>
      </c>
      <c r="B6430" t="s">
        <v>14455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201"/>
        <v>470</v>
      </c>
      <c r="AB6430">
        <f t="shared" si="202"/>
        <v>7.8320005878999594E-5</v>
      </c>
    </row>
    <row r="6431" spans="1:28">
      <c r="A6431" t="s">
        <v>14456</v>
      </c>
      <c r="B6431" t="s">
        <v>14457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201"/>
        <v>504</v>
      </c>
      <c r="AB6431">
        <f t="shared" si="202"/>
        <v>8.3985708431948497E-5</v>
      </c>
    </row>
    <row r="6432" spans="1:28">
      <c r="A6432" t="s">
        <v>14458</v>
      </c>
      <c r="B6432" t="s">
        <v>14459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201"/>
        <v>521</v>
      </c>
      <c r="AB6432">
        <f t="shared" si="202"/>
        <v>8.6818559708422955E-5</v>
      </c>
    </row>
    <row r="6433" spans="1:28">
      <c r="A6433" t="s">
        <v>14460</v>
      </c>
      <c r="B6433" t="s">
        <v>14461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201"/>
        <v>481</v>
      </c>
      <c r="AB6433">
        <f t="shared" si="202"/>
        <v>8.0153027293188939E-5</v>
      </c>
    </row>
    <row r="6434" spans="1:28">
      <c r="A6434" t="s">
        <v>14462</v>
      </c>
      <c r="B6434" t="s">
        <v>14463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201"/>
        <v>384</v>
      </c>
      <c r="AB6434">
        <f t="shared" si="202"/>
        <v>6.3989111186246476E-5</v>
      </c>
    </row>
    <row r="6435" spans="1:28">
      <c r="A6435" t="s">
        <v>14464</v>
      </c>
      <c r="B6435" t="s">
        <v>14465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201"/>
        <v>259</v>
      </c>
      <c r="AB6435">
        <f t="shared" si="202"/>
        <v>4.3159322388640203E-5</v>
      </c>
    </row>
    <row r="6436" spans="1:28">
      <c r="A6436" t="s">
        <v>14466</v>
      </c>
      <c r="B6436" t="s">
        <v>14467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201"/>
        <v>201</v>
      </c>
      <c r="AB6436">
        <f t="shared" si="202"/>
        <v>3.3494300386550887E-5</v>
      </c>
    </row>
    <row r="6437" spans="1:28">
      <c r="A6437" t="s">
        <v>14468</v>
      </c>
      <c r="B6437" t="s">
        <v>14469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201"/>
        <v>221</v>
      </c>
      <c r="AB6437">
        <f t="shared" si="202"/>
        <v>3.6827066594167895E-5</v>
      </c>
    </row>
    <row r="6438" spans="1:28">
      <c r="A6438" t="s">
        <v>14470</v>
      </c>
      <c r="B6438" t="s">
        <v>14471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201"/>
        <v>222</v>
      </c>
      <c r="AB6438">
        <f t="shared" si="202"/>
        <v>3.6993704904548743E-5</v>
      </c>
    </row>
    <row r="6439" spans="1:28">
      <c r="A6439" t="s">
        <v>14472</v>
      </c>
      <c r="B6439" t="s">
        <v>14473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201"/>
        <v>244</v>
      </c>
      <c r="AB6439">
        <f t="shared" si="202"/>
        <v>4.0659747732927446E-5</v>
      </c>
    </row>
    <row r="6440" spans="1:28">
      <c r="A6440" t="s">
        <v>14474</v>
      </c>
      <c r="B6440" t="s">
        <v>14475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201"/>
        <v>365</v>
      </c>
      <c r="AB6440">
        <f t="shared" si="202"/>
        <v>6.0822983289010322E-5</v>
      </c>
    </row>
    <row r="6441" spans="1:28">
      <c r="A6441" t="s">
        <v>14476</v>
      </c>
      <c r="B6441" t="s">
        <v>14477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201"/>
        <v>617</v>
      </c>
      <c r="AB6441">
        <f t="shared" si="202"/>
        <v>1.0281583750498456E-4</v>
      </c>
    </row>
    <row r="6442" spans="1:28">
      <c r="A6442" t="s">
        <v>14478</v>
      </c>
      <c r="B6442" t="s">
        <v>14479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201"/>
        <v>747</v>
      </c>
      <c r="AB6442">
        <f t="shared" si="202"/>
        <v>1.2447881785449509E-4</v>
      </c>
    </row>
    <row r="6443" spans="1:28">
      <c r="A6443" t="s">
        <v>14480</v>
      </c>
      <c r="B6443" t="s">
        <v>14481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201"/>
        <v>734</v>
      </c>
      <c r="AB6443">
        <f t="shared" si="202"/>
        <v>1.2231251981954403E-4</v>
      </c>
    </row>
    <row r="6444" spans="1:28">
      <c r="A6444" t="s">
        <v>14482</v>
      </c>
      <c r="B6444" t="s">
        <v>14483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201"/>
        <v>612</v>
      </c>
      <c r="AB6444">
        <f t="shared" si="202"/>
        <v>1.0198264595308032E-4</v>
      </c>
    </row>
    <row r="6445" spans="1:28">
      <c r="A6445" t="s">
        <v>14484</v>
      </c>
      <c r="B6445" t="s">
        <v>14485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201"/>
        <v>582</v>
      </c>
      <c r="AB6445">
        <f t="shared" si="202"/>
        <v>9.6983496641654806E-5</v>
      </c>
    </row>
    <row r="6446" spans="1:28">
      <c r="A6446" t="s">
        <v>14486</v>
      </c>
      <c r="B6446" t="s">
        <v>14487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201"/>
        <v>542</v>
      </c>
      <c r="AB6446">
        <f t="shared" si="202"/>
        <v>9.0317964226420804E-5</v>
      </c>
    </row>
    <row r="6447" spans="1:28">
      <c r="A6447" t="s">
        <v>14488</v>
      </c>
      <c r="B6447" t="s">
        <v>14489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201"/>
        <v>518</v>
      </c>
      <c r="AB6447">
        <f t="shared" si="202"/>
        <v>8.6318644777280405E-5</v>
      </c>
    </row>
    <row r="6448" spans="1:28">
      <c r="A6448" t="s">
        <v>14490</v>
      </c>
      <c r="B6448" t="s">
        <v>14491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201"/>
        <v>500</v>
      </c>
      <c r="AB6448">
        <f t="shared" si="202"/>
        <v>8.3319155190425092E-5</v>
      </c>
    </row>
    <row r="6449" spans="1:28">
      <c r="A6449" t="s">
        <v>14492</v>
      </c>
      <c r="B6449" t="s">
        <v>14493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201"/>
        <v>441</v>
      </c>
      <c r="AB6449">
        <f t="shared" si="202"/>
        <v>7.3487494877954936E-5</v>
      </c>
    </row>
    <row r="6450" spans="1:28">
      <c r="A6450" t="s">
        <v>14494</v>
      </c>
      <c r="B6450" t="s">
        <v>14495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201"/>
        <v>424</v>
      </c>
      <c r="AB6450">
        <f t="shared" si="202"/>
        <v>7.0654643601480478E-5</v>
      </c>
    </row>
    <row r="6451" spans="1:28">
      <c r="A6451" t="s">
        <v>14496</v>
      </c>
      <c r="B6451" t="s">
        <v>14497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201"/>
        <v>400</v>
      </c>
      <c r="AB6451">
        <f t="shared" si="202"/>
        <v>6.6655324152340079E-5</v>
      </c>
    </row>
    <row r="6452" spans="1:28">
      <c r="A6452" t="s">
        <v>14498</v>
      </c>
      <c r="B6452" t="s">
        <v>14499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201"/>
        <v>409</v>
      </c>
      <c r="AB6452">
        <f t="shared" si="202"/>
        <v>6.8155068945767729E-5</v>
      </c>
    </row>
    <row r="6453" spans="1:28">
      <c r="A6453" t="s">
        <v>14500</v>
      </c>
      <c r="B6453" t="s">
        <v>14501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201"/>
        <v>444</v>
      </c>
      <c r="AB6453">
        <f t="shared" si="202"/>
        <v>7.3987409809097486E-5</v>
      </c>
    </row>
    <row r="6454" spans="1:28">
      <c r="A6454" t="s">
        <v>14502</v>
      </c>
      <c r="B6454" t="s">
        <v>14503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201"/>
        <v>460</v>
      </c>
      <c r="AB6454">
        <f t="shared" si="202"/>
        <v>7.665362277519109E-5</v>
      </c>
    </row>
    <row r="6455" spans="1:28">
      <c r="A6455" t="s">
        <v>14504</v>
      </c>
      <c r="B6455" t="s">
        <v>14505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201"/>
        <v>492</v>
      </c>
      <c r="AB6455">
        <f t="shared" si="202"/>
        <v>8.1986048707378297E-5</v>
      </c>
    </row>
    <row r="6456" spans="1:28">
      <c r="A6456" t="s">
        <v>14506</v>
      </c>
      <c r="B6456" t="s">
        <v>14507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201"/>
        <v>510</v>
      </c>
      <c r="AB6456">
        <f t="shared" si="202"/>
        <v>8.4985538294233596E-5</v>
      </c>
    </row>
    <row r="6457" spans="1:28">
      <c r="A6457" t="s">
        <v>14508</v>
      </c>
      <c r="B6457" t="s">
        <v>14509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201"/>
        <v>472</v>
      </c>
      <c r="AB6457">
        <f t="shared" si="202"/>
        <v>7.8653282499761289E-5</v>
      </c>
    </row>
    <row r="6458" spans="1:28">
      <c r="A6458" t="s">
        <v>14510</v>
      </c>
      <c r="B6458" t="s">
        <v>14511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201"/>
        <v>377</v>
      </c>
      <c r="AB6458">
        <f t="shared" si="202"/>
        <v>6.2822643013580521E-5</v>
      </c>
    </row>
    <row r="6459" spans="1:28">
      <c r="A6459" t="s">
        <v>14512</v>
      </c>
      <c r="B6459" t="s">
        <v>14513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201"/>
        <v>253</v>
      </c>
      <c r="AB6459">
        <f t="shared" si="202"/>
        <v>4.2159492526355096E-5</v>
      </c>
    </row>
    <row r="6460" spans="1:28">
      <c r="A6460" t="s">
        <v>14514</v>
      </c>
      <c r="B6460" t="s">
        <v>14515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201"/>
        <v>200</v>
      </c>
      <c r="AB6460">
        <f t="shared" si="202"/>
        <v>3.332766207617004E-5</v>
      </c>
    </row>
    <row r="6461" spans="1:28">
      <c r="A6461" t="s">
        <v>14516</v>
      </c>
      <c r="B6461" t="s">
        <v>14517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201"/>
        <v>217</v>
      </c>
      <c r="AB6461">
        <f t="shared" si="202"/>
        <v>3.6160513352644491E-5</v>
      </c>
    </row>
    <row r="6462" spans="1:28">
      <c r="A6462" t="s">
        <v>14518</v>
      </c>
      <c r="B6462" t="s">
        <v>14519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201"/>
        <v>213</v>
      </c>
      <c r="AB6462">
        <f t="shared" si="202"/>
        <v>3.5493960111121094E-5</v>
      </c>
    </row>
    <row r="6463" spans="1:28">
      <c r="A6463" t="s">
        <v>14520</v>
      </c>
      <c r="B6463" t="s">
        <v>14521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201"/>
        <v>233</v>
      </c>
      <c r="AB6463">
        <f t="shared" si="202"/>
        <v>3.8826726318738095E-5</v>
      </c>
    </row>
    <row r="6464" spans="1:28">
      <c r="A6464" t="s">
        <v>14522</v>
      </c>
      <c r="B6464" t="s">
        <v>14523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201"/>
        <v>349</v>
      </c>
      <c r="AB6464">
        <f t="shared" si="202"/>
        <v>5.8156770322916718E-5</v>
      </c>
    </row>
    <row r="6465" spans="1:28">
      <c r="A6465" t="s">
        <v>14524</v>
      </c>
      <c r="B6465" t="s">
        <v>14525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201"/>
        <v>594</v>
      </c>
      <c r="AB6465">
        <f t="shared" si="202"/>
        <v>9.8983156366225019E-5</v>
      </c>
    </row>
    <row r="6466" spans="1:28">
      <c r="A6466" t="s">
        <v>14526</v>
      </c>
      <c r="B6466" t="s">
        <v>14527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201"/>
        <v>718</v>
      </c>
      <c r="AB6466">
        <f t="shared" si="202"/>
        <v>1.1964630685345043E-4</v>
      </c>
    </row>
    <row r="6467" spans="1:28">
      <c r="A6467" t="s">
        <v>14528</v>
      </c>
      <c r="B6467" t="s">
        <v>14529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201"/>
        <v>719</v>
      </c>
      <c r="AB6467">
        <f t="shared" si="202"/>
        <v>1.1981294516383129E-4</v>
      </c>
    </row>
    <row r="6468" spans="1:28">
      <c r="A6468" t="s">
        <v>14530</v>
      </c>
      <c r="B6468" t="s">
        <v>14531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201"/>
        <v>603</v>
      </c>
      <c r="AB6468">
        <f t="shared" si="202"/>
        <v>1.0048290115965267E-4</v>
      </c>
    </row>
    <row r="6469" spans="1:28">
      <c r="A6469" t="s">
        <v>14532</v>
      </c>
      <c r="B6469" t="s">
        <v>14533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201"/>
        <v>574</v>
      </c>
      <c r="AB6469">
        <f t="shared" si="202"/>
        <v>9.5650390158608011E-5</v>
      </c>
    </row>
    <row r="6470" spans="1:28">
      <c r="A6470" t="s">
        <v>14534</v>
      </c>
      <c r="B6470" t="s">
        <v>14535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203">SUM(U6470:Z6470)</f>
        <v>529</v>
      </c>
      <c r="AB6470">
        <f t="shared" si="202"/>
        <v>8.815166619146975E-5</v>
      </c>
    </row>
    <row r="6471" spans="1:28">
      <c r="A6471" t="s">
        <v>14536</v>
      </c>
      <c r="B6471" t="s">
        <v>14537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203"/>
        <v>502</v>
      </c>
      <c r="AB6471">
        <f t="shared" si="202"/>
        <v>8.3652431811186801E-5</v>
      </c>
    </row>
    <row r="6472" spans="1:28">
      <c r="A6472" t="s">
        <v>14538</v>
      </c>
      <c r="B6472" t="s">
        <v>14539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203"/>
        <v>488</v>
      </c>
      <c r="AB6472">
        <f t="shared" si="202"/>
        <v>8.1319495465854893E-5</v>
      </c>
    </row>
    <row r="6473" spans="1:28">
      <c r="A6473" t="s">
        <v>14540</v>
      </c>
      <c r="B6473" t="s">
        <v>14541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203"/>
        <v>433</v>
      </c>
      <c r="AB6473">
        <f t="shared" si="202"/>
        <v>7.2154388394908128E-5</v>
      </c>
    </row>
    <row r="6474" spans="1:28">
      <c r="A6474" t="s">
        <v>14542</v>
      </c>
      <c r="B6474" t="s">
        <v>14543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203"/>
        <v>410</v>
      </c>
      <c r="AB6474">
        <f t="shared" si="202"/>
        <v>6.8321707256148583E-5</v>
      </c>
    </row>
    <row r="6475" spans="1:28">
      <c r="A6475" t="s">
        <v>14544</v>
      </c>
      <c r="B6475" t="s">
        <v>14545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203"/>
        <v>386</v>
      </c>
      <c r="AB6475">
        <f t="shared" si="202"/>
        <v>6.4322387807008171E-5</v>
      </c>
    </row>
    <row r="6476" spans="1:28">
      <c r="A6476" t="s">
        <v>14546</v>
      </c>
      <c r="B6476" t="s">
        <v>14547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203"/>
        <v>394</v>
      </c>
      <c r="AB6476">
        <f t="shared" si="202"/>
        <v>6.565549429005498E-5</v>
      </c>
    </row>
    <row r="6477" spans="1:28">
      <c r="A6477" t="s">
        <v>14548</v>
      </c>
      <c r="B6477" t="s">
        <v>14549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203"/>
        <v>431</v>
      </c>
      <c r="AB6477">
        <f t="shared" si="202"/>
        <v>7.1821111774146432E-5</v>
      </c>
    </row>
    <row r="6478" spans="1:28">
      <c r="A6478" t="s">
        <v>14550</v>
      </c>
      <c r="B6478" t="s">
        <v>14551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203"/>
        <v>451</v>
      </c>
      <c r="AB6478">
        <f t="shared" si="202"/>
        <v>7.515387798176344E-5</v>
      </c>
    </row>
    <row r="6479" spans="1:28">
      <c r="A6479" t="s">
        <v>14552</v>
      </c>
      <c r="B6479" t="s">
        <v>14553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203"/>
        <v>487</v>
      </c>
      <c r="AB6479">
        <f t="shared" si="202"/>
        <v>8.1152857155474038E-5</v>
      </c>
    </row>
    <row r="6480" spans="1:28">
      <c r="A6480" t="s">
        <v>14554</v>
      </c>
      <c r="B6480" t="s">
        <v>14555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203"/>
        <v>501</v>
      </c>
      <c r="AB6480">
        <f t="shared" si="202"/>
        <v>8.3485793500805947E-5</v>
      </c>
    </row>
    <row r="6481" spans="1:28">
      <c r="A6481" t="s">
        <v>14556</v>
      </c>
      <c r="B6481" t="s">
        <v>14557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203"/>
        <v>466</v>
      </c>
      <c r="AB6481">
        <f t="shared" si="202"/>
        <v>7.765345263747619E-5</v>
      </c>
    </row>
    <row r="6482" spans="1:28">
      <c r="A6482" t="s">
        <v>14558</v>
      </c>
      <c r="B6482" t="s">
        <v>14559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203"/>
        <v>369</v>
      </c>
      <c r="AB6482">
        <f t="shared" si="202"/>
        <v>6.1489536530533726E-5</v>
      </c>
    </row>
    <row r="6483" spans="1:28">
      <c r="A6483" t="s">
        <v>14560</v>
      </c>
      <c r="B6483" t="s">
        <v>14561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203"/>
        <v>247</v>
      </c>
      <c r="AB6483">
        <f t="shared" si="202"/>
        <v>4.1159662664069996E-5</v>
      </c>
    </row>
    <row r="6484" spans="1:28">
      <c r="A6484" t="s">
        <v>14562</v>
      </c>
      <c r="B6484" t="s">
        <v>14563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203"/>
        <v>218</v>
      </c>
      <c r="AB6484">
        <f t="shared" si="202"/>
        <v>3.6327151663025339E-5</v>
      </c>
    </row>
    <row r="6485" spans="1:28">
      <c r="A6485" t="s">
        <v>14564</v>
      </c>
      <c r="B6485" t="s">
        <v>14565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203"/>
        <v>221</v>
      </c>
      <c r="AB6485">
        <f t="shared" si="202"/>
        <v>3.6827066594167895E-5</v>
      </c>
    </row>
    <row r="6486" spans="1:28">
      <c r="A6486" t="s">
        <v>14566</v>
      </c>
      <c r="B6486" t="s">
        <v>14567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203"/>
        <v>204</v>
      </c>
      <c r="AB6486">
        <f t="shared" ref="AB6486:AB6549" si="204">AA6486/$AD$4</f>
        <v>3.3994215317693437E-5</v>
      </c>
    </row>
    <row r="6487" spans="1:28">
      <c r="A6487" t="s">
        <v>14568</v>
      </c>
      <c r="B6487" t="s">
        <v>14569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203"/>
        <v>235</v>
      </c>
      <c r="AB6487">
        <f t="shared" si="204"/>
        <v>3.9160002939499797E-5</v>
      </c>
    </row>
    <row r="6488" spans="1:28">
      <c r="A6488" t="s">
        <v>14570</v>
      </c>
      <c r="B6488" t="s">
        <v>14571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203"/>
        <v>349</v>
      </c>
      <c r="AB6488">
        <f t="shared" si="204"/>
        <v>5.8156770322916718E-5</v>
      </c>
    </row>
    <row r="6489" spans="1:28">
      <c r="A6489" t="s">
        <v>14572</v>
      </c>
      <c r="B6489" t="s">
        <v>14573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203"/>
        <v>562</v>
      </c>
      <c r="AB6489">
        <f t="shared" si="204"/>
        <v>9.3650730434037812E-5</v>
      </c>
    </row>
    <row r="6490" spans="1:28">
      <c r="A6490" t="s">
        <v>14574</v>
      </c>
      <c r="B6490" t="s">
        <v>14575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203"/>
        <v>714</v>
      </c>
      <c r="AB6490">
        <f t="shared" si="204"/>
        <v>1.1897975361192704E-4</v>
      </c>
    </row>
    <row r="6491" spans="1:28">
      <c r="A6491" t="s">
        <v>14576</v>
      </c>
      <c r="B6491" t="s">
        <v>14577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203"/>
        <v>710</v>
      </c>
      <c r="AB6491">
        <f t="shared" si="204"/>
        <v>1.1831320037040364E-4</v>
      </c>
    </row>
    <row r="6492" spans="1:28">
      <c r="A6492" t="s">
        <v>14578</v>
      </c>
      <c r="B6492" t="s">
        <v>14579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203"/>
        <v>594</v>
      </c>
      <c r="AB6492">
        <f t="shared" si="204"/>
        <v>9.8983156366225019E-5</v>
      </c>
    </row>
    <row r="6493" spans="1:28">
      <c r="A6493" t="s">
        <v>14580</v>
      </c>
      <c r="B6493" t="s">
        <v>14581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203"/>
        <v>559</v>
      </c>
      <c r="AB6493">
        <f t="shared" si="204"/>
        <v>9.3150815502895262E-5</v>
      </c>
    </row>
    <row r="6494" spans="1:28">
      <c r="A6494" t="s">
        <v>14582</v>
      </c>
      <c r="B6494" t="s">
        <v>14583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203"/>
        <v>538</v>
      </c>
      <c r="AB6494">
        <f t="shared" si="204"/>
        <v>8.9651410984897399E-5</v>
      </c>
    </row>
    <row r="6495" spans="1:28">
      <c r="A6495" t="s">
        <v>14584</v>
      </c>
      <c r="B6495" t="s">
        <v>14585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203"/>
        <v>494</v>
      </c>
      <c r="AB6495">
        <f t="shared" si="204"/>
        <v>8.2319325328139993E-5</v>
      </c>
    </row>
    <row r="6496" spans="1:28">
      <c r="A6496" t="s">
        <v>14586</v>
      </c>
      <c r="B6496" t="s">
        <v>14587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203"/>
        <v>480</v>
      </c>
      <c r="AB6496">
        <f t="shared" si="204"/>
        <v>7.9986388982808098E-5</v>
      </c>
    </row>
    <row r="6497" spans="1:28">
      <c r="A6497" t="s">
        <v>14588</v>
      </c>
      <c r="B6497" t="s">
        <v>14589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203"/>
        <v>419</v>
      </c>
      <c r="AB6497">
        <f t="shared" si="204"/>
        <v>6.9821452049576233E-5</v>
      </c>
    </row>
    <row r="6498" spans="1:28">
      <c r="A6498" t="s">
        <v>14590</v>
      </c>
      <c r="B6498" t="s">
        <v>14591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203"/>
        <v>437</v>
      </c>
      <c r="AB6498">
        <f t="shared" si="204"/>
        <v>7.2820941636431532E-5</v>
      </c>
    </row>
    <row r="6499" spans="1:28">
      <c r="A6499" t="s">
        <v>14592</v>
      </c>
      <c r="B6499" t="s">
        <v>14593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203"/>
        <v>409</v>
      </c>
      <c r="AB6499">
        <f t="shared" si="204"/>
        <v>6.8155068945767729E-5</v>
      </c>
    </row>
    <row r="6500" spans="1:28">
      <c r="A6500" t="s">
        <v>14594</v>
      </c>
      <c r="B6500" t="s">
        <v>14595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203"/>
        <v>416</v>
      </c>
      <c r="AB6500">
        <f t="shared" si="204"/>
        <v>6.9321537118433683E-5</v>
      </c>
    </row>
    <row r="6501" spans="1:28">
      <c r="A6501" t="s">
        <v>14596</v>
      </c>
      <c r="B6501" t="s">
        <v>14597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203"/>
        <v>435</v>
      </c>
      <c r="AB6501">
        <f t="shared" si="204"/>
        <v>7.2487665015669837E-5</v>
      </c>
    </row>
    <row r="6502" spans="1:28">
      <c r="A6502" t="s">
        <v>14598</v>
      </c>
      <c r="B6502" t="s">
        <v>14599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203"/>
        <v>450</v>
      </c>
      <c r="AB6502">
        <f t="shared" si="204"/>
        <v>7.4987239671382586E-5</v>
      </c>
    </row>
    <row r="6503" spans="1:28">
      <c r="A6503" t="s">
        <v>14600</v>
      </c>
      <c r="B6503" t="s">
        <v>14601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203"/>
        <v>476</v>
      </c>
      <c r="AB6503">
        <f t="shared" si="204"/>
        <v>7.9319835741284694E-5</v>
      </c>
    </row>
    <row r="6504" spans="1:28">
      <c r="A6504" t="s">
        <v>14602</v>
      </c>
      <c r="B6504" t="s">
        <v>14603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203"/>
        <v>488</v>
      </c>
      <c r="AB6504">
        <f t="shared" si="204"/>
        <v>8.1319495465854893E-5</v>
      </c>
    </row>
    <row r="6505" spans="1:28">
      <c r="A6505" t="s">
        <v>14604</v>
      </c>
      <c r="B6505" t="s">
        <v>14605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203"/>
        <v>466</v>
      </c>
      <c r="AB6505">
        <f t="shared" si="204"/>
        <v>7.765345263747619E-5</v>
      </c>
    </row>
    <row r="6506" spans="1:28">
      <c r="A6506" t="s">
        <v>14606</v>
      </c>
      <c r="B6506" t="s">
        <v>14607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203"/>
        <v>366</v>
      </c>
      <c r="AB6506">
        <f t="shared" si="204"/>
        <v>6.098962159939117E-5</v>
      </c>
    </row>
    <row r="6507" spans="1:28">
      <c r="A6507" t="s">
        <v>14608</v>
      </c>
      <c r="B6507" t="s">
        <v>14609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203"/>
        <v>248</v>
      </c>
      <c r="AB6507">
        <f t="shared" si="204"/>
        <v>4.1326300974450851E-5</v>
      </c>
    </row>
    <row r="6508" spans="1:28">
      <c r="A6508" t="s">
        <v>14610</v>
      </c>
      <c r="B6508" t="s">
        <v>14611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203"/>
        <v>205</v>
      </c>
      <c r="AB6508">
        <f t="shared" si="204"/>
        <v>3.4160853628074292E-5</v>
      </c>
    </row>
    <row r="6509" spans="1:28">
      <c r="A6509" t="s">
        <v>14612</v>
      </c>
      <c r="B6509" t="s">
        <v>14613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203"/>
        <v>229</v>
      </c>
      <c r="AB6509">
        <f t="shared" si="204"/>
        <v>3.8160173077214697E-5</v>
      </c>
    </row>
    <row r="6510" spans="1:28">
      <c r="A6510" t="s">
        <v>14614</v>
      </c>
      <c r="B6510" t="s">
        <v>14615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203"/>
        <v>237</v>
      </c>
      <c r="AB6510">
        <f t="shared" si="204"/>
        <v>3.9493279560261492E-5</v>
      </c>
    </row>
    <row r="6511" spans="1:28">
      <c r="A6511" t="s">
        <v>14616</v>
      </c>
      <c r="B6511" t="s">
        <v>14617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203"/>
        <v>291</v>
      </c>
      <c r="AB6511">
        <f t="shared" si="204"/>
        <v>4.8491748320827403E-5</v>
      </c>
    </row>
    <row r="6512" spans="1:28">
      <c r="A6512" t="s">
        <v>14618</v>
      </c>
      <c r="B6512" t="s">
        <v>14619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203"/>
        <v>421</v>
      </c>
      <c r="AB6512">
        <f t="shared" si="204"/>
        <v>7.0154728670337928E-5</v>
      </c>
    </row>
    <row r="6513" spans="1:28">
      <c r="A6513" t="s">
        <v>14620</v>
      </c>
      <c r="B6513" t="s">
        <v>14621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203"/>
        <v>635</v>
      </c>
      <c r="AB6513">
        <f t="shared" si="204"/>
        <v>1.0581532709183988E-4</v>
      </c>
    </row>
    <row r="6514" spans="1:28">
      <c r="A6514" t="s">
        <v>14622</v>
      </c>
      <c r="B6514" t="s">
        <v>14623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203"/>
        <v>664</v>
      </c>
      <c r="AB6514">
        <f t="shared" si="204"/>
        <v>1.1064783809288453E-4</v>
      </c>
    </row>
    <row r="6515" spans="1:28">
      <c r="A6515" t="s">
        <v>14624</v>
      </c>
      <c r="B6515" t="s">
        <v>14625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203"/>
        <v>676</v>
      </c>
      <c r="AB6515">
        <f t="shared" si="204"/>
        <v>1.1264749781745473E-4</v>
      </c>
    </row>
    <row r="6516" spans="1:28">
      <c r="A6516" t="s">
        <v>14626</v>
      </c>
      <c r="B6516" t="s">
        <v>14627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203"/>
        <v>550</v>
      </c>
      <c r="AB6516">
        <f t="shared" si="204"/>
        <v>9.1651070709467599E-5</v>
      </c>
    </row>
    <row r="6517" spans="1:28">
      <c r="A6517" t="s">
        <v>14628</v>
      </c>
      <c r="B6517" t="s">
        <v>14629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203"/>
        <v>519</v>
      </c>
      <c r="AB6517">
        <f t="shared" si="204"/>
        <v>8.6485283087661246E-5</v>
      </c>
    </row>
    <row r="6518" spans="1:28">
      <c r="A6518" t="s">
        <v>14630</v>
      </c>
      <c r="B6518" t="s">
        <v>14631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203"/>
        <v>491</v>
      </c>
      <c r="AB6518">
        <f t="shared" si="204"/>
        <v>8.1819410396997443E-5</v>
      </c>
    </row>
    <row r="6519" spans="1:28">
      <c r="A6519" t="s">
        <v>14632</v>
      </c>
      <c r="B6519" t="s">
        <v>14633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203"/>
        <v>468</v>
      </c>
      <c r="AB6519">
        <f t="shared" si="204"/>
        <v>7.7986729258237885E-5</v>
      </c>
    </row>
    <row r="6520" spans="1:28">
      <c r="A6520" t="s">
        <v>14634</v>
      </c>
      <c r="B6520" t="s">
        <v>14635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203"/>
        <v>455</v>
      </c>
      <c r="AB6520">
        <f t="shared" si="204"/>
        <v>7.5820431223286831E-5</v>
      </c>
    </row>
    <row r="6521" spans="1:28">
      <c r="A6521" t="s">
        <v>14636</v>
      </c>
      <c r="B6521" t="s">
        <v>14637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203"/>
        <v>408</v>
      </c>
      <c r="AB6521">
        <f t="shared" si="204"/>
        <v>6.7988430635386874E-5</v>
      </c>
    </row>
    <row r="6522" spans="1:28">
      <c r="A6522" t="s">
        <v>14638</v>
      </c>
      <c r="B6522" t="s">
        <v>14639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203"/>
        <v>399</v>
      </c>
      <c r="AB6522">
        <f t="shared" si="204"/>
        <v>6.6488685841959225E-5</v>
      </c>
    </row>
    <row r="6523" spans="1:28">
      <c r="A6523" t="s">
        <v>14640</v>
      </c>
      <c r="B6523" t="s">
        <v>14641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203"/>
        <v>377</v>
      </c>
      <c r="AB6523">
        <f t="shared" si="204"/>
        <v>6.2822643013580521E-5</v>
      </c>
    </row>
    <row r="6524" spans="1:28">
      <c r="A6524" t="s">
        <v>14642</v>
      </c>
      <c r="B6524" t="s">
        <v>14643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203"/>
        <v>394</v>
      </c>
      <c r="AB6524">
        <f t="shared" si="204"/>
        <v>6.565549429005498E-5</v>
      </c>
    </row>
    <row r="6525" spans="1:28">
      <c r="A6525" t="s">
        <v>14644</v>
      </c>
      <c r="B6525" t="s">
        <v>14645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203"/>
        <v>429</v>
      </c>
      <c r="AB6525">
        <f t="shared" si="204"/>
        <v>7.1487835153384737E-5</v>
      </c>
    </row>
    <row r="6526" spans="1:28">
      <c r="A6526" t="s">
        <v>14646</v>
      </c>
      <c r="B6526" t="s">
        <v>14647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203"/>
        <v>448</v>
      </c>
      <c r="AB6526">
        <f t="shared" si="204"/>
        <v>7.465396305062089E-5</v>
      </c>
    </row>
    <row r="6527" spans="1:28">
      <c r="A6527" t="s">
        <v>14648</v>
      </c>
      <c r="B6527" t="s">
        <v>14649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203"/>
        <v>476</v>
      </c>
      <c r="AB6527">
        <f t="shared" si="204"/>
        <v>7.9319835741284694E-5</v>
      </c>
    </row>
    <row r="6528" spans="1:28">
      <c r="A6528" t="s">
        <v>14650</v>
      </c>
      <c r="B6528" t="s">
        <v>14651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203"/>
        <v>494</v>
      </c>
      <c r="AB6528">
        <f t="shared" si="204"/>
        <v>8.2319325328139993E-5</v>
      </c>
    </row>
    <row r="6529" spans="1:28">
      <c r="A6529" t="s">
        <v>14652</v>
      </c>
      <c r="B6529" t="s">
        <v>14653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203"/>
        <v>474</v>
      </c>
      <c r="AB6529">
        <f t="shared" si="204"/>
        <v>7.8986559120522985E-5</v>
      </c>
    </row>
    <row r="6530" spans="1:28">
      <c r="A6530" t="s">
        <v>14654</v>
      </c>
      <c r="B6530" t="s">
        <v>14655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203"/>
        <v>372</v>
      </c>
      <c r="AB6530">
        <f t="shared" si="204"/>
        <v>6.1989451461676276E-5</v>
      </c>
    </row>
    <row r="6531" spans="1:28">
      <c r="A6531" t="s">
        <v>14656</v>
      </c>
      <c r="B6531" t="s">
        <v>14657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203"/>
        <v>258</v>
      </c>
      <c r="AB6531">
        <f t="shared" si="204"/>
        <v>4.2992684078259348E-5</v>
      </c>
    </row>
    <row r="6532" spans="1:28">
      <c r="A6532" t="s">
        <v>14658</v>
      </c>
      <c r="B6532" t="s">
        <v>14659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203"/>
        <v>211</v>
      </c>
      <c r="AB6532">
        <f t="shared" si="204"/>
        <v>3.5160683490359391E-5</v>
      </c>
    </row>
    <row r="6533" spans="1:28">
      <c r="A6533" t="s">
        <v>14660</v>
      </c>
      <c r="B6533" t="s">
        <v>14661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203"/>
        <v>232</v>
      </c>
      <c r="AB6533">
        <f t="shared" si="204"/>
        <v>3.8660088008357247E-5</v>
      </c>
    </row>
    <row r="6534" spans="1:28">
      <c r="A6534" t="s">
        <v>14662</v>
      </c>
      <c r="B6534" t="s">
        <v>14663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205">SUM(U6534:Z6534)</f>
        <v>233</v>
      </c>
      <c r="AB6534">
        <f t="shared" si="204"/>
        <v>3.8826726318738095E-5</v>
      </c>
    </row>
    <row r="6535" spans="1:28">
      <c r="A6535" t="s">
        <v>14664</v>
      </c>
      <c r="B6535" t="s">
        <v>14665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205"/>
        <v>256</v>
      </c>
      <c r="AB6535">
        <f t="shared" si="204"/>
        <v>4.2659407457497646E-5</v>
      </c>
    </row>
    <row r="6536" spans="1:28">
      <c r="A6536" t="s">
        <v>14666</v>
      </c>
      <c r="B6536" t="s">
        <v>14667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205"/>
        <v>377</v>
      </c>
      <c r="AB6536">
        <f t="shared" si="204"/>
        <v>6.2822643013580521E-5</v>
      </c>
    </row>
    <row r="6537" spans="1:28">
      <c r="A6537" t="s">
        <v>14668</v>
      </c>
      <c r="B6537" t="s">
        <v>14669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205"/>
        <v>631</v>
      </c>
      <c r="AB6537">
        <f t="shared" si="204"/>
        <v>1.0514877385031647E-4</v>
      </c>
    </row>
    <row r="6538" spans="1:28">
      <c r="A6538" t="s">
        <v>14670</v>
      </c>
      <c r="B6538" t="s">
        <v>14671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205"/>
        <v>758</v>
      </c>
      <c r="AB6538">
        <f t="shared" si="204"/>
        <v>1.2631183926868443E-4</v>
      </c>
    </row>
    <row r="6539" spans="1:28">
      <c r="A6539" t="s">
        <v>14672</v>
      </c>
      <c r="B6539" t="s">
        <v>14673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205"/>
        <v>745</v>
      </c>
      <c r="AB6539">
        <f t="shared" si="204"/>
        <v>1.2414554123373338E-4</v>
      </c>
    </row>
    <row r="6540" spans="1:28">
      <c r="A6540" t="s">
        <v>14674</v>
      </c>
      <c r="B6540" t="s">
        <v>14675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205"/>
        <v>615</v>
      </c>
      <c r="AB6540">
        <f t="shared" si="204"/>
        <v>1.0248256088422287E-4</v>
      </c>
    </row>
    <row r="6541" spans="1:28">
      <c r="A6541" t="s">
        <v>14676</v>
      </c>
      <c r="B6541" t="s">
        <v>14677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205"/>
        <v>584</v>
      </c>
      <c r="AB6541">
        <f t="shared" si="204"/>
        <v>9.7316773262416515E-5</v>
      </c>
    </row>
    <row r="6542" spans="1:28">
      <c r="A6542" t="s">
        <v>14678</v>
      </c>
      <c r="B6542" t="s">
        <v>14679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205"/>
        <v>544</v>
      </c>
      <c r="AB6542">
        <f t="shared" si="204"/>
        <v>9.0651240847182499E-5</v>
      </c>
    </row>
    <row r="6543" spans="1:28">
      <c r="A6543" t="s">
        <v>14680</v>
      </c>
      <c r="B6543" t="s">
        <v>14681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205"/>
        <v>520</v>
      </c>
      <c r="AB6543">
        <f t="shared" si="204"/>
        <v>8.66519213980421E-5</v>
      </c>
    </row>
    <row r="6544" spans="1:28">
      <c r="A6544" t="s">
        <v>14682</v>
      </c>
      <c r="B6544" t="s">
        <v>14683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205"/>
        <v>501</v>
      </c>
      <c r="AB6544">
        <f t="shared" si="204"/>
        <v>8.3485793500805947E-5</v>
      </c>
    </row>
    <row r="6545" spans="1:28">
      <c r="A6545" t="s">
        <v>14684</v>
      </c>
      <c r="B6545" t="s">
        <v>14685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205"/>
        <v>446</v>
      </c>
      <c r="AB6545">
        <f t="shared" si="204"/>
        <v>7.4320686429859182E-5</v>
      </c>
    </row>
    <row r="6546" spans="1:28">
      <c r="A6546" t="s">
        <v>14686</v>
      </c>
      <c r="B6546" t="s">
        <v>14687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205"/>
        <v>433</v>
      </c>
      <c r="AB6546">
        <f t="shared" si="204"/>
        <v>7.2154388394908128E-5</v>
      </c>
    </row>
    <row r="6547" spans="1:28">
      <c r="A6547" t="s">
        <v>14688</v>
      </c>
      <c r="B6547" t="s">
        <v>14689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205"/>
        <v>415</v>
      </c>
      <c r="AB6547">
        <f t="shared" si="204"/>
        <v>6.9154898808052829E-5</v>
      </c>
    </row>
    <row r="6548" spans="1:28">
      <c r="A6548" t="s">
        <v>14690</v>
      </c>
      <c r="B6548" t="s">
        <v>14691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205"/>
        <v>424</v>
      </c>
      <c r="AB6548">
        <f t="shared" si="204"/>
        <v>7.0654643601480478E-5</v>
      </c>
    </row>
    <row r="6549" spans="1:28">
      <c r="A6549" t="s">
        <v>14692</v>
      </c>
      <c r="B6549" t="s">
        <v>14693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205"/>
        <v>460</v>
      </c>
      <c r="AB6549">
        <f t="shared" si="204"/>
        <v>7.665362277519109E-5</v>
      </c>
    </row>
    <row r="6550" spans="1:28">
      <c r="A6550" t="s">
        <v>14694</v>
      </c>
      <c r="B6550" t="s">
        <v>14695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205"/>
        <v>477</v>
      </c>
      <c r="AB6550">
        <f t="shared" ref="AB6550:AB6613" si="206">AA6550/$AD$4</f>
        <v>7.9486474051665548E-5</v>
      </c>
    </row>
    <row r="6551" spans="1:28">
      <c r="A6551" t="s">
        <v>14696</v>
      </c>
      <c r="B6551" t="s">
        <v>14697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205"/>
        <v>512</v>
      </c>
      <c r="AB6551">
        <f t="shared" si="206"/>
        <v>8.5318814914995292E-5</v>
      </c>
    </row>
    <row r="6552" spans="1:28">
      <c r="A6552" t="s">
        <v>14698</v>
      </c>
      <c r="B6552" t="s">
        <v>14699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205"/>
        <v>533</v>
      </c>
      <c r="AB6552">
        <f t="shared" si="206"/>
        <v>8.8818219432993154E-5</v>
      </c>
    </row>
    <row r="6553" spans="1:28">
      <c r="A6553" t="s">
        <v>14700</v>
      </c>
      <c r="B6553" t="s">
        <v>14701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205"/>
        <v>492</v>
      </c>
      <c r="AB6553">
        <f t="shared" si="206"/>
        <v>8.1986048707378297E-5</v>
      </c>
    </row>
    <row r="6554" spans="1:28">
      <c r="A6554" t="s">
        <v>14702</v>
      </c>
      <c r="B6554" t="s">
        <v>14703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205"/>
        <v>392</v>
      </c>
      <c r="AB6554">
        <f t="shared" si="206"/>
        <v>6.5322217669293271E-5</v>
      </c>
    </row>
    <row r="6555" spans="1:28">
      <c r="A6555" t="s">
        <v>14704</v>
      </c>
      <c r="B6555" t="s">
        <v>14705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205"/>
        <v>266</v>
      </c>
      <c r="AB6555">
        <f t="shared" si="206"/>
        <v>4.432579056130615E-5</v>
      </c>
    </row>
    <row r="6556" spans="1:28">
      <c r="A6556" t="s">
        <v>14706</v>
      </c>
      <c r="B6556" t="s">
        <v>14707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205"/>
        <v>214</v>
      </c>
      <c r="AB6556">
        <f t="shared" si="206"/>
        <v>3.5660598421501941E-5</v>
      </c>
    </row>
    <row r="6557" spans="1:28">
      <c r="A6557" t="s">
        <v>14708</v>
      </c>
      <c r="B6557" t="s">
        <v>14709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205"/>
        <v>234</v>
      </c>
      <c r="AB6557">
        <f t="shared" si="206"/>
        <v>3.8993364629118942E-5</v>
      </c>
    </row>
    <row r="6558" spans="1:28">
      <c r="A6558" t="s">
        <v>14710</v>
      </c>
      <c r="B6558" t="s">
        <v>14711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205"/>
        <v>237</v>
      </c>
      <c r="AB6558">
        <f t="shared" si="206"/>
        <v>3.9493279560261492E-5</v>
      </c>
    </row>
    <row r="6559" spans="1:28">
      <c r="A6559" t="s">
        <v>14712</v>
      </c>
      <c r="B6559" t="s">
        <v>14713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205"/>
        <v>259</v>
      </c>
      <c r="AB6559">
        <f t="shared" si="206"/>
        <v>4.3159322388640203E-5</v>
      </c>
    </row>
    <row r="6560" spans="1:28">
      <c r="A6560" t="s">
        <v>14714</v>
      </c>
      <c r="B6560" t="s">
        <v>14715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205"/>
        <v>384</v>
      </c>
      <c r="AB6560">
        <f t="shared" si="206"/>
        <v>6.3989111186246476E-5</v>
      </c>
    </row>
    <row r="6561" spans="1:28">
      <c r="A6561" t="s">
        <v>14716</v>
      </c>
      <c r="B6561" t="s">
        <v>14717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205"/>
        <v>642</v>
      </c>
      <c r="AB6561">
        <f t="shared" si="206"/>
        <v>1.0698179526450582E-4</v>
      </c>
    </row>
    <row r="6562" spans="1:28">
      <c r="A6562" t="s">
        <v>14718</v>
      </c>
      <c r="B6562" t="s">
        <v>14719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205"/>
        <v>779</v>
      </c>
      <c r="AB6562">
        <f t="shared" si="206"/>
        <v>1.298112437866823E-4</v>
      </c>
    </row>
    <row r="6563" spans="1:28">
      <c r="A6563" t="s">
        <v>14720</v>
      </c>
      <c r="B6563" t="s">
        <v>14721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205"/>
        <v>765</v>
      </c>
      <c r="AB6563">
        <f t="shared" si="206"/>
        <v>1.2747830744135039E-4</v>
      </c>
    </row>
    <row r="6564" spans="1:28">
      <c r="A6564" t="s">
        <v>14722</v>
      </c>
      <c r="B6564" t="s">
        <v>14723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205"/>
        <v>642</v>
      </c>
      <c r="AB6564">
        <f t="shared" si="206"/>
        <v>1.0698179526450582E-4</v>
      </c>
    </row>
    <row r="6565" spans="1:28">
      <c r="A6565" t="s">
        <v>14724</v>
      </c>
      <c r="B6565" t="s">
        <v>14725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205"/>
        <v>609</v>
      </c>
      <c r="AB6565">
        <f t="shared" si="206"/>
        <v>1.0148273102193777E-4</v>
      </c>
    </row>
    <row r="6566" spans="1:28">
      <c r="A6566" t="s">
        <v>14726</v>
      </c>
      <c r="B6566" t="s">
        <v>14727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205"/>
        <v>567</v>
      </c>
      <c r="AB6566">
        <f t="shared" si="206"/>
        <v>9.4483921985942057E-5</v>
      </c>
    </row>
    <row r="6567" spans="1:28">
      <c r="A6567" t="s">
        <v>14728</v>
      </c>
      <c r="B6567" t="s">
        <v>14729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205"/>
        <v>540</v>
      </c>
      <c r="AB6567">
        <f t="shared" si="206"/>
        <v>8.9984687605659108E-5</v>
      </c>
    </row>
    <row r="6568" spans="1:28">
      <c r="A6568" t="s">
        <v>14730</v>
      </c>
      <c r="B6568" t="s">
        <v>14731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205"/>
        <v>521</v>
      </c>
      <c r="AB6568">
        <f t="shared" si="206"/>
        <v>8.6818559708422955E-5</v>
      </c>
    </row>
    <row r="6569" spans="1:28">
      <c r="A6569" t="s">
        <v>14732</v>
      </c>
      <c r="B6569" t="s">
        <v>14733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205"/>
        <v>462</v>
      </c>
      <c r="AB6569">
        <f t="shared" si="206"/>
        <v>7.6986899395952785E-5</v>
      </c>
    </row>
    <row r="6570" spans="1:28">
      <c r="A6570" t="s">
        <v>14734</v>
      </c>
      <c r="B6570" t="s">
        <v>14735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205"/>
        <v>445</v>
      </c>
      <c r="AB6570">
        <f t="shared" si="206"/>
        <v>7.4154048119478341E-5</v>
      </c>
    </row>
    <row r="6571" spans="1:28">
      <c r="A6571" t="s">
        <v>14736</v>
      </c>
      <c r="B6571" t="s">
        <v>14737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205"/>
        <v>424</v>
      </c>
      <c r="AB6571">
        <f t="shared" si="206"/>
        <v>7.0654643601480478E-5</v>
      </c>
    </row>
    <row r="6572" spans="1:28">
      <c r="A6572" t="s">
        <v>14738</v>
      </c>
      <c r="B6572" t="s">
        <v>14739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205"/>
        <v>434</v>
      </c>
      <c r="AB6572">
        <f t="shared" si="206"/>
        <v>7.2321026705288982E-5</v>
      </c>
    </row>
    <row r="6573" spans="1:28">
      <c r="A6573" t="s">
        <v>14740</v>
      </c>
      <c r="B6573" t="s">
        <v>14741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205"/>
        <v>470</v>
      </c>
      <c r="AB6573">
        <f t="shared" si="206"/>
        <v>7.8320005878999594E-5</v>
      </c>
    </row>
    <row r="6574" spans="1:28">
      <c r="A6574" t="s">
        <v>14742</v>
      </c>
      <c r="B6574" t="s">
        <v>14743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205"/>
        <v>487</v>
      </c>
      <c r="AB6574">
        <f t="shared" si="206"/>
        <v>8.1152857155474038E-5</v>
      </c>
    </row>
    <row r="6575" spans="1:28">
      <c r="A6575" t="s">
        <v>14744</v>
      </c>
      <c r="B6575" t="s">
        <v>14745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205"/>
        <v>523</v>
      </c>
      <c r="AB6575">
        <f t="shared" si="206"/>
        <v>8.715183632918465E-5</v>
      </c>
    </row>
    <row r="6576" spans="1:28">
      <c r="A6576" t="s">
        <v>14746</v>
      </c>
      <c r="B6576" t="s">
        <v>14747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205"/>
        <v>538</v>
      </c>
      <c r="AB6576">
        <f t="shared" si="206"/>
        <v>8.9651410984897399E-5</v>
      </c>
    </row>
    <row r="6577" spans="1:28">
      <c r="A6577" t="s">
        <v>14748</v>
      </c>
      <c r="B6577" t="s">
        <v>14749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205"/>
        <v>497</v>
      </c>
      <c r="AB6577">
        <f t="shared" si="206"/>
        <v>8.2819240259282543E-5</v>
      </c>
    </row>
    <row r="6578" spans="1:28">
      <c r="A6578" t="s">
        <v>14750</v>
      </c>
      <c r="B6578" t="s">
        <v>14751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205"/>
        <v>397</v>
      </c>
      <c r="AB6578">
        <f t="shared" si="206"/>
        <v>6.6155409221197529E-5</v>
      </c>
    </row>
    <row r="6579" spans="1:28">
      <c r="A6579" t="s">
        <v>14752</v>
      </c>
      <c r="B6579" t="s">
        <v>14753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205"/>
        <v>268</v>
      </c>
      <c r="AB6579">
        <f t="shared" si="206"/>
        <v>4.4659067182067852E-5</v>
      </c>
    </row>
    <row r="6580" spans="1:28">
      <c r="A6580" t="s">
        <v>14754</v>
      </c>
      <c r="B6580" t="s">
        <v>14755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205"/>
        <v>259</v>
      </c>
      <c r="AB6580">
        <f t="shared" si="206"/>
        <v>4.3159322388640203E-5</v>
      </c>
    </row>
    <row r="6581" spans="1:28">
      <c r="A6581" t="s">
        <v>14756</v>
      </c>
      <c r="B6581" t="s">
        <v>14757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205"/>
        <v>280</v>
      </c>
      <c r="AB6581">
        <f t="shared" si="206"/>
        <v>4.6658726906638051E-5</v>
      </c>
    </row>
    <row r="6582" spans="1:28">
      <c r="A6582" t="s">
        <v>14758</v>
      </c>
      <c r="B6582" t="s">
        <v>14759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205"/>
        <v>287</v>
      </c>
      <c r="AB6582">
        <f t="shared" si="206"/>
        <v>4.7825195079304006E-5</v>
      </c>
    </row>
    <row r="6583" spans="1:28">
      <c r="A6583" t="s">
        <v>14760</v>
      </c>
      <c r="B6583" t="s">
        <v>14761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205"/>
        <v>314</v>
      </c>
      <c r="AB6583">
        <f t="shared" si="206"/>
        <v>5.2324429459586961E-5</v>
      </c>
    </row>
    <row r="6584" spans="1:28">
      <c r="A6584" t="s">
        <v>14762</v>
      </c>
      <c r="B6584" t="s">
        <v>14763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205"/>
        <v>454</v>
      </c>
      <c r="AB6584">
        <f t="shared" si="206"/>
        <v>7.565379291290599E-5</v>
      </c>
    </row>
    <row r="6585" spans="1:28">
      <c r="A6585" t="s">
        <v>14764</v>
      </c>
      <c r="B6585" t="s">
        <v>14765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205"/>
        <v>743</v>
      </c>
      <c r="AB6585">
        <f t="shared" si="206"/>
        <v>1.238122646129717E-4</v>
      </c>
    </row>
    <row r="6586" spans="1:28">
      <c r="A6586" t="s">
        <v>14766</v>
      </c>
      <c r="B6586" t="s">
        <v>14767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205"/>
        <v>903</v>
      </c>
      <c r="AB6586">
        <f t="shared" si="206"/>
        <v>1.5047439427390774E-4</v>
      </c>
    </row>
    <row r="6587" spans="1:28">
      <c r="A6587" t="s">
        <v>14768</v>
      </c>
      <c r="B6587" t="s">
        <v>14769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205"/>
        <v>886</v>
      </c>
      <c r="AB6587">
        <f t="shared" si="206"/>
        <v>1.4764154299743326E-4</v>
      </c>
    </row>
    <row r="6588" spans="1:28">
      <c r="A6588" t="s">
        <v>14770</v>
      </c>
      <c r="B6588" t="s">
        <v>14771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205"/>
        <v>756</v>
      </c>
      <c r="AB6588">
        <f t="shared" si="206"/>
        <v>1.2597856264792275E-4</v>
      </c>
    </row>
    <row r="6589" spans="1:28">
      <c r="A6589" t="s">
        <v>14772</v>
      </c>
      <c r="B6589" t="s">
        <v>14773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205"/>
        <v>712</v>
      </c>
      <c r="AB6589">
        <f t="shared" si="206"/>
        <v>1.1864647699116533E-4</v>
      </c>
    </row>
    <row r="6590" spans="1:28">
      <c r="A6590" t="s">
        <v>14774</v>
      </c>
      <c r="B6590" t="s">
        <v>14775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205"/>
        <v>663</v>
      </c>
      <c r="AB6590">
        <f t="shared" si="206"/>
        <v>1.1048119978250368E-4</v>
      </c>
    </row>
    <row r="6591" spans="1:28">
      <c r="A6591" t="s">
        <v>14776</v>
      </c>
      <c r="B6591" t="s">
        <v>14777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205"/>
        <v>629</v>
      </c>
      <c r="AB6591">
        <f t="shared" si="206"/>
        <v>1.0481549722955478E-4</v>
      </c>
    </row>
    <row r="6592" spans="1:28">
      <c r="A6592" t="s">
        <v>14778</v>
      </c>
      <c r="B6592" t="s">
        <v>14779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205"/>
        <v>602</v>
      </c>
      <c r="AB6592">
        <f t="shared" si="206"/>
        <v>1.0031626284927181E-4</v>
      </c>
    </row>
    <row r="6593" spans="1:28">
      <c r="A6593" t="s">
        <v>14780</v>
      </c>
      <c r="B6593" t="s">
        <v>14781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205"/>
        <v>545</v>
      </c>
      <c r="AB6593">
        <f t="shared" si="206"/>
        <v>9.0817879157563354E-5</v>
      </c>
    </row>
    <row r="6594" spans="1:28">
      <c r="A6594" t="s">
        <v>14782</v>
      </c>
      <c r="B6594" t="s">
        <v>14783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205"/>
        <v>526</v>
      </c>
      <c r="AB6594">
        <f t="shared" si="206"/>
        <v>8.76517512603272E-5</v>
      </c>
    </row>
    <row r="6595" spans="1:28">
      <c r="A6595" t="s">
        <v>14784</v>
      </c>
      <c r="B6595" t="s">
        <v>14785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205"/>
        <v>507</v>
      </c>
      <c r="AB6595">
        <f t="shared" si="206"/>
        <v>8.4485623363091047E-5</v>
      </c>
    </row>
    <row r="6596" spans="1:28">
      <c r="A6596" t="s">
        <v>14786</v>
      </c>
      <c r="B6596" t="s">
        <v>14787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205"/>
        <v>519</v>
      </c>
      <c r="AB6596">
        <f t="shared" si="206"/>
        <v>8.6485283087661246E-5</v>
      </c>
    </row>
    <row r="6597" spans="1:28">
      <c r="A6597" t="s">
        <v>14788</v>
      </c>
      <c r="B6597" t="s">
        <v>14789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205"/>
        <v>559</v>
      </c>
      <c r="AB6597">
        <f t="shared" si="206"/>
        <v>9.3150815502895262E-5</v>
      </c>
    </row>
    <row r="6598" spans="1:28">
      <c r="A6598" t="s">
        <v>14790</v>
      </c>
      <c r="B6598" t="s">
        <v>14791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207">SUM(U6598:Z6598)</f>
        <v>583</v>
      </c>
      <c r="AB6598">
        <f t="shared" si="206"/>
        <v>9.7150134952035661E-5</v>
      </c>
    </row>
    <row r="6599" spans="1:28">
      <c r="A6599" t="s">
        <v>14792</v>
      </c>
      <c r="B6599" t="s">
        <v>14793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207"/>
        <v>623</v>
      </c>
      <c r="AB6599">
        <f t="shared" si="206"/>
        <v>1.0381566736726966E-4</v>
      </c>
    </row>
    <row r="6600" spans="1:28">
      <c r="A6600" t="s">
        <v>14794</v>
      </c>
      <c r="B6600" t="s">
        <v>14795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207"/>
        <v>637</v>
      </c>
      <c r="AB6600">
        <f t="shared" si="206"/>
        <v>1.0614860371260157E-4</v>
      </c>
    </row>
    <row r="6601" spans="1:28">
      <c r="A6601" t="s">
        <v>14796</v>
      </c>
      <c r="B6601" t="s">
        <v>14797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207"/>
        <v>590</v>
      </c>
      <c r="AB6601">
        <f t="shared" si="206"/>
        <v>9.8316603124701615E-5</v>
      </c>
    </row>
    <row r="6602" spans="1:28">
      <c r="A6602" t="s">
        <v>14798</v>
      </c>
      <c r="B6602" t="s">
        <v>14799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207"/>
        <v>467</v>
      </c>
      <c r="AB6602">
        <f t="shared" si="206"/>
        <v>7.7820090947857044E-5</v>
      </c>
    </row>
    <row r="6603" spans="1:28">
      <c r="A6603" t="s">
        <v>14800</v>
      </c>
      <c r="B6603" t="s">
        <v>14801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207"/>
        <v>317</v>
      </c>
      <c r="AB6603">
        <f t="shared" si="206"/>
        <v>5.2824344390729511E-5</v>
      </c>
    </row>
    <row r="6604" spans="1:28">
      <c r="A6604" t="s">
        <v>14802</v>
      </c>
      <c r="B6604" t="s">
        <v>14803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207"/>
        <v>314</v>
      </c>
      <c r="AB6604">
        <f t="shared" si="206"/>
        <v>5.2324429459586961E-5</v>
      </c>
    </row>
    <row r="6605" spans="1:28">
      <c r="A6605" t="s">
        <v>14804</v>
      </c>
      <c r="B6605" t="s">
        <v>14805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207"/>
        <v>341</v>
      </c>
      <c r="AB6605">
        <f t="shared" si="206"/>
        <v>5.6823663839869916E-5</v>
      </c>
    </row>
    <row r="6606" spans="1:28">
      <c r="A6606" t="s">
        <v>14806</v>
      </c>
      <c r="B6606" t="s">
        <v>14807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207"/>
        <v>346</v>
      </c>
      <c r="AB6606">
        <f t="shared" si="206"/>
        <v>5.7656855391774168E-5</v>
      </c>
    </row>
    <row r="6607" spans="1:28">
      <c r="A6607" t="s">
        <v>14808</v>
      </c>
      <c r="B6607" t="s">
        <v>14809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207"/>
        <v>380</v>
      </c>
      <c r="AB6607">
        <f t="shared" si="206"/>
        <v>6.3322557944723071E-5</v>
      </c>
    </row>
    <row r="6608" spans="1:28">
      <c r="A6608" t="s">
        <v>14810</v>
      </c>
      <c r="B6608" t="s">
        <v>14811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207"/>
        <v>535</v>
      </c>
      <c r="AB6608">
        <f t="shared" si="206"/>
        <v>8.915149605375485E-5</v>
      </c>
    </row>
    <row r="6609" spans="1:28">
      <c r="A6609" t="s">
        <v>14812</v>
      </c>
      <c r="B6609" t="s">
        <v>14813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207"/>
        <v>847</v>
      </c>
      <c r="AB6609">
        <f t="shared" si="206"/>
        <v>1.411426488925801E-4</v>
      </c>
    </row>
    <row r="6610" spans="1:28">
      <c r="A6610" t="s">
        <v>14814</v>
      </c>
      <c r="B6610" t="s">
        <v>14815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207"/>
        <v>1018</v>
      </c>
      <c r="AB6610">
        <f t="shared" si="206"/>
        <v>1.6963779996770548E-4</v>
      </c>
    </row>
    <row r="6611" spans="1:28">
      <c r="A6611" t="s">
        <v>14816</v>
      </c>
      <c r="B6611" t="s">
        <v>14817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207"/>
        <v>1002</v>
      </c>
      <c r="AB6611">
        <f t="shared" si="206"/>
        <v>1.6697158700161189E-4</v>
      </c>
    </row>
    <row r="6612" spans="1:28">
      <c r="A6612" t="s">
        <v>14818</v>
      </c>
      <c r="B6612" t="s">
        <v>14819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207"/>
        <v>871</v>
      </c>
      <c r="AB6612">
        <f t="shared" si="206"/>
        <v>1.4514196834172053E-4</v>
      </c>
    </row>
    <row r="6613" spans="1:28">
      <c r="A6613" t="s">
        <v>14820</v>
      </c>
      <c r="B6613" t="s">
        <v>14821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207"/>
        <v>820</v>
      </c>
      <c r="AB6613">
        <f t="shared" si="206"/>
        <v>1.3664341451229717E-4</v>
      </c>
    </row>
    <row r="6614" spans="1:28">
      <c r="A6614" t="s">
        <v>14822</v>
      </c>
      <c r="B6614" t="s">
        <v>14823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207"/>
        <v>765</v>
      </c>
      <c r="AB6614">
        <f t="shared" ref="AB6614:AB6677" si="208">AA6614/$AD$4</f>
        <v>1.2747830744135039E-4</v>
      </c>
    </row>
    <row r="6615" spans="1:28">
      <c r="A6615" t="s">
        <v>14824</v>
      </c>
      <c r="B6615" t="s">
        <v>14825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207"/>
        <v>726</v>
      </c>
      <c r="AB6615">
        <f t="shared" si="208"/>
        <v>1.2097941333649724E-4</v>
      </c>
    </row>
    <row r="6616" spans="1:28">
      <c r="A6616" t="s">
        <v>14826</v>
      </c>
      <c r="B6616" t="s">
        <v>14827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207"/>
        <v>700</v>
      </c>
      <c r="AB6616">
        <f t="shared" si="208"/>
        <v>1.1664681726659513E-4</v>
      </c>
    </row>
    <row r="6617" spans="1:28">
      <c r="A6617" t="s">
        <v>14828</v>
      </c>
      <c r="B6617" t="s">
        <v>14829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207"/>
        <v>640</v>
      </c>
      <c r="AB6617">
        <f t="shared" si="208"/>
        <v>1.0664851864374412E-4</v>
      </c>
    </row>
    <row r="6618" spans="1:28">
      <c r="A6618" t="s">
        <v>14830</v>
      </c>
      <c r="B6618" t="s">
        <v>14831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207"/>
        <v>622</v>
      </c>
      <c r="AB6618">
        <f t="shared" si="208"/>
        <v>1.0364902905688882E-4</v>
      </c>
    </row>
    <row r="6619" spans="1:28">
      <c r="A6619" t="s">
        <v>14832</v>
      </c>
      <c r="B6619" t="s">
        <v>14833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207"/>
        <v>606</v>
      </c>
      <c r="AB6619">
        <f t="shared" si="208"/>
        <v>1.0098281609079522E-4</v>
      </c>
    </row>
    <row r="6620" spans="1:28">
      <c r="A6620" t="s">
        <v>14834</v>
      </c>
      <c r="B6620" t="s">
        <v>14835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207"/>
        <v>623</v>
      </c>
      <c r="AB6620">
        <f t="shared" si="208"/>
        <v>1.0381566736726966E-4</v>
      </c>
    </row>
    <row r="6621" spans="1:28">
      <c r="A6621" t="s">
        <v>14836</v>
      </c>
      <c r="B6621" t="s">
        <v>14837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207"/>
        <v>665</v>
      </c>
      <c r="AB6621">
        <f t="shared" si="208"/>
        <v>1.1081447640326537E-4</v>
      </c>
    </row>
    <row r="6622" spans="1:28">
      <c r="A6622" t="s">
        <v>14838</v>
      </c>
      <c r="B6622" t="s">
        <v>14839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207"/>
        <v>689</v>
      </c>
      <c r="AB6622">
        <f t="shared" si="208"/>
        <v>1.1481379585240579E-4</v>
      </c>
    </row>
    <row r="6623" spans="1:28">
      <c r="A6623" t="s">
        <v>14840</v>
      </c>
      <c r="B6623" t="s">
        <v>14841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207"/>
        <v>728</v>
      </c>
      <c r="AB6623">
        <f t="shared" si="208"/>
        <v>1.2131268995725894E-4</v>
      </c>
    </row>
    <row r="6624" spans="1:28">
      <c r="A6624" t="s">
        <v>14842</v>
      </c>
      <c r="B6624" t="s">
        <v>14843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207"/>
        <v>737</v>
      </c>
      <c r="AB6624">
        <f t="shared" si="208"/>
        <v>1.228124347506866E-4</v>
      </c>
    </row>
    <row r="6625" spans="1:28">
      <c r="A6625" t="s">
        <v>14844</v>
      </c>
      <c r="B6625" t="s">
        <v>14845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207"/>
        <v>682</v>
      </c>
      <c r="AB6625">
        <f t="shared" si="208"/>
        <v>1.1364732767973983E-4</v>
      </c>
    </row>
    <row r="6626" spans="1:28">
      <c r="A6626" t="s">
        <v>14846</v>
      </c>
      <c r="B6626" t="s">
        <v>14847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207"/>
        <v>541</v>
      </c>
      <c r="AB6626">
        <f t="shared" si="208"/>
        <v>9.0151325916039949E-5</v>
      </c>
    </row>
    <row r="6627" spans="1:28">
      <c r="A6627" t="s">
        <v>14848</v>
      </c>
      <c r="B6627" t="s">
        <v>14849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207"/>
        <v>378</v>
      </c>
      <c r="AB6627">
        <f t="shared" si="208"/>
        <v>6.2989281323961376E-5</v>
      </c>
    </row>
    <row r="6628" spans="1:28">
      <c r="A6628" t="s">
        <v>14850</v>
      </c>
      <c r="B6628" t="s">
        <v>14851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207"/>
        <v>343</v>
      </c>
      <c r="AB6628">
        <f t="shared" si="208"/>
        <v>5.7156940460631619E-5</v>
      </c>
    </row>
    <row r="6629" spans="1:28">
      <c r="A6629" t="s">
        <v>14852</v>
      </c>
      <c r="B6629" t="s">
        <v>14853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207"/>
        <v>371</v>
      </c>
      <c r="AB6629">
        <f t="shared" si="208"/>
        <v>6.1822813151295422E-5</v>
      </c>
    </row>
    <row r="6630" spans="1:28">
      <c r="A6630" t="s">
        <v>14854</v>
      </c>
      <c r="B6630" t="s">
        <v>14855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207"/>
        <v>372</v>
      </c>
      <c r="AB6630">
        <f t="shared" si="208"/>
        <v>6.1989451461676276E-5</v>
      </c>
    </row>
    <row r="6631" spans="1:28">
      <c r="A6631" t="s">
        <v>14856</v>
      </c>
      <c r="B6631" t="s">
        <v>14857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207"/>
        <v>404</v>
      </c>
      <c r="AB6631">
        <f t="shared" si="208"/>
        <v>6.7321877393863484E-5</v>
      </c>
    </row>
    <row r="6632" spans="1:28">
      <c r="A6632" t="s">
        <v>14858</v>
      </c>
      <c r="B6632" t="s">
        <v>14859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207"/>
        <v>552</v>
      </c>
      <c r="AB6632">
        <f t="shared" si="208"/>
        <v>9.1984347330229308E-5</v>
      </c>
    </row>
    <row r="6633" spans="1:28">
      <c r="A6633" t="s">
        <v>14860</v>
      </c>
      <c r="B6633" t="s">
        <v>14861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207"/>
        <v>857</v>
      </c>
      <c r="AB6633">
        <f t="shared" si="208"/>
        <v>1.4280903199638862E-4</v>
      </c>
    </row>
    <row r="6634" spans="1:28">
      <c r="A6634" t="s">
        <v>14862</v>
      </c>
      <c r="B6634" t="s">
        <v>14863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207"/>
        <v>1026</v>
      </c>
      <c r="AB6634">
        <f t="shared" si="208"/>
        <v>1.7097090645075229E-4</v>
      </c>
    </row>
    <row r="6635" spans="1:28">
      <c r="A6635" t="s">
        <v>14864</v>
      </c>
      <c r="B6635" t="s">
        <v>14865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207"/>
        <v>1023</v>
      </c>
      <c r="AB6635">
        <f t="shared" si="208"/>
        <v>1.7047099151960976E-4</v>
      </c>
    </row>
    <row r="6636" spans="1:28">
      <c r="A6636" t="s">
        <v>14866</v>
      </c>
      <c r="B6636" t="s">
        <v>14867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207"/>
        <v>910</v>
      </c>
      <c r="AB6636">
        <f t="shared" si="208"/>
        <v>1.5164086244657366E-4</v>
      </c>
    </row>
    <row r="6637" spans="1:28">
      <c r="A6637" t="s">
        <v>14868</v>
      </c>
      <c r="B6637" t="s">
        <v>14869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207"/>
        <v>857</v>
      </c>
      <c r="AB6637">
        <f t="shared" si="208"/>
        <v>1.4280903199638862E-4</v>
      </c>
    </row>
    <row r="6638" spans="1:28">
      <c r="A6638" t="s">
        <v>14870</v>
      </c>
      <c r="B6638" t="s">
        <v>14871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207"/>
        <v>798</v>
      </c>
      <c r="AB6638">
        <f t="shared" si="208"/>
        <v>1.3297737168391845E-4</v>
      </c>
    </row>
    <row r="6639" spans="1:28">
      <c r="A6639" t="s">
        <v>14872</v>
      </c>
      <c r="B6639" t="s">
        <v>14873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207"/>
        <v>759</v>
      </c>
      <c r="AB6639">
        <f t="shared" si="208"/>
        <v>1.2647847757906529E-4</v>
      </c>
    </row>
    <row r="6640" spans="1:28">
      <c r="A6640" t="s">
        <v>14874</v>
      </c>
      <c r="B6640" t="s">
        <v>14875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207"/>
        <v>737</v>
      </c>
      <c r="AB6640">
        <f t="shared" si="208"/>
        <v>1.228124347506866E-4</v>
      </c>
    </row>
    <row r="6641" spans="1:28">
      <c r="A6641" t="s">
        <v>14876</v>
      </c>
      <c r="B6641" t="s">
        <v>14877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207"/>
        <v>683</v>
      </c>
      <c r="AB6641">
        <f t="shared" si="208"/>
        <v>1.1381396599012069E-4</v>
      </c>
    </row>
    <row r="6642" spans="1:28">
      <c r="A6642" t="s">
        <v>14878</v>
      </c>
      <c r="B6642" t="s">
        <v>14879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207"/>
        <v>666</v>
      </c>
      <c r="AB6642">
        <f t="shared" si="208"/>
        <v>1.1098111471364623E-4</v>
      </c>
    </row>
    <row r="6643" spans="1:28">
      <c r="A6643" t="s">
        <v>14880</v>
      </c>
      <c r="B6643" t="s">
        <v>14881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207"/>
        <v>652</v>
      </c>
      <c r="AB6643">
        <f t="shared" si="208"/>
        <v>1.0864817836831432E-4</v>
      </c>
    </row>
    <row r="6644" spans="1:28">
      <c r="A6644" t="s">
        <v>14882</v>
      </c>
      <c r="B6644" t="s">
        <v>14883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207"/>
        <v>670</v>
      </c>
      <c r="AB6644">
        <f t="shared" si="208"/>
        <v>1.1164766795516963E-4</v>
      </c>
    </row>
    <row r="6645" spans="1:28">
      <c r="A6645" t="s">
        <v>14884</v>
      </c>
      <c r="B6645" t="s">
        <v>14885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207"/>
        <v>720</v>
      </c>
      <c r="AB6645">
        <f t="shared" si="208"/>
        <v>1.1997958347421214E-4</v>
      </c>
    </row>
    <row r="6646" spans="1:28">
      <c r="A6646" t="s">
        <v>14886</v>
      </c>
      <c r="B6646" t="s">
        <v>14887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207"/>
        <v>741</v>
      </c>
      <c r="AB6646">
        <f t="shared" si="208"/>
        <v>1.2347898799220999E-4</v>
      </c>
    </row>
    <row r="6647" spans="1:28">
      <c r="A6647" t="s">
        <v>14888</v>
      </c>
      <c r="B6647" t="s">
        <v>14889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207"/>
        <v>777</v>
      </c>
      <c r="AB6647">
        <f t="shared" si="208"/>
        <v>1.2947796716592059E-4</v>
      </c>
    </row>
    <row r="6648" spans="1:28">
      <c r="A6648" t="s">
        <v>14890</v>
      </c>
      <c r="B6648" t="s">
        <v>14891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207"/>
        <v>779</v>
      </c>
      <c r="AB6648">
        <f t="shared" si="208"/>
        <v>1.298112437866823E-4</v>
      </c>
    </row>
    <row r="6649" spans="1:28">
      <c r="A6649" t="s">
        <v>14892</v>
      </c>
      <c r="B6649" t="s">
        <v>14893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207"/>
        <v>717</v>
      </c>
      <c r="AB6649">
        <f t="shared" si="208"/>
        <v>1.1947966854306959E-4</v>
      </c>
    </row>
    <row r="6650" spans="1:28">
      <c r="A6650" t="s">
        <v>14894</v>
      </c>
      <c r="B6650" t="s">
        <v>14895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207"/>
        <v>566</v>
      </c>
      <c r="AB6650">
        <f t="shared" si="208"/>
        <v>9.4317283675561203E-5</v>
      </c>
    </row>
    <row r="6651" spans="1:28">
      <c r="A6651" t="s">
        <v>14896</v>
      </c>
      <c r="B6651" t="s">
        <v>14897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207"/>
        <v>407</v>
      </c>
      <c r="AB6651">
        <f t="shared" si="208"/>
        <v>6.7821792325006033E-5</v>
      </c>
    </row>
    <row r="6652" spans="1:28">
      <c r="A6652" t="s">
        <v>14898</v>
      </c>
      <c r="B6652" t="s">
        <v>14899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207"/>
        <v>368</v>
      </c>
      <c r="AB6652">
        <f t="shared" si="208"/>
        <v>6.1322898220152872E-5</v>
      </c>
    </row>
    <row r="6653" spans="1:28">
      <c r="A6653" t="s">
        <v>14900</v>
      </c>
      <c r="B6653" t="s">
        <v>14901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207"/>
        <v>384</v>
      </c>
      <c r="AB6653">
        <f t="shared" si="208"/>
        <v>6.3989111186246476E-5</v>
      </c>
    </row>
    <row r="6654" spans="1:28">
      <c r="A6654" t="s">
        <v>14902</v>
      </c>
      <c r="B6654" t="s">
        <v>14903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207"/>
        <v>367</v>
      </c>
      <c r="AB6654">
        <f t="shared" si="208"/>
        <v>6.1156259909772017E-5</v>
      </c>
    </row>
    <row r="6655" spans="1:28">
      <c r="A6655" t="s">
        <v>14904</v>
      </c>
      <c r="B6655" t="s">
        <v>14905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207"/>
        <v>416</v>
      </c>
      <c r="AB6655">
        <f t="shared" si="208"/>
        <v>6.9321537118433683E-5</v>
      </c>
    </row>
    <row r="6656" spans="1:28">
      <c r="A6656" t="s">
        <v>14906</v>
      </c>
      <c r="B6656" t="s">
        <v>14907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207"/>
        <v>563</v>
      </c>
      <c r="AB6656">
        <f t="shared" si="208"/>
        <v>9.3817368744418653E-5</v>
      </c>
    </row>
    <row r="6657" spans="1:28">
      <c r="A6657" t="s">
        <v>14908</v>
      </c>
      <c r="B6657" t="s">
        <v>14909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207"/>
        <v>840</v>
      </c>
      <c r="AB6657">
        <f t="shared" si="208"/>
        <v>1.3997618071991417E-4</v>
      </c>
    </row>
    <row r="6658" spans="1:28">
      <c r="A6658" t="s">
        <v>14910</v>
      </c>
      <c r="B6658" t="s">
        <v>14911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207"/>
        <v>1026</v>
      </c>
      <c r="AB6658">
        <f t="shared" si="208"/>
        <v>1.7097090645075229E-4</v>
      </c>
    </row>
    <row r="6659" spans="1:28">
      <c r="A6659" t="s">
        <v>14912</v>
      </c>
      <c r="B6659" t="s">
        <v>14913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207"/>
        <v>1015</v>
      </c>
      <c r="AB6659">
        <f t="shared" si="208"/>
        <v>1.6913788503656295E-4</v>
      </c>
    </row>
    <row r="6660" spans="1:28">
      <c r="A6660" t="s">
        <v>14914</v>
      </c>
      <c r="B6660" t="s">
        <v>14915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207"/>
        <v>898</v>
      </c>
      <c r="AB6660">
        <f t="shared" si="208"/>
        <v>1.4964120272200346E-4</v>
      </c>
    </row>
    <row r="6661" spans="1:28">
      <c r="A6661" t="s">
        <v>14916</v>
      </c>
      <c r="B6661" t="s">
        <v>14917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207"/>
        <v>841</v>
      </c>
      <c r="AB6661">
        <f t="shared" si="208"/>
        <v>1.40142819030295E-4</v>
      </c>
    </row>
    <row r="6662" spans="1:28">
      <c r="A6662" t="s">
        <v>14918</v>
      </c>
      <c r="B6662" t="s">
        <v>14919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209">SUM(U6662:Z6662)</f>
        <v>804</v>
      </c>
      <c r="AB6662">
        <f t="shared" si="208"/>
        <v>1.3397720154620355E-4</v>
      </c>
    </row>
    <row r="6663" spans="1:28">
      <c r="A6663" t="s">
        <v>14920</v>
      </c>
      <c r="B6663" t="s">
        <v>14921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209"/>
        <v>754</v>
      </c>
      <c r="AB6663">
        <f t="shared" si="208"/>
        <v>1.2564528602716104E-4</v>
      </c>
    </row>
    <row r="6664" spans="1:28">
      <c r="A6664" t="s">
        <v>14922</v>
      </c>
      <c r="B6664" t="s">
        <v>14923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209"/>
        <v>734</v>
      </c>
      <c r="AB6664">
        <f t="shared" si="208"/>
        <v>1.2231251981954403E-4</v>
      </c>
    </row>
    <row r="6665" spans="1:28">
      <c r="A6665" t="s">
        <v>14924</v>
      </c>
      <c r="B6665" t="s">
        <v>14925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209"/>
        <v>665</v>
      </c>
      <c r="AB6665">
        <f t="shared" si="208"/>
        <v>1.1081447640326537E-4</v>
      </c>
    </row>
    <row r="6666" spans="1:28">
      <c r="A6666" t="s">
        <v>14926</v>
      </c>
      <c r="B6666" t="s">
        <v>14927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209"/>
        <v>684</v>
      </c>
      <c r="AB6666">
        <f t="shared" si="208"/>
        <v>1.1398060430050153E-4</v>
      </c>
    </row>
    <row r="6667" spans="1:28">
      <c r="A6667" t="s">
        <v>14928</v>
      </c>
      <c r="B6667" t="s">
        <v>14929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209"/>
        <v>672</v>
      </c>
      <c r="AB6667">
        <f t="shared" si="208"/>
        <v>1.1198094457593133E-4</v>
      </c>
    </row>
    <row r="6668" spans="1:28">
      <c r="A6668" t="s">
        <v>14930</v>
      </c>
      <c r="B6668" t="s">
        <v>14931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209"/>
        <v>694</v>
      </c>
      <c r="AB6668">
        <f t="shared" si="208"/>
        <v>1.1564698740431003E-4</v>
      </c>
    </row>
    <row r="6669" spans="1:28">
      <c r="A6669" t="s">
        <v>14932</v>
      </c>
      <c r="B6669" t="s">
        <v>14933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209"/>
        <v>728</v>
      </c>
      <c r="AB6669">
        <f t="shared" si="208"/>
        <v>1.2131268995725894E-4</v>
      </c>
    </row>
    <row r="6670" spans="1:28">
      <c r="A6670" t="s">
        <v>14934</v>
      </c>
      <c r="B6670" t="s">
        <v>14935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209"/>
        <v>752</v>
      </c>
      <c r="AB6670">
        <f t="shared" si="208"/>
        <v>1.2531200940639933E-4</v>
      </c>
    </row>
    <row r="6671" spans="1:28">
      <c r="A6671" t="s">
        <v>14936</v>
      </c>
      <c r="B6671" t="s">
        <v>14937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209"/>
        <v>769</v>
      </c>
      <c r="AB6671">
        <f t="shared" si="208"/>
        <v>1.2814486068287381E-4</v>
      </c>
    </row>
    <row r="6672" spans="1:28">
      <c r="A6672" t="s">
        <v>14938</v>
      </c>
      <c r="B6672" t="s">
        <v>14939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209"/>
        <v>773</v>
      </c>
      <c r="AB6672">
        <f t="shared" si="208"/>
        <v>1.288114139243972E-4</v>
      </c>
    </row>
    <row r="6673" spans="1:28">
      <c r="A6673" t="s">
        <v>14940</v>
      </c>
      <c r="B6673" t="s">
        <v>14941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209"/>
        <v>719</v>
      </c>
      <c r="AB6673">
        <f t="shared" si="208"/>
        <v>1.1981294516383129E-4</v>
      </c>
    </row>
    <row r="6674" spans="1:28">
      <c r="A6674" t="s">
        <v>14942</v>
      </c>
      <c r="B6674" t="s">
        <v>14943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209"/>
        <v>575</v>
      </c>
      <c r="AB6674">
        <f t="shared" si="208"/>
        <v>9.5817028468988866E-5</v>
      </c>
    </row>
    <row r="6675" spans="1:28">
      <c r="A6675" t="s">
        <v>14944</v>
      </c>
      <c r="B6675" t="s">
        <v>14945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209"/>
        <v>415</v>
      </c>
      <c r="AB6675">
        <f t="shared" si="208"/>
        <v>6.9154898808052829E-5</v>
      </c>
    </row>
    <row r="6676" spans="1:28">
      <c r="A6676" t="s">
        <v>14946</v>
      </c>
      <c r="B6676" t="s">
        <v>14947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209"/>
        <v>397</v>
      </c>
      <c r="AB6676">
        <f t="shared" si="208"/>
        <v>6.6155409221197529E-5</v>
      </c>
    </row>
    <row r="6677" spans="1:28">
      <c r="A6677" t="s">
        <v>14948</v>
      </c>
      <c r="B6677" t="s">
        <v>14949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209"/>
        <v>449</v>
      </c>
      <c r="AB6677">
        <f t="shared" si="208"/>
        <v>7.4820601361001731E-5</v>
      </c>
    </row>
    <row r="6678" spans="1:28">
      <c r="A6678" t="s">
        <v>14950</v>
      </c>
      <c r="B6678" t="s">
        <v>14951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209"/>
        <v>439</v>
      </c>
      <c r="AB6678">
        <f t="shared" ref="AB6678:AB6741" si="210">AA6678/$AD$4</f>
        <v>7.3154218257193241E-5</v>
      </c>
    </row>
    <row r="6679" spans="1:28">
      <c r="A6679" t="s">
        <v>14952</v>
      </c>
      <c r="B6679" t="s">
        <v>14953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209"/>
        <v>514</v>
      </c>
      <c r="AB6679">
        <f t="shared" si="210"/>
        <v>8.5652091535757001E-5</v>
      </c>
    </row>
    <row r="6680" spans="1:28">
      <c r="A6680" t="s">
        <v>14954</v>
      </c>
      <c r="B6680" t="s">
        <v>14955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209"/>
        <v>687</v>
      </c>
      <c r="AB6680">
        <f t="shared" si="210"/>
        <v>1.1448051923164408E-4</v>
      </c>
    </row>
    <row r="6681" spans="1:28">
      <c r="A6681" t="s">
        <v>14956</v>
      </c>
      <c r="B6681" t="s">
        <v>14957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209"/>
        <v>986</v>
      </c>
      <c r="AB6681">
        <f t="shared" si="210"/>
        <v>1.6430537403551828E-4</v>
      </c>
    </row>
    <row r="6682" spans="1:28">
      <c r="A6682" t="s">
        <v>14958</v>
      </c>
      <c r="B6682" t="s">
        <v>14959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209"/>
        <v>1031</v>
      </c>
      <c r="AB6682">
        <f t="shared" si="210"/>
        <v>1.7180409800265654E-4</v>
      </c>
    </row>
    <row r="6683" spans="1:28">
      <c r="A6683" t="s">
        <v>14960</v>
      </c>
      <c r="B6683" t="s">
        <v>14961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209"/>
        <v>1019</v>
      </c>
      <c r="AB6683">
        <f t="shared" si="210"/>
        <v>1.6980443827808634E-4</v>
      </c>
    </row>
    <row r="6684" spans="1:28">
      <c r="A6684" t="s">
        <v>14962</v>
      </c>
      <c r="B6684" t="s">
        <v>14963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209"/>
        <v>893</v>
      </c>
      <c r="AB6684">
        <f t="shared" si="210"/>
        <v>1.4880801117009922E-4</v>
      </c>
    </row>
    <row r="6685" spans="1:28">
      <c r="A6685" t="s">
        <v>14964</v>
      </c>
      <c r="B6685" t="s">
        <v>14965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209"/>
        <v>847</v>
      </c>
      <c r="AB6685">
        <f t="shared" si="210"/>
        <v>1.411426488925801E-4</v>
      </c>
    </row>
    <row r="6686" spans="1:28">
      <c r="A6686" t="s">
        <v>14966</v>
      </c>
      <c r="B6686" t="s">
        <v>14967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209"/>
        <v>801</v>
      </c>
      <c r="AB6686">
        <f t="shared" si="210"/>
        <v>1.3347728661506101E-4</v>
      </c>
    </row>
    <row r="6687" spans="1:28">
      <c r="A6687" t="s">
        <v>14968</v>
      </c>
      <c r="B6687" t="s">
        <v>14969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209"/>
        <v>771</v>
      </c>
      <c r="AB6687">
        <f t="shared" si="210"/>
        <v>1.2847813730363549E-4</v>
      </c>
    </row>
    <row r="6688" spans="1:28">
      <c r="A6688" t="s">
        <v>14970</v>
      </c>
      <c r="B6688" t="s">
        <v>14971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209"/>
        <v>754</v>
      </c>
      <c r="AB6688">
        <f t="shared" si="210"/>
        <v>1.2564528602716104E-4</v>
      </c>
    </row>
    <row r="6689" spans="1:28">
      <c r="A6689" t="s">
        <v>14972</v>
      </c>
      <c r="B6689" t="s">
        <v>14973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209"/>
        <v>705</v>
      </c>
      <c r="AB6689">
        <f t="shared" si="210"/>
        <v>1.1748000881849939E-4</v>
      </c>
    </row>
    <row r="6690" spans="1:28">
      <c r="A6690" t="s">
        <v>14974</v>
      </c>
      <c r="B6690" t="s">
        <v>14975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209"/>
        <v>708</v>
      </c>
      <c r="AB6690">
        <f t="shared" si="210"/>
        <v>1.1797992374964194E-4</v>
      </c>
    </row>
    <row r="6691" spans="1:28">
      <c r="A6691" t="s">
        <v>14976</v>
      </c>
      <c r="B6691" t="s">
        <v>14977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209"/>
        <v>696</v>
      </c>
      <c r="AB6691">
        <f t="shared" si="210"/>
        <v>1.1598026402507173E-4</v>
      </c>
    </row>
    <row r="6692" spans="1:28">
      <c r="A6692" t="s">
        <v>14978</v>
      </c>
      <c r="B6692" t="s">
        <v>14979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209"/>
        <v>735</v>
      </c>
      <c r="AB6692">
        <f t="shared" si="210"/>
        <v>1.2247915812992489E-4</v>
      </c>
    </row>
    <row r="6693" spans="1:28">
      <c r="A6693" t="s">
        <v>14980</v>
      </c>
      <c r="B6693" t="s">
        <v>14981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209"/>
        <v>788</v>
      </c>
      <c r="AB6693">
        <f t="shared" si="210"/>
        <v>1.3131098858010996E-4</v>
      </c>
    </row>
    <row r="6694" spans="1:28">
      <c r="A6694" t="s">
        <v>14982</v>
      </c>
      <c r="B6694" t="s">
        <v>14983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209"/>
        <v>812</v>
      </c>
      <c r="AB6694">
        <f t="shared" si="210"/>
        <v>1.3531030802925036E-4</v>
      </c>
    </row>
    <row r="6695" spans="1:28">
      <c r="A6695" t="s">
        <v>14984</v>
      </c>
      <c r="B6695" t="s">
        <v>14985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209"/>
        <v>835</v>
      </c>
      <c r="AB6695">
        <f t="shared" si="210"/>
        <v>1.391429891680099E-4</v>
      </c>
    </row>
    <row r="6696" spans="1:28">
      <c r="A6696" t="s">
        <v>14986</v>
      </c>
      <c r="B6696" t="s">
        <v>14987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209"/>
        <v>846</v>
      </c>
      <c r="AB6696">
        <f t="shared" si="210"/>
        <v>1.4097601058219927E-4</v>
      </c>
    </row>
    <row r="6697" spans="1:28">
      <c r="A6697" t="s">
        <v>14988</v>
      </c>
      <c r="B6697" t="s">
        <v>14989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209"/>
        <v>785</v>
      </c>
      <c r="AB6697">
        <f t="shared" si="210"/>
        <v>1.308110736489674E-4</v>
      </c>
    </row>
    <row r="6698" spans="1:28">
      <c r="A6698" t="s">
        <v>14990</v>
      </c>
      <c r="B6698" t="s">
        <v>14991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209"/>
        <v>633</v>
      </c>
      <c r="AB6698">
        <f t="shared" si="210"/>
        <v>1.0548205047107817E-4</v>
      </c>
    </row>
    <row r="6699" spans="1:28">
      <c r="A6699" t="s">
        <v>14992</v>
      </c>
      <c r="B6699" t="s">
        <v>14993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209"/>
        <v>470</v>
      </c>
      <c r="AB6699">
        <f t="shared" si="210"/>
        <v>7.8320005878999594E-5</v>
      </c>
    </row>
    <row r="6700" spans="1:28">
      <c r="A6700" t="s">
        <v>14994</v>
      </c>
      <c r="B6700" t="s">
        <v>14995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209"/>
        <v>391</v>
      </c>
      <c r="AB6700">
        <f t="shared" si="210"/>
        <v>6.515557935891243E-5</v>
      </c>
    </row>
    <row r="6701" spans="1:28">
      <c r="A6701" t="s">
        <v>14996</v>
      </c>
      <c r="B6701" t="s">
        <v>14997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209"/>
        <v>429</v>
      </c>
      <c r="AB6701">
        <f t="shared" si="210"/>
        <v>7.1487835153384737E-5</v>
      </c>
    </row>
    <row r="6702" spans="1:28">
      <c r="A6702" t="s">
        <v>14998</v>
      </c>
      <c r="B6702" t="s">
        <v>14999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209"/>
        <v>432</v>
      </c>
      <c r="AB6702">
        <f t="shared" si="210"/>
        <v>7.1987750084527287E-5</v>
      </c>
    </row>
    <row r="6703" spans="1:28">
      <c r="A6703" t="s">
        <v>15000</v>
      </c>
      <c r="B6703" t="s">
        <v>15001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209"/>
        <v>475</v>
      </c>
      <c r="AB6703">
        <f t="shared" si="210"/>
        <v>7.9153197430903839E-5</v>
      </c>
    </row>
    <row r="6704" spans="1:28">
      <c r="A6704" t="s">
        <v>15002</v>
      </c>
      <c r="B6704" t="s">
        <v>15003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209"/>
        <v>636</v>
      </c>
      <c r="AB6704">
        <f t="shared" si="210"/>
        <v>1.0598196540222072E-4</v>
      </c>
    </row>
    <row r="6705" spans="1:28">
      <c r="A6705" t="s">
        <v>15004</v>
      </c>
      <c r="B6705" t="s">
        <v>15005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209"/>
        <v>959</v>
      </c>
      <c r="AB6705">
        <f t="shared" si="210"/>
        <v>1.5980613965523534E-4</v>
      </c>
    </row>
    <row r="6706" spans="1:28">
      <c r="A6706" t="s">
        <v>15006</v>
      </c>
      <c r="B6706" t="s">
        <v>15007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209"/>
        <v>1120</v>
      </c>
      <c r="AB6706">
        <f t="shared" si="210"/>
        <v>1.8663490762655221E-4</v>
      </c>
    </row>
    <row r="6707" spans="1:28">
      <c r="A6707" t="s">
        <v>15008</v>
      </c>
      <c r="B6707" t="s">
        <v>15009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209"/>
        <v>1106</v>
      </c>
      <c r="AB6707">
        <f t="shared" si="210"/>
        <v>1.8430197128122032E-4</v>
      </c>
    </row>
    <row r="6708" spans="1:28">
      <c r="A6708" t="s">
        <v>15010</v>
      </c>
      <c r="B6708" t="s">
        <v>15011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209"/>
        <v>979</v>
      </c>
      <c r="AB6708">
        <f t="shared" si="210"/>
        <v>1.6313890586285235E-4</v>
      </c>
    </row>
    <row r="6709" spans="1:28">
      <c r="A6709" t="s">
        <v>15012</v>
      </c>
      <c r="B6709" t="s">
        <v>15013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209"/>
        <v>925</v>
      </c>
      <c r="AB6709">
        <f t="shared" si="210"/>
        <v>1.5414043710228642E-4</v>
      </c>
    </row>
    <row r="6710" spans="1:28">
      <c r="A6710" t="s">
        <v>15014</v>
      </c>
      <c r="B6710" t="s">
        <v>15015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209"/>
        <v>871</v>
      </c>
      <c r="AB6710">
        <f t="shared" si="210"/>
        <v>1.4514196834172053E-4</v>
      </c>
    </row>
    <row r="6711" spans="1:28">
      <c r="A6711" t="s">
        <v>15016</v>
      </c>
      <c r="B6711" t="s">
        <v>15017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209"/>
        <v>832</v>
      </c>
      <c r="AB6711">
        <f t="shared" si="210"/>
        <v>1.3864307423686737E-4</v>
      </c>
    </row>
    <row r="6712" spans="1:28">
      <c r="A6712" t="s">
        <v>15018</v>
      </c>
      <c r="B6712" t="s">
        <v>15019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209"/>
        <v>810</v>
      </c>
      <c r="AB6712">
        <f t="shared" si="210"/>
        <v>1.3497703140848865E-4</v>
      </c>
    </row>
    <row r="6713" spans="1:28">
      <c r="A6713" t="s">
        <v>15020</v>
      </c>
      <c r="B6713" t="s">
        <v>15021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209"/>
        <v>751</v>
      </c>
      <c r="AB6713">
        <f t="shared" si="210"/>
        <v>1.2514537109601851E-4</v>
      </c>
    </row>
    <row r="6714" spans="1:28">
      <c r="A6714" t="s">
        <v>15022</v>
      </c>
      <c r="B6714" t="s">
        <v>15023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209"/>
        <v>745</v>
      </c>
      <c r="AB6714">
        <f t="shared" si="210"/>
        <v>1.2414554123373338E-4</v>
      </c>
    </row>
    <row r="6715" spans="1:28">
      <c r="A6715" t="s">
        <v>15024</v>
      </c>
      <c r="B6715" t="s">
        <v>15025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209"/>
        <v>737</v>
      </c>
      <c r="AB6715">
        <f t="shared" si="210"/>
        <v>1.228124347506866E-4</v>
      </c>
    </row>
    <row r="6716" spans="1:28">
      <c r="A6716" t="s">
        <v>15026</v>
      </c>
      <c r="B6716" t="s">
        <v>15027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209"/>
        <v>768</v>
      </c>
      <c r="AB6716">
        <f t="shared" si="210"/>
        <v>1.2797822237249295E-4</v>
      </c>
    </row>
    <row r="6717" spans="1:28">
      <c r="A6717" t="s">
        <v>15028</v>
      </c>
      <c r="B6717" t="s">
        <v>15029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209"/>
        <v>815</v>
      </c>
      <c r="AB6717">
        <f t="shared" si="210"/>
        <v>1.3581022296039289E-4</v>
      </c>
    </row>
    <row r="6718" spans="1:28">
      <c r="A6718" t="s">
        <v>15030</v>
      </c>
      <c r="B6718" t="s">
        <v>15031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209"/>
        <v>838</v>
      </c>
      <c r="AB6718">
        <f t="shared" si="210"/>
        <v>1.3964290409915247E-4</v>
      </c>
    </row>
    <row r="6719" spans="1:28">
      <c r="A6719" t="s">
        <v>15032</v>
      </c>
      <c r="B6719" t="s">
        <v>15033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209"/>
        <v>864</v>
      </c>
      <c r="AB6719">
        <f t="shared" si="210"/>
        <v>1.4397550016905457E-4</v>
      </c>
    </row>
    <row r="6720" spans="1:28">
      <c r="A6720" t="s">
        <v>15034</v>
      </c>
      <c r="B6720" t="s">
        <v>15035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209"/>
        <v>869</v>
      </c>
      <c r="AB6720">
        <f t="shared" si="210"/>
        <v>1.4480869172095882E-4</v>
      </c>
    </row>
    <row r="6721" spans="1:28">
      <c r="A6721" t="s">
        <v>15036</v>
      </c>
      <c r="B6721" t="s">
        <v>15037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209"/>
        <v>791</v>
      </c>
      <c r="AB6721">
        <f t="shared" si="210"/>
        <v>1.318109035112525E-4</v>
      </c>
    </row>
    <row r="6722" spans="1:28">
      <c r="A6722" t="s">
        <v>15038</v>
      </c>
      <c r="B6722" t="s">
        <v>15039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209"/>
        <v>632</v>
      </c>
      <c r="AB6722">
        <f t="shared" si="210"/>
        <v>1.0531541216069733E-4</v>
      </c>
    </row>
    <row r="6723" spans="1:28">
      <c r="A6723" t="s">
        <v>15040</v>
      </c>
      <c r="B6723" t="s">
        <v>15041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209"/>
        <v>466</v>
      </c>
      <c r="AB6723">
        <f t="shared" si="210"/>
        <v>7.765345263747619E-5</v>
      </c>
    </row>
    <row r="6724" spans="1:28">
      <c r="A6724" t="s">
        <v>15042</v>
      </c>
      <c r="B6724" t="s">
        <v>15043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209"/>
        <v>328</v>
      </c>
      <c r="AB6724">
        <f t="shared" si="210"/>
        <v>5.4657365804918863E-5</v>
      </c>
    </row>
    <row r="6725" spans="1:28">
      <c r="A6725" t="s">
        <v>15044</v>
      </c>
      <c r="B6725" t="s">
        <v>15045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209"/>
        <v>357</v>
      </c>
      <c r="AB6725">
        <f t="shared" si="210"/>
        <v>5.948987680596352E-5</v>
      </c>
    </row>
    <row r="6726" spans="1:28">
      <c r="A6726" t="s">
        <v>15046</v>
      </c>
      <c r="B6726" t="s">
        <v>15047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211">SUM(U6726:Z6726)</f>
        <v>362</v>
      </c>
      <c r="AB6726">
        <f t="shared" si="210"/>
        <v>6.0323068357867772E-5</v>
      </c>
    </row>
    <row r="6727" spans="1:28">
      <c r="A6727" t="s">
        <v>15048</v>
      </c>
      <c r="B6727" t="s">
        <v>15049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211"/>
        <v>396</v>
      </c>
      <c r="AB6727">
        <f t="shared" si="210"/>
        <v>6.5988770910816675E-5</v>
      </c>
    </row>
    <row r="6728" spans="1:28">
      <c r="A6728" t="s">
        <v>15050</v>
      </c>
      <c r="B6728" t="s">
        <v>15051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211"/>
        <v>552</v>
      </c>
      <c r="AB6728">
        <f t="shared" si="210"/>
        <v>9.1984347330229308E-5</v>
      </c>
    </row>
    <row r="6729" spans="1:28">
      <c r="A6729" t="s">
        <v>15052</v>
      </c>
      <c r="B6729" t="s">
        <v>15053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211"/>
        <v>865</v>
      </c>
      <c r="AB6729">
        <f t="shared" si="210"/>
        <v>1.4414213847943543E-4</v>
      </c>
    </row>
    <row r="6730" spans="1:28">
      <c r="A6730" t="s">
        <v>15054</v>
      </c>
      <c r="B6730" t="s">
        <v>15055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211"/>
        <v>1034</v>
      </c>
      <c r="AB6730">
        <f t="shared" si="210"/>
        <v>1.723040129337991E-4</v>
      </c>
    </row>
    <row r="6731" spans="1:28">
      <c r="A6731" t="s">
        <v>15056</v>
      </c>
      <c r="B6731" t="s">
        <v>15057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211"/>
        <v>1017</v>
      </c>
      <c r="AB6731">
        <f t="shared" si="210"/>
        <v>1.6947116165732466E-4</v>
      </c>
    </row>
    <row r="6732" spans="1:28">
      <c r="A6732" t="s">
        <v>15058</v>
      </c>
      <c r="B6732" t="s">
        <v>15059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211"/>
        <v>892</v>
      </c>
      <c r="AB6732">
        <f t="shared" si="210"/>
        <v>1.4864137285971836E-4</v>
      </c>
    </row>
    <row r="6733" spans="1:28">
      <c r="A6733" t="s">
        <v>15060</v>
      </c>
      <c r="B6733" t="s">
        <v>15061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211"/>
        <v>839</v>
      </c>
      <c r="AB6733">
        <f t="shared" si="210"/>
        <v>1.3980954240953332E-4</v>
      </c>
    </row>
    <row r="6734" spans="1:28">
      <c r="A6734" t="s">
        <v>15062</v>
      </c>
      <c r="B6734" t="s">
        <v>15063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211"/>
        <v>784</v>
      </c>
      <c r="AB6734">
        <f t="shared" si="210"/>
        <v>1.3064443533858654E-4</v>
      </c>
    </row>
    <row r="6735" spans="1:28">
      <c r="A6735" t="s">
        <v>15064</v>
      </c>
      <c r="B6735" t="s">
        <v>15065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211"/>
        <v>746</v>
      </c>
      <c r="AB6735">
        <f t="shared" si="210"/>
        <v>1.2431217954411423E-4</v>
      </c>
    </row>
    <row r="6736" spans="1:28">
      <c r="A6736" t="s">
        <v>15066</v>
      </c>
      <c r="B6736" t="s">
        <v>15067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211"/>
        <v>721</v>
      </c>
      <c r="AB6736">
        <f t="shared" si="210"/>
        <v>1.2014622178459299E-4</v>
      </c>
    </row>
    <row r="6737" spans="1:28">
      <c r="A6737" t="s">
        <v>15068</v>
      </c>
      <c r="B6737" t="s">
        <v>15069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211"/>
        <v>662</v>
      </c>
      <c r="AB6737">
        <f t="shared" si="210"/>
        <v>1.1031456147212282E-4</v>
      </c>
    </row>
    <row r="6738" spans="1:28">
      <c r="A6738" t="s">
        <v>15070</v>
      </c>
      <c r="B6738" t="s">
        <v>15071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211"/>
        <v>646</v>
      </c>
      <c r="AB6738">
        <f t="shared" si="210"/>
        <v>1.0764834850602922E-4</v>
      </c>
    </row>
    <row r="6739" spans="1:28">
      <c r="A6739" t="s">
        <v>15072</v>
      </c>
      <c r="B6739" t="s">
        <v>15073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211"/>
        <v>631</v>
      </c>
      <c r="AB6739">
        <f t="shared" si="210"/>
        <v>1.0514877385031647E-4</v>
      </c>
    </row>
    <row r="6740" spans="1:28">
      <c r="A6740" t="s">
        <v>15074</v>
      </c>
      <c r="B6740" t="s">
        <v>15075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211"/>
        <v>650</v>
      </c>
      <c r="AB6740">
        <f t="shared" si="210"/>
        <v>1.0831490174755263E-4</v>
      </c>
    </row>
    <row r="6741" spans="1:28">
      <c r="A6741" t="s">
        <v>15076</v>
      </c>
      <c r="B6741" t="s">
        <v>15077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211"/>
        <v>694</v>
      </c>
      <c r="AB6741">
        <f t="shared" si="210"/>
        <v>1.1564698740431003E-4</v>
      </c>
    </row>
    <row r="6742" spans="1:28">
      <c r="A6742" t="s">
        <v>15078</v>
      </c>
      <c r="B6742" t="s">
        <v>15079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211"/>
        <v>715</v>
      </c>
      <c r="AB6742">
        <f t="shared" ref="AB6742:AB6805" si="212">AA6742/$AD$4</f>
        <v>1.1914639192230788E-4</v>
      </c>
    </row>
    <row r="6743" spans="1:28">
      <c r="A6743" t="s">
        <v>15080</v>
      </c>
      <c r="B6743" t="s">
        <v>15081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211"/>
        <v>751</v>
      </c>
      <c r="AB6743">
        <f t="shared" si="212"/>
        <v>1.2514537109601851E-4</v>
      </c>
    </row>
    <row r="6744" spans="1:28">
      <c r="A6744" t="s">
        <v>15082</v>
      </c>
      <c r="B6744" t="s">
        <v>15083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211"/>
        <v>759</v>
      </c>
      <c r="AB6744">
        <f t="shared" si="212"/>
        <v>1.2647847757906529E-4</v>
      </c>
    </row>
    <row r="6745" spans="1:28">
      <c r="A6745" t="s">
        <v>15084</v>
      </c>
      <c r="B6745" t="s">
        <v>15085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211"/>
        <v>699</v>
      </c>
      <c r="AB6745">
        <f t="shared" si="212"/>
        <v>1.1648017895621428E-4</v>
      </c>
    </row>
    <row r="6746" spans="1:28">
      <c r="A6746" t="s">
        <v>15086</v>
      </c>
      <c r="B6746" t="s">
        <v>15087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211"/>
        <v>555</v>
      </c>
      <c r="AB6746">
        <f t="shared" si="212"/>
        <v>9.2484262261371858E-5</v>
      </c>
    </row>
    <row r="6747" spans="1:28">
      <c r="A6747" t="s">
        <v>15088</v>
      </c>
      <c r="B6747" t="s">
        <v>15089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211"/>
        <v>393</v>
      </c>
      <c r="AB6747">
        <f t="shared" si="212"/>
        <v>6.5488855979674125E-5</v>
      </c>
    </row>
    <row r="6748" spans="1:28">
      <c r="A6748" t="s">
        <v>15090</v>
      </c>
      <c r="B6748" t="s">
        <v>15091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211"/>
        <v>300</v>
      </c>
      <c r="AB6748">
        <f t="shared" si="212"/>
        <v>4.9991493114255059E-5</v>
      </c>
    </row>
    <row r="6749" spans="1:28">
      <c r="A6749" t="s">
        <v>15092</v>
      </c>
      <c r="B6749" t="s">
        <v>15093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211"/>
        <v>325</v>
      </c>
      <c r="AB6749">
        <f t="shared" si="212"/>
        <v>5.4157450873776313E-5</v>
      </c>
    </row>
    <row r="6750" spans="1:28">
      <c r="A6750" t="s">
        <v>15094</v>
      </c>
      <c r="B6750" t="s">
        <v>15095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211"/>
        <v>330</v>
      </c>
      <c r="AB6750">
        <f t="shared" si="212"/>
        <v>5.4990642425680565E-5</v>
      </c>
    </row>
    <row r="6751" spans="1:28">
      <c r="A6751" t="s">
        <v>15096</v>
      </c>
      <c r="B6751" t="s">
        <v>15097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211"/>
        <v>363</v>
      </c>
      <c r="AB6751">
        <f t="shared" si="212"/>
        <v>6.048970666824862E-5</v>
      </c>
    </row>
    <row r="6752" spans="1:28">
      <c r="A6752" t="s">
        <v>15098</v>
      </c>
      <c r="B6752" t="s">
        <v>15099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211"/>
        <v>517</v>
      </c>
      <c r="AB6752">
        <f t="shared" si="212"/>
        <v>8.6152006466899551E-5</v>
      </c>
    </row>
    <row r="6753" spans="1:28">
      <c r="A6753" t="s">
        <v>15100</v>
      </c>
      <c r="B6753" t="s">
        <v>15101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211"/>
        <v>830</v>
      </c>
      <c r="AB6753">
        <f t="shared" si="212"/>
        <v>1.3830979761610566E-4</v>
      </c>
    </row>
    <row r="6754" spans="1:28">
      <c r="A6754" t="s">
        <v>15102</v>
      </c>
      <c r="B6754" t="s">
        <v>15103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211"/>
        <v>1004</v>
      </c>
      <c r="AB6754">
        <f t="shared" si="212"/>
        <v>1.673048636223736E-4</v>
      </c>
    </row>
    <row r="6755" spans="1:28">
      <c r="A6755" t="s">
        <v>15104</v>
      </c>
      <c r="B6755" t="s">
        <v>15105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211"/>
        <v>985</v>
      </c>
      <c r="AB6755">
        <f t="shared" si="212"/>
        <v>1.6413873572513745E-4</v>
      </c>
    </row>
    <row r="6756" spans="1:28">
      <c r="A6756" t="s">
        <v>15106</v>
      </c>
      <c r="B6756" t="s">
        <v>15107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211"/>
        <v>851</v>
      </c>
      <c r="AB6756">
        <f t="shared" si="212"/>
        <v>1.4180920213410352E-4</v>
      </c>
    </row>
    <row r="6757" spans="1:28">
      <c r="A6757" t="s">
        <v>15108</v>
      </c>
      <c r="B6757" t="s">
        <v>15109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211"/>
        <v>802</v>
      </c>
      <c r="AB6757">
        <f t="shared" si="212"/>
        <v>1.3364392492544184E-4</v>
      </c>
    </row>
    <row r="6758" spans="1:28">
      <c r="A6758" t="s">
        <v>15110</v>
      </c>
      <c r="B6758" t="s">
        <v>15111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211"/>
        <v>746</v>
      </c>
      <c r="AB6758">
        <f t="shared" si="212"/>
        <v>1.2431217954411423E-4</v>
      </c>
    </row>
    <row r="6759" spans="1:28">
      <c r="A6759" t="s">
        <v>15112</v>
      </c>
      <c r="B6759" t="s">
        <v>15113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211"/>
        <v>706</v>
      </c>
      <c r="AB6759">
        <f t="shared" si="212"/>
        <v>1.1764664712888023E-4</v>
      </c>
    </row>
    <row r="6760" spans="1:28">
      <c r="A6760" t="s">
        <v>15114</v>
      </c>
      <c r="B6760" t="s">
        <v>15115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211"/>
        <v>677</v>
      </c>
      <c r="AB6760">
        <f t="shared" si="212"/>
        <v>1.1281413612783557E-4</v>
      </c>
    </row>
    <row r="6761" spans="1:28">
      <c r="A6761" t="s">
        <v>15116</v>
      </c>
      <c r="B6761" t="s">
        <v>15117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211"/>
        <v>618</v>
      </c>
      <c r="AB6761">
        <f t="shared" si="212"/>
        <v>1.0298247581536542E-4</v>
      </c>
    </row>
    <row r="6762" spans="1:28">
      <c r="A6762" t="s">
        <v>15118</v>
      </c>
      <c r="B6762" t="s">
        <v>15119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211"/>
        <v>598</v>
      </c>
      <c r="AB6762">
        <f t="shared" si="212"/>
        <v>9.964970960774841E-5</v>
      </c>
    </row>
    <row r="6763" spans="1:28">
      <c r="A6763" t="s">
        <v>15120</v>
      </c>
      <c r="B6763" t="s">
        <v>15121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211"/>
        <v>581</v>
      </c>
      <c r="AB6763">
        <f t="shared" si="212"/>
        <v>9.6816858331273965E-5</v>
      </c>
    </row>
    <row r="6764" spans="1:28">
      <c r="A6764" t="s">
        <v>15122</v>
      </c>
      <c r="B6764" t="s">
        <v>15123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211"/>
        <v>597</v>
      </c>
      <c r="AB6764">
        <f t="shared" si="212"/>
        <v>9.9483071297367569E-5</v>
      </c>
    </row>
    <row r="6765" spans="1:28">
      <c r="A6765" t="s">
        <v>15124</v>
      </c>
      <c r="B6765" t="s">
        <v>15125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211"/>
        <v>638</v>
      </c>
      <c r="AB6765">
        <f t="shared" si="212"/>
        <v>1.0631524202298243E-4</v>
      </c>
    </row>
    <row r="6766" spans="1:28">
      <c r="A6766" t="s">
        <v>15126</v>
      </c>
      <c r="B6766" t="s">
        <v>15127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211"/>
        <v>664</v>
      </c>
      <c r="AB6766">
        <f t="shared" si="212"/>
        <v>1.1064783809288453E-4</v>
      </c>
    </row>
    <row r="6767" spans="1:28">
      <c r="A6767" t="s">
        <v>15128</v>
      </c>
      <c r="B6767" t="s">
        <v>15129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211"/>
        <v>707</v>
      </c>
      <c r="AB6767">
        <f t="shared" si="212"/>
        <v>1.1781328543926109E-4</v>
      </c>
    </row>
    <row r="6768" spans="1:28">
      <c r="A6768" t="s">
        <v>15130</v>
      </c>
      <c r="B6768" t="s">
        <v>15131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211"/>
        <v>718</v>
      </c>
      <c r="AB6768">
        <f t="shared" si="212"/>
        <v>1.1964630685345043E-4</v>
      </c>
    </row>
    <row r="6769" spans="1:28">
      <c r="A6769" t="s">
        <v>15132</v>
      </c>
      <c r="B6769" t="s">
        <v>15133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211"/>
        <v>666</v>
      </c>
      <c r="AB6769">
        <f t="shared" si="212"/>
        <v>1.1098111471364623E-4</v>
      </c>
    </row>
    <row r="6770" spans="1:28">
      <c r="A6770" t="s">
        <v>15134</v>
      </c>
      <c r="B6770" t="s">
        <v>15135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211"/>
        <v>527</v>
      </c>
      <c r="AB6770">
        <f t="shared" si="212"/>
        <v>8.7818389570708055E-5</v>
      </c>
    </row>
    <row r="6771" spans="1:28">
      <c r="A6771" t="s">
        <v>15136</v>
      </c>
      <c r="B6771" t="s">
        <v>15137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211"/>
        <v>363</v>
      </c>
      <c r="AB6771">
        <f t="shared" si="212"/>
        <v>6.048970666824862E-5</v>
      </c>
    </row>
    <row r="6772" spans="1:28">
      <c r="A6772" t="s">
        <v>15138</v>
      </c>
      <c r="B6772" t="s">
        <v>15139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211"/>
        <v>298</v>
      </c>
      <c r="AB6772">
        <f t="shared" si="212"/>
        <v>4.9658216493493357E-5</v>
      </c>
    </row>
    <row r="6773" spans="1:28">
      <c r="A6773" t="s">
        <v>15140</v>
      </c>
      <c r="B6773" t="s">
        <v>15141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211"/>
        <v>323</v>
      </c>
      <c r="AB6773">
        <f t="shared" si="212"/>
        <v>5.3824174253014611E-5</v>
      </c>
    </row>
    <row r="6774" spans="1:28">
      <c r="A6774" t="s">
        <v>15142</v>
      </c>
      <c r="B6774" t="s">
        <v>15143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211"/>
        <v>330</v>
      </c>
      <c r="AB6774">
        <f t="shared" si="212"/>
        <v>5.4990642425680565E-5</v>
      </c>
    </row>
    <row r="6775" spans="1:28">
      <c r="A6775" t="s">
        <v>15144</v>
      </c>
      <c r="B6775" t="s">
        <v>15145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211"/>
        <v>361</v>
      </c>
      <c r="AB6775">
        <f t="shared" si="212"/>
        <v>6.0156430047486918E-5</v>
      </c>
    </row>
    <row r="6776" spans="1:28">
      <c r="A6776" t="s">
        <v>15146</v>
      </c>
      <c r="B6776" t="s">
        <v>15147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211"/>
        <v>516</v>
      </c>
      <c r="AB6776">
        <f t="shared" si="212"/>
        <v>8.5985368156518696E-5</v>
      </c>
    </row>
    <row r="6777" spans="1:28">
      <c r="A6777" t="s">
        <v>15148</v>
      </c>
      <c r="B6777" t="s">
        <v>15149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211"/>
        <v>828</v>
      </c>
      <c r="AB6777">
        <f t="shared" si="212"/>
        <v>1.3797652099534395E-4</v>
      </c>
    </row>
    <row r="6778" spans="1:28">
      <c r="A6778" t="s">
        <v>15150</v>
      </c>
      <c r="B6778" t="s">
        <v>15151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211"/>
        <v>1000</v>
      </c>
      <c r="AB6778">
        <f t="shared" si="212"/>
        <v>1.6663831038085018E-4</v>
      </c>
    </row>
    <row r="6779" spans="1:28">
      <c r="A6779" t="s">
        <v>15152</v>
      </c>
      <c r="B6779" t="s">
        <v>15153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211"/>
        <v>983</v>
      </c>
      <c r="AB6779">
        <f t="shared" si="212"/>
        <v>1.6380545910437574E-4</v>
      </c>
    </row>
    <row r="6780" spans="1:28">
      <c r="A6780" t="s">
        <v>15154</v>
      </c>
      <c r="B6780" t="s">
        <v>15155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211"/>
        <v>848</v>
      </c>
      <c r="AB6780">
        <f t="shared" si="212"/>
        <v>1.4130928720296096E-4</v>
      </c>
    </row>
    <row r="6781" spans="1:28">
      <c r="A6781" t="s">
        <v>15156</v>
      </c>
      <c r="B6781" t="s">
        <v>15157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211"/>
        <v>798</v>
      </c>
      <c r="AB6781">
        <f t="shared" si="212"/>
        <v>1.3297737168391845E-4</v>
      </c>
    </row>
    <row r="6782" spans="1:28">
      <c r="A6782" t="s">
        <v>15158</v>
      </c>
      <c r="B6782" t="s">
        <v>15159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211"/>
        <v>742</v>
      </c>
      <c r="AB6782">
        <f t="shared" si="212"/>
        <v>1.2364562630259084E-4</v>
      </c>
    </row>
    <row r="6783" spans="1:28">
      <c r="A6783" t="s">
        <v>15160</v>
      </c>
      <c r="B6783" t="s">
        <v>15161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211"/>
        <v>704</v>
      </c>
      <c r="AB6783">
        <f t="shared" si="212"/>
        <v>1.1731337050811854E-4</v>
      </c>
    </row>
    <row r="6784" spans="1:28">
      <c r="A6784" t="s">
        <v>15162</v>
      </c>
      <c r="B6784" t="s">
        <v>15163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211"/>
        <v>676</v>
      </c>
      <c r="AB6784">
        <f t="shared" si="212"/>
        <v>1.1264749781745473E-4</v>
      </c>
    </row>
    <row r="6785" spans="1:28">
      <c r="A6785" t="s">
        <v>15164</v>
      </c>
      <c r="B6785" t="s">
        <v>15165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211"/>
        <v>616</v>
      </c>
      <c r="AB6785">
        <f t="shared" si="212"/>
        <v>1.0264919919460372E-4</v>
      </c>
    </row>
    <row r="6786" spans="1:28">
      <c r="A6786" t="s">
        <v>15166</v>
      </c>
      <c r="B6786" t="s">
        <v>15167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211"/>
        <v>597</v>
      </c>
      <c r="AB6786">
        <f t="shared" si="212"/>
        <v>9.9483071297367569E-5</v>
      </c>
    </row>
    <row r="6787" spans="1:28">
      <c r="A6787" t="s">
        <v>15168</v>
      </c>
      <c r="B6787" t="s">
        <v>15169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211"/>
        <v>580</v>
      </c>
      <c r="AB6787">
        <f t="shared" si="212"/>
        <v>9.6650220020893111E-5</v>
      </c>
    </row>
    <row r="6788" spans="1:28">
      <c r="A6788" t="s">
        <v>15170</v>
      </c>
      <c r="B6788" t="s">
        <v>15171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211"/>
        <v>594</v>
      </c>
      <c r="AB6788">
        <f t="shared" si="212"/>
        <v>9.8983156366225019E-5</v>
      </c>
    </row>
    <row r="6789" spans="1:28">
      <c r="A6789" t="s">
        <v>15172</v>
      </c>
      <c r="B6789" t="s">
        <v>15173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211"/>
        <v>637</v>
      </c>
      <c r="AB6789">
        <f t="shared" si="212"/>
        <v>1.0614860371260157E-4</v>
      </c>
    </row>
    <row r="6790" spans="1:28">
      <c r="A6790" t="s">
        <v>15174</v>
      </c>
      <c r="B6790" t="s">
        <v>15175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213">SUM(U6790:Z6790)</f>
        <v>662</v>
      </c>
      <c r="AB6790">
        <f t="shared" si="212"/>
        <v>1.1031456147212282E-4</v>
      </c>
    </row>
    <row r="6791" spans="1:28">
      <c r="A6791" t="s">
        <v>15176</v>
      </c>
      <c r="B6791" t="s">
        <v>15177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213"/>
        <v>704</v>
      </c>
      <c r="AB6791">
        <f t="shared" si="212"/>
        <v>1.1731337050811854E-4</v>
      </c>
    </row>
    <row r="6792" spans="1:28">
      <c r="A6792" t="s">
        <v>15178</v>
      </c>
      <c r="B6792" t="s">
        <v>15179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213"/>
        <v>715</v>
      </c>
      <c r="AB6792">
        <f t="shared" si="212"/>
        <v>1.1914639192230788E-4</v>
      </c>
    </row>
    <row r="6793" spans="1:28">
      <c r="A6793" t="s">
        <v>15180</v>
      </c>
      <c r="B6793" t="s">
        <v>15181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213"/>
        <v>663</v>
      </c>
      <c r="AB6793">
        <f t="shared" si="212"/>
        <v>1.1048119978250368E-4</v>
      </c>
    </row>
    <row r="6794" spans="1:28">
      <c r="A6794" t="s">
        <v>15182</v>
      </c>
      <c r="B6794" t="s">
        <v>15183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213"/>
        <v>525</v>
      </c>
      <c r="AB6794">
        <f t="shared" si="212"/>
        <v>8.7485112949946346E-5</v>
      </c>
    </row>
    <row r="6795" spans="1:28">
      <c r="A6795" t="s">
        <v>15184</v>
      </c>
      <c r="B6795" t="s">
        <v>15185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213"/>
        <v>362</v>
      </c>
      <c r="AB6795">
        <f t="shared" si="212"/>
        <v>6.0323068357867772E-5</v>
      </c>
    </row>
    <row r="6796" spans="1:28">
      <c r="A6796" t="s">
        <v>15186</v>
      </c>
      <c r="B6796" t="s">
        <v>15187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213"/>
        <v>274</v>
      </c>
      <c r="AB6796">
        <f t="shared" si="212"/>
        <v>4.5658897044352952E-5</v>
      </c>
    </row>
    <row r="6797" spans="1:28">
      <c r="A6797" t="s">
        <v>15188</v>
      </c>
      <c r="B6797" t="s">
        <v>15189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213"/>
        <v>296</v>
      </c>
      <c r="AB6797">
        <f t="shared" si="212"/>
        <v>4.9324939872731655E-5</v>
      </c>
    </row>
    <row r="6798" spans="1:28">
      <c r="A6798" t="s">
        <v>15190</v>
      </c>
      <c r="B6798" t="s">
        <v>15191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213"/>
        <v>295</v>
      </c>
      <c r="AB6798">
        <f t="shared" si="212"/>
        <v>4.9158301562350807E-5</v>
      </c>
    </row>
    <row r="6799" spans="1:28">
      <c r="A6799" t="s">
        <v>15192</v>
      </c>
      <c r="B6799" t="s">
        <v>15193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213"/>
        <v>321</v>
      </c>
      <c r="AB6799">
        <f t="shared" si="212"/>
        <v>5.3490897632252908E-5</v>
      </c>
    </row>
    <row r="6800" spans="1:28">
      <c r="A6800" t="s">
        <v>15194</v>
      </c>
      <c r="B6800" t="s">
        <v>15195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213"/>
        <v>459</v>
      </c>
      <c r="AB6800">
        <f t="shared" si="212"/>
        <v>7.6486984464810235E-5</v>
      </c>
    </row>
    <row r="6801" spans="1:28">
      <c r="A6801" t="s">
        <v>15196</v>
      </c>
      <c r="B6801" t="s">
        <v>15197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213"/>
        <v>748</v>
      </c>
      <c r="AB6801">
        <f t="shared" si="212"/>
        <v>1.2464545616487594E-4</v>
      </c>
    </row>
    <row r="6802" spans="1:28">
      <c r="A6802" t="s">
        <v>15198</v>
      </c>
      <c r="B6802" t="s">
        <v>15199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213"/>
        <v>910</v>
      </c>
      <c r="AB6802">
        <f t="shared" si="212"/>
        <v>1.5164086244657366E-4</v>
      </c>
    </row>
    <row r="6803" spans="1:28">
      <c r="A6803" t="s">
        <v>15200</v>
      </c>
      <c r="B6803" t="s">
        <v>15201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213"/>
        <v>907</v>
      </c>
      <c r="AB6803">
        <f t="shared" si="212"/>
        <v>1.5114094751543113E-4</v>
      </c>
    </row>
    <row r="6804" spans="1:28">
      <c r="A6804" t="s">
        <v>15202</v>
      </c>
      <c r="B6804" t="s">
        <v>15203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213"/>
        <v>784</v>
      </c>
      <c r="AB6804">
        <f t="shared" si="212"/>
        <v>1.3064443533858654E-4</v>
      </c>
    </row>
    <row r="6805" spans="1:28">
      <c r="A6805" t="s">
        <v>15204</v>
      </c>
      <c r="B6805" t="s">
        <v>15205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213"/>
        <v>738</v>
      </c>
      <c r="AB6805">
        <f t="shared" si="212"/>
        <v>1.2297907306106745E-4</v>
      </c>
    </row>
    <row r="6806" spans="1:28">
      <c r="A6806" t="s">
        <v>15206</v>
      </c>
      <c r="B6806" t="s">
        <v>15207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213"/>
        <v>681</v>
      </c>
      <c r="AB6806">
        <f t="shared" ref="AB6806:AB6869" si="214">AA6806/$AD$4</f>
        <v>1.1348068936935898E-4</v>
      </c>
    </row>
    <row r="6807" spans="1:28">
      <c r="A6807" t="s">
        <v>15208</v>
      </c>
      <c r="B6807" t="s">
        <v>15209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213"/>
        <v>643</v>
      </c>
      <c r="AB6807">
        <f t="shared" si="214"/>
        <v>1.0714843357488667E-4</v>
      </c>
    </row>
    <row r="6808" spans="1:28">
      <c r="A6808" t="s">
        <v>15210</v>
      </c>
      <c r="B6808" t="s">
        <v>15211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213"/>
        <v>626</v>
      </c>
      <c r="AB6808">
        <f t="shared" si="214"/>
        <v>1.0431558229841223E-4</v>
      </c>
    </row>
    <row r="6809" spans="1:28">
      <c r="A6809" t="s">
        <v>15212</v>
      </c>
      <c r="B6809" t="s">
        <v>15213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213"/>
        <v>569</v>
      </c>
      <c r="AB6809">
        <f t="shared" si="214"/>
        <v>9.4817198606703766E-5</v>
      </c>
    </row>
    <row r="6810" spans="1:28">
      <c r="A6810" t="s">
        <v>15214</v>
      </c>
      <c r="B6810" t="s">
        <v>15215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213"/>
        <v>543</v>
      </c>
      <c r="AB6810">
        <f t="shared" si="214"/>
        <v>9.0484602536801658E-5</v>
      </c>
    </row>
    <row r="6811" spans="1:28">
      <c r="A6811" t="s">
        <v>15216</v>
      </c>
      <c r="B6811" t="s">
        <v>15217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213"/>
        <v>524</v>
      </c>
      <c r="AB6811">
        <f t="shared" si="214"/>
        <v>8.7318474639565505E-5</v>
      </c>
    </row>
    <row r="6812" spans="1:28">
      <c r="A6812" t="s">
        <v>15218</v>
      </c>
      <c r="B6812" t="s">
        <v>15219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213"/>
        <v>537</v>
      </c>
      <c r="AB6812">
        <f t="shared" si="214"/>
        <v>8.9484772674516559E-5</v>
      </c>
    </row>
    <row r="6813" spans="1:28">
      <c r="A6813" t="s">
        <v>15220</v>
      </c>
      <c r="B6813" t="s">
        <v>15221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213"/>
        <v>582</v>
      </c>
      <c r="AB6813">
        <f t="shared" si="214"/>
        <v>9.6983496641654806E-5</v>
      </c>
    </row>
    <row r="6814" spans="1:28">
      <c r="A6814" t="s">
        <v>15222</v>
      </c>
      <c r="B6814" t="s">
        <v>15223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213"/>
        <v>606</v>
      </c>
      <c r="AB6814">
        <f t="shared" si="214"/>
        <v>1.0098281609079522E-4</v>
      </c>
    </row>
    <row r="6815" spans="1:28">
      <c r="A6815" t="s">
        <v>15224</v>
      </c>
      <c r="B6815" t="s">
        <v>15225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213"/>
        <v>653</v>
      </c>
      <c r="AB6815">
        <f t="shared" si="214"/>
        <v>1.0881481667869518E-4</v>
      </c>
    </row>
    <row r="6816" spans="1:28">
      <c r="A6816" t="s">
        <v>15226</v>
      </c>
      <c r="B6816" t="s">
        <v>15227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213"/>
        <v>660</v>
      </c>
      <c r="AB6816">
        <f t="shared" si="214"/>
        <v>1.0998128485136113E-4</v>
      </c>
    </row>
    <row r="6817" spans="1:28">
      <c r="A6817" t="s">
        <v>15228</v>
      </c>
      <c r="B6817" t="s">
        <v>15229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213"/>
        <v>616</v>
      </c>
      <c r="AB6817">
        <f t="shared" si="214"/>
        <v>1.0264919919460372E-4</v>
      </c>
    </row>
    <row r="6818" spans="1:28">
      <c r="A6818" t="s">
        <v>15230</v>
      </c>
      <c r="B6818" t="s">
        <v>15231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213"/>
        <v>484</v>
      </c>
      <c r="AB6818">
        <f t="shared" si="214"/>
        <v>8.0652942224331489E-5</v>
      </c>
    </row>
    <row r="6819" spans="1:28">
      <c r="A6819" t="s">
        <v>15232</v>
      </c>
      <c r="B6819" t="s">
        <v>15233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213"/>
        <v>332</v>
      </c>
      <c r="AB6819">
        <f t="shared" si="214"/>
        <v>5.5323919046442267E-5</v>
      </c>
    </row>
    <row r="6820" spans="1:28">
      <c r="A6820" t="s">
        <v>15234</v>
      </c>
      <c r="B6820" t="s">
        <v>15235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213"/>
        <v>250</v>
      </c>
      <c r="AB6820">
        <f t="shared" si="214"/>
        <v>4.1659577595212546E-5</v>
      </c>
    </row>
    <row r="6821" spans="1:28">
      <c r="A6821" t="s">
        <v>15236</v>
      </c>
      <c r="B6821" t="s">
        <v>15237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213"/>
        <v>252</v>
      </c>
      <c r="AB6821">
        <f t="shared" si="214"/>
        <v>4.1992854215974248E-5</v>
      </c>
    </row>
    <row r="6822" spans="1:28">
      <c r="A6822" t="s">
        <v>15238</v>
      </c>
      <c r="B6822" t="s">
        <v>15239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213"/>
        <v>237</v>
      </c>
      <c r="AB6822">
        <f t="shared" si="214"/>
        <v>3.9493279560261492E-5</v>
      </c>
    </row>
    <row r="6823" spans="1:28">
      <c r="A6823" t="s">
        <v>15240</v>
      </c>
      <c r="B6823" t="s">
        <v>15241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213"/>
        <v>270</v>
      </c>
      <c r="AB6823">
        <f t="shared" si="214"/>
        <v>4.4992343802829554E-5</v>
      </c>
    </row>
    <row r="6824" spans="1:28">
      <c r="A6824" t="s">
        <v>15242</v>
      </c>
      <c r="B6824" t="s">
        <v>15243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213"/>
        <v>391</v>
      </c>
      <c r="AB6824">
        <f t="shared" si="214"/>
        <v>6.515557935891243E-5</v>
      </c>
    </row>
    <row r="6825" spans="1:28">
      <c r="A6825" t="s">
        <v>15244</v>
      </c>
      <c r="B6825" t="s">
        <v>15245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213"/>
        <v>619</v>
      </c>
      <c r="AB6825">
        <f t="shared" si="214"/>
        <v>1.0314911412574627E-4</v>
      </c>
    </row>
    <row r="6826" spans="1:28">
      <c r="A6826" t="s">
        <v>15246</v>
      </c>
      <c r="B6826" t="s">
        <v>15247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213"/>
        <v>781</v>
      </c>
      <c r="AB6826">
        <f t="shared" si="214"/>
        <v>1.3014452040744401E-4</v>
      </c>
    </row>
    <row r="6827" spans="1:28">
      <c r="A6827" t="s">
        <v>15248</v>
      </c>
      <c r="B6827" t="s">
        <v>15249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213"/>
        <v>779</v>
      </c>
      <c r="AB6827">
        <f t="shared" si="214"/>
        <v>1.298112437866823E-4</v>
      </c>
    </row>
    <row r="6828" spans="1:28">
      <c r="A6828" t="s">
        <v>15250</v>
      </c>
      <c r="B6828" t="s">
        <v>15251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213"/>
        <v>663</v>
      </c>
      <c r="AB6828">
        <f t="shared" si="214"/>
        <v>1.1048119978250368E-4</v>
      </c>
    </row>
    <row r="6829" spans="1:28">
      <c r="A6829" t="s">
        <v>15252</v>
      </c>
      <c r="B6829" t="s">
        <v>15253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213"/>
        <v>619</v>
      </c>
      <c r="AB6829">
        <f t="shared" si="214"/>
        <v>1.0314911412574627E-4</v>
      </c>
    </row>
    <row r="6830" spans="1:28">
      <c r="A6830" t="s">
        <v>15254</v>
      </c>
      <c r="B6830" t="s">
        <v>15255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213"/>
        <v>594</v>
      </c>
      <c r="AB6830">
        <f t="shared" si="214"/>
        <v>9.8983156366225019E-5</v>
      </c>
    </row>
    <row r="6831" spans="1:28">
      <c r="A6831" t="s">
        <v>15256</v>
      </c>
      <c r="B6831" t="s">
        <v>15257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213"/>
        <v>545</v>
      </c>
      <c r="AB6831">
        <f t="shared" si="214"/>
        <v>9.0817879157563354E-5</v>
      </c>
    </row>
    <row r="6832" spans="1:28">
      <c r="A6832" t="s">
        <v>15258</v>
      </c>
      <c r="B6832" t="s">
        <v>15259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213"/>
        <v>530</v>
      </c>
      <c r="AB6832">
        <f t="shared" si="214"/>
        <v>8.8318304501850604E-5</v>
      </c>
    </row>
    <row r="6833" spans="1:28">
      <c r="A6833" t="s">
        <v>15260</v>
      </c>
      <c r="B6833" t="s">
        <v>15261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213"/>
        <v>468</v>
      </c>
      <c r="AB6833">
        <f t="shared" si="214"/>
        <v>7.7986729258237885E-5</v>
      </c>
    </row>
    <row r="6834" spans="1:28">
      <c r="A6834" t="s">
        <v>15262</v>
      </c>
      <c r="B6834" t="s">
        <v>15263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213"/>
        <v>485</v>
      </c>
      <c r="AB6834">
        <f t="shared" si="214"/>
        <v>8.0819580534712343E-5</v>
      </c>
    </row>
    <row r="6835" spans="1:28">
      <c r="A6835" t="s">
        <v>15264</v>
      </c>
      <c r="B6835" t="s">
        <v>15265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213"/>
        <v>463</v>
      </c>
      <c r="AB6835">
        <f t="shared" si="214"/>
        <v>7.715353770633364E-5</v>
      </c>
    </row>
    <row r="6836" spans="1:28">
      <c r="A6836" t="s">
        <v>15266</v>
      </c>
      <c r="B6836" t="s">
        <v>15267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213"/>
        <v>469</v>
      </c>
      <c r="AB6836">
        <f t="shared" si="214"/>
        <v>7.8153367568618739E-5</v>
      </c>
    </row>
    <row r="6837" spans="1:28">
      <c r="A6837" t="s">
        <v>15268</v>
      </c>
      <c r="B6837" t="s">
        <v>15269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213"/>
        <v>491</v>
      </c>
      <c r="AB6837">
        <f t="shared" si="214"/>
        <v>8.1819410396997443E-5</v>
      </c>
    </row>
    <row r="6838" spans="1:28">
      <c r="A6838" t="s">
        <v>15270</v>
      </c>
      <c r="B6838" t="s">
        <v>15271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213"/>
        <v>515</v>
      </c>
      <c r="AB6838">
        <f t="shared" si="214"/>
        <v>8.5818729846137855E-5</v>
      </c>
    </row>
    <row r="6839" spans="1:28">
      <c r="A6839" t="s">
        <v>15272</v>
      </c>
      <c r="B6839" t="s">
        <v>15273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213"/>
        <v>543</v>
      </c>
      <c r="AB6839">
        <f t="shared" si="214"/>
        <v>9.0484602536801658E-5</v>
      </c>
    </row>
    <row r="6840" spans="1:28">
      <c r="A6840" t="s">
        <v>15274</v>
      </c>
      <c r="B6840" t="s">
        <v>15275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213"/>
        <v>551</v>
      </c>
      <c r="AB6840">
        <f t="shared" si="214"/>
        <v>9.1817709019848453E-5</v>
      </c>
    </row>
    <row r="6841" spans="1:28">
      <c r="A6841" t="s">
        <v>15276</v>
      </c>
      <c r="B6841" t="s">
        <v>15277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213"/>
        <v>525</v>
      </c>
      <c r="AB6841">
        <f t="shared" si="214"/>
        <v>8.7485112949946346E-5</v>
      </c>
    </row>
    <row r="6842" spans="1:28">
      <c r="A6842" t="s">
        <v>15278</v>
      </c>
      <c r="B6842" t="s">
        <v>15279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213"/>
        <v>413</v>
      </c>
      <c r="AB6842">
        <f t="shared" si="214"/>
        <v>6.8821622187291133E-5</v>
      </c>
    </row>
    <row r="6843" spans="1:28">
      <c r="A6843" t="s">
        <v>15280</v>
      </c>
      <c r="B6843" t="s">
        <v>15281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213"/>
        <v>282</v>
      </c>
      <c r="AB6843">
        <f t="shared" si="214"/>
        <v>4.6992003527399754E-5</v>
      </c>
    </row>
    <row r="6844" spans="1:28">
      <c r="A6844" t="s">
        <v>15282</v>
      </c>
      <c r="B6844" t="s">
        <v>15283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213"/>
        <v>196</v>
      </c>
      <c r="AB6844">
        <f t="shared" si="214"/>
        <v>3.2661108834646635E-5</v>
      </c>
    </row>
    <row r="6845" spans="1:28">
      <c r="A6845" t="s">
        <v>15284</v>
      </c>
      <c r="B6845" t="s">
        <v>15285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213"/>
        <v>220</v>
      </c>
      <c r="AB6845">
        <f t="shared" si="214"/>
        <v>3.6660428283787041E-5</v>
      </c>
    </row>
    <row r="6846" spans="1:28">
      <c r="A6846" t="s">
        <v>15286</v>
      </c>
      <c r="B6846" t="s">
        <v>15287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213"/>
        <v>229</v>
      </c>
      <c r="AB6846">
        <f t="shared" si="214"/>
        <v>3.8160173077214697E-5</v>
      </c>
    </row>
    <row r="6847" spans="1:28">
      <c r="A6847" t="s">
        <v>15288</v>
      </c>
      <c r="B6847" t="s">
        <v>15289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213"/>
        <v>280</v>
      </c>
      <c r="AB6847">
        <f t="shared" si="214"/>
        <v>4.6658726906638051E-5</v>
      </c>
    </row>
    <row r="6848" spans="1:28">
      <c r="A6848" t="s">
        <v>15290</v>
      </c>
      <c r="B6848" t="s">
        <v>15291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213"/>
        <v>409</v>
      </c>
      <c r="AB6848">
        <f t="shared" si="214"/>
        <v>6.8155068945767729E-5</v>
      </c>
    </row>
    <row r="6849" spans="1:28">
      <c r="A6849" t="s">
        <v>15292</v>
      </c>
      <c r="B6849" t="s">
        <v>15293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213"/>
        <v>618</v>
      </c>
      <c r="AB6849">
        <f t="shared" si="214"/>
        <v>1.0298247581536542E-4</v>
      </c>
    </row>
    <row r="6850" spans="1:28">
      <c r="A6850" t="s">
        <v>15294</v>
      </c>
      <c r="B6850" t="s">
        <v>15295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213"/>
        <v>643</v>
      </c>
      <c r="AB6850">
        <f t="shared" si="214"/>
        <v>1.0714843357488667E-4</v>
      </c>
    </row>
    <row r="6851" spans="1:28">
      <c r="A6851" t="s">
        <v>15296</v>
      </c>
      <c r="B6851" t="s">
        <v>15297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213"/>
        <v>657</v>
      </c>
      <c r="AB6851">
        <f t="shared" si="214"/>
        <v>1.0948136992021858E-4</v>
      </c>
    </row>
    <row r="6852" spans="1:28">
      <c r="A6852" t="s">
        <v>15298</v>
      </c>
      <c r="B6852" t="s">
        <v>15299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213"/>
        <v>528</v>
      </c>
      <c r="AB6852">
        <f t="shared" si="214"/>
        <v>8.7985027881088895E-5</v>
      </c>
    </row>
    <row r="6853" spans="1:28">
      <c r="A6853" t="s">
        <v>15300</v>
      </c>
      <c r="B6853" t="s">
        <v>15301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213"/>
        <v>503</v>
      </c>
      <c r="AB6853">
        <f t="shared" si="214"/>
        <v>8.3819070121567642E-5</v>
      </c>
    </row>
    <row r="6854" spans="1:28">
      <c r="A6854" t="s">
        <v>15302</v>
      </c>
      <c r="B6854" t="s">
        <v>15303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215">SUM(U6854:Z6854)</f>
        <v>473</v>
      </c>
      <c r="AB6854">
        <f t="shared" si="214"/>
        <v>7.8819920810142144E-5</v>
      </c>
    </row>
    <row r="6855" spans="1:28">
      <c r="A6855" t="s">
        <v>15304</v>
      </c>
      <c r="B6855" t="s">
        <v>15305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215"/>
        <v>450</v>
      </c>
      <c r="AB6855">
        <f t="shared" si="214"/>
        <v>7.4987239671382586E-5</v>
      </c>
    </row>
    <row r="6856" spans="1:28">
      <c r="A6856" t="s">
        <v>15306</v>
      </c>
      <c r="B6856" t="s">
        <v>15307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215"/>
        <v>440</v>
      </c>
      <c r="AB6856">
        <f t="shared" si="214"/>
        <v>7.3320856567574082E-5</v>
      </c>
    </row>
    <row r="6857" spans="1:28">
      <c r="A6857" t="s">
        <v>15308</v>
      </c>
      <c r="B6857" t="s">
        <v>15309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215"/>
        <v>391</v>
      </c>
      <c r="AB6857">
        <f t="shared" si="214"/>
        <v>6.515557935891243E-5</v>
      </c>
    </row>
    <row r="6858" spans="1:28">
      <c r="A6858" t="s">
        <v>15310</v>
      </c>
      <c r="B6858" t="s">
        <v>15311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215"/>
        <v>383</v>
      </c>
      <c r="AB6858">
        <f t="shared" si="214"/>
        <v>6.3822472875865621E-5</v>
      </c>
    </row>
    <row r="6859" spans="1:28">
      <c r="A6859" t="s">
        <v>15312</v>
      </c>
      <c r="B6859" t="s">
        <v>15313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215"/>
        <v>360</v>
      </c>
      <c r="AB6859">
        <f t="shared" si="214"/>
        <v>5.998979173710607E-5</v>
      </c>
    </row>
    <row r="6860" spans="1:28">
      <c r="A6860" t="s">
        <v>15314</v>
      </c>
      <c r="B6860" t="s">
        <v>15315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215"/>
        <v>375</v>
      </c>
      <c r="AB6860">
        <f t="shared" si="214"/>
        <v>6.2489366392818826E-5</v>
      </c>
    </row>
    <row r="6861" spans="1:28">
      <c r="A6861" t="s">
        <v>15316</v>
      </c>
      <c r="B6861" t="s">
        <v>15317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215"/>
        <v>408</v>
      </c>
      <c r="AB6861">
        <f t="shared" si="214"/>
        <v>6.7988430635386874E-5</v>
      </c>
    </row>
    <row r="6862" spans="1:28">
      <c r="A6862" t="s">
        <v>15318</v>
      </c>
      <c r="B6862" t="s">
        <v>15319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215"/>
        <v>428</v>
      </c>
      <c r="AB6862">
        <f t="shared" si="214"/>
        <v>7.1321196843003882E-5</v>
      </c>
    </row>
    <row r="6863" spans="1:28">
      <c r="A6863" t="s">
        <v>15320</v>
      </c>
      <c r="B6863" t="s">
        <v>15321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215"/>
        <v>454</v>
      </c>
      <c r="AB6863">
        <f t="shared" si="214"/>
        <v>7.565379291290599E-5</v>
      </c>
    </row>
    <row r="6864" spans="1:28">
      <c r="A6864" t="s">
        <v>15322</v>
      </c>
      <c r="B6864" t="s">
        <v>15323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215"/>
        <v>474</v>
      </c>
      <c r="AB6864">
        <f t="shared" si="214"/>
        <v>7.8986559120522985E-5</v>
      </c>
    </row>
    <row r="6865" spans="1:28">
      <c r="A6865" t="s">
        <v>15324</v>
      </c>
      <c r="B6865" t="s">
        <v>15325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215"/>
        <v>455</v>
      </c>
      <c r="AB6865">
        <f t="shared" si="214"/>
        <v>7.5820431223286831E-5</v>
      </c>
    </row>
    <row r="6866" spans="1:28">
      <c r="A6866" t="s">
        <v>15326</v>
      </c>
      <c r="B6866" t="s">
        <v>15327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215"/>
        <v>357</v>
      </c>
      <c r="AB6866">
        <f t="shared" si="214"/>
        <v>5.948987680596352E-5</v>
      </c>
    </row>
    <row r="6867" spans="1:28">
      <c r="A6867" t="s">
        <v>15328</v>
      </c>
      <c r="B6867" t="s">
        <v>15329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215"/>
        <v>249</v>
      </c>
      <c r="AB6867">
        <f t="shared" si="214"/>
        <v>4.1492939284831698E-5</v>
      </c>
    </row>
    <row r="6868" spans="1:28">
      <c r="A6868" t="s">
        <v>15330</v>
      </c>
      <c r="B6868" t="s">
        <v>15331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215"/>
        <v>185</v>
      </c>
      <c r="AB6868">
        <f t="shared" si="214"/>
        <v>3.0828087420457284E-5</v>
      </c>
    </row>
    <row r="6869" spans="1:28">
      <c r="A6869" t="s">
        <v>15332</v>
      </c>
      <c r="B6869" t="s">
        <v>15333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215"/>
        <v>207</v>
      </c>
      <c r="AB6869">
        <f t="shared" si="214"/>
        <v>3.4494130248835987E-5</v>
      </c>
    </row>
    <row r="6870" spans="1:28">
      <c r="A6870" t="s">
        <v>15334</v>
      </c>
      <c r="B6870" t="s">
        <v>15335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215"/>
        <v>204</v>
      </c>
      <c r="AB6870">
        <f t="shared" ref="AB6870:AB6933" si="216">AA6870/$AD$4</f>
        <v>3.3994215317693437E-5</v>
      </c>
    </row>
    <row r="6871" spans="1:28">
      <c r="A6871" t="s">
        <v>15336</v>
      </c>
      <c r="B6871" t="s">
        <v>15337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215"/>
        <v>225</v>
      </c>
      <c r="AB6871">
        <f t="shared" si="216"/>
        <v>3.7493619835691293E-5</v>
      </c>
    </row>
    <row r="6872" spans="1:28">
      <c r="A6872" t="s">
        <v>15338</v>
      </c>
      <c r="B6872" t="s">
        <v>15339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215"/>
        <v>337</v>
      </c>
      <c r="AB6872">
        <f t="shared" si="216"/>
        <v>5.6157110598346512E-5</v>
      </c>
    </row>
    <row r="6873" spans="1:28">
      <c r="A6873" t="s">
        <v>15340</v>
      </c>
      <c r="B6873" t="s">
        <v>15341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215"/>
        <v>581</v>
      </c>
      <c r="AB6873">
        <f t="shared" si="216"/>
        <v>9.6816858331273965E-5</v>
      </c>
    </row>
    <row r="6874" spans="1:28">
      <c r="A6874" t="s">
        <v>15342</v>
      </c>
      <c r="B6874" t="s">
        <v>15343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215"/>
        <v>694</v>
      </c>
      <c r="AB6874">
        <f t="shared" si="216"/>
        <v>1.1564698740431003E-4</v>
      </c>
    </row>
    <row r="6875" spans="1:28">
      <c r="A6875" t="s">
        <v>15344</v>
      </c>
      <c r="B6875" t="s">
        <v>15345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215"/>
        <v>685</v>
      </c>
      <c r="AB6875">
        <f t="shared" si="216"/>
        <v>1.1414724261088238E-4</v>
      </c>
    </row>
    <row r="6876" spans="1:28">
      <c r="A6876" t="s">
        <v>15346</v>
      </c>
      <c r="B6876" t="s">
        <v>15347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215"/>
        <v>552</v>
      </c>
      <c r="AB6876">
        <f t="shared" si="216"/>
        <v>9.1984347330229308E-5</v>
      </c>
    </row>
    <row r="6877" spans="1:28">
      <c r="A6877" t="s">
        <v>15348</v>
      </c>
      <c r="B6877" t="s">
        <v>15349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215"/>
        <v>529</v>
      </c>
      <c r="AB6877">
        <f t="shared" si="216"/>
        <v>8.815166619146975E-5</v>
      </c>
    </row>
    <row r="6878" spans="1:28">
      <c r="A6878" t="s">
        <v>15350</v>
      </c>
      <c r="B6878" t="s">
        <v>15351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215"/>
        <v>491</v>
      </c>
      <c r="AB6878">
        <f t="shared" si="216"/>
        <v>8.1819410396997443E-5</v>
      </c>
    </row>
    <row r="6879" spans="1:28">
      <c r="A6879" t="s">
        <v>15352</v>
      </c>
      <c r="B6879" t="s">
        <v>15353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215"/>
        <v>471</v>
      </c>
      <c r="AB6879">
        <f t="shared" si="216"/>
        <v>7.8486644189380435E-5</v>
      </c>
    </row>
    <row r="6880" spans="1:28">
      <c r="A6880" t="s">
        <v>15354</v>
      </c>
      <c r="B6880" t="s">
        <v>15355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215"/>
        <v>456</v>
      </c>
      <c r="AB6880">
        <f t="shared" si="216"/>
        <v>7.5987069533667686E-5</v>
      </c>
    </row>
    <row r="6881" spans="1:28">
      <c r="A6881" t="s">
        <v>15356</v>
      </c>
      <c r="B6881" t="s">
        <v>15357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215"/>
        <v>397</v>
      </c>
      <c r="AB6881">
        <f t="shared" si="216"/>
        <v>6.6155409221197529E-5</v>
      </c>
    </row>
    <row r="6882" spans="1:28">
      <c r="A6882" t="s">
        <v>15358</v>
      </c>
      <c r="B6882" t="s">
        <v>15359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215"/>
        <v>388</v>
      </c>
      <c r="AB6882">
        <f t="shared" si="216"/>
        <v>6.465566442776988E-5</v>
      </c>
    </row>
    <row r="6883" spans="1:28">
      <c r="A6883" t="s">
        <v>15360</v>
      </c>
      <c r="B6883" t="s">
        <v>15361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215"/>
        <v>363</v>
      </c>
      <c r="AB6883">
        <f t="shared" si="216"/>
        <v>6.048970666824862E-5</v>
      </c>
    </row>
    <row r="6884" spans="1:28">
      <c r="A6884" t="s">
        <v>15362</v>
      </c>
      <c r="B6884" t="s">
        <v>15363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215"/>
        <v>372</v>
      </c>
      <c r="AB6884">
        <f t="shared" si="216"/>
        <v>6.1989451461676276E-5</v>
      </c>
    </row>
    <row r="6885" spans="1:28">
      <c r="A6885" t="s">
        <v>15364</v>
      </c>
      <c r="B6885" t="s">
        <v>15365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215"/>
        <v>405</v>
      </c>
      <c r="AB6885">
        <f t="shared" si="216"/>
        <v>6.7488515704244325E-5</v>
      </c>
    </row>
    <row r="6886" spans="1:28">
      <c r="A6886" t="s">
        <v>15366</v>
      </c>
      <c r="B6886" t="s">
        <v>15367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215"/>
        <v>420</v>
      </c>
      <c r="AB6886">
        <f t="shared" si="216"/>
        <v>6.9988090359957087E-5</v>
      </c>
    </row>
    <row r="6887" spans="1:28">
      <c r="A6887" t="s">
        <v>15368</v>
      </c>
      <c r="B6887" t="s">
        <v>15369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215"/>
        <v>451</v>
      </c>
      <c r="AB6887">
        <f t="shared" si="216"/>
        <v>7.515387798176344E-5</v>
      </c>
    </row>
    <row r="6888" spans="1:28">
      <c r="A6888" t="s">
        <v>15370</v>
      </c>
      <c r="B6888" t="s">
        <v>15371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215"/>
        <v>473</v>
      </c>
      <c r="AB6888">
        <f t="shared" si="216"/>
        <v>7.8819920810142144E-5</v>
      </c>
    </row>
    <row r="6889" spans="1:28">
      <c r="A6889" t="s">
        <v>15372</v>
      </c>
      <c r="B6889" t="s">
        <v>15373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215"/>
        <v>436</v>
      </c>
      <c r="AB6889">
        <f t="shared" si="216"/>
        <v>7.2654303326050677E-5</v>
      </c>
    </row>
    <row r="6890" spans="1:28">
      <c r="A6890" t="s">
        <v>15374</v>
      </c>
      <c r="B6890" t="s">
        <v>15375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215"/>
        <v>352</v>
      </c>
      <c r="AB6890">
        <f t="shared" si="216"/>
        <v>5.8656685254059268E-5</v>
      </c>
    </row>
    <row r="6891" spans="1:28">
      <c r="A6891" t="s">
        <v>15376</v>
      </c>
      <c r="B6891" t="s">
        <v>15377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215"/>
        <v>236</v>
      </c>
      <c r="AB6891">
        <f t="shared" si="216"/>
        <v>3.9326641249880645E-5</v>
      </c>
    </row>
    <row r="6892" spans="1:28">
      <c r="A6892" t="s">
        <v>15378</v>
      </c>
      <c r="B6892" t="s">
        <v>15379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215"/>
        <v>188</v>
      </c>
      <c r="AB6892">
        <f t="shared" si="216"/>
        <v>3.1328002351599833E-5</v>
      </c>
    </row>
    <row r="6893" spans="1:28">
      <c r="A6893" t="s">
        <v>15380</v>
      </c>
      <c r="B6893" t="s">
        <v>15381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215"/>
        <v>210</v>
      </c>
      <c r="AB6893">
        <f t="shared" si="216"/>
        <v>3.4994045179978544E-5</v>
      </c>
    </row>
    <row r="6894" spans="1:28">
      <c r="A6894" t="s">
        <v>15382</v>
      </c>
      <c r="B6894" t="s">
        <v>15383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215"/>
        <v>210</v>
      </c>
      <c r="AB6894">
        <f t="shared" si="216"/>
        <v>3.4994045179978544E-5</v>
      </c>
    </row>
    <row r="6895" spans="1:28">
      <c r="A6895" t="s">
        <v>15384</v>
      </c>
      <c r="B6895" t="s">
        <v>15385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215"/>
        <v>230</v>
      </c>
      <c r="AB6895">
        <f t="shared" si="216"/>
        <v>3.8326811387595545E-5</v>
      </c>
    </row>
    <row r="6896" spans="1:28">
      <c r="A6896" t="s">
        <v>15386</v>
      </c>
      <c r="B6896" t="s">
        <v>15387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215"/>
        <v>352</v>
      </c>
      <c r="AB6896">
        <f t="shared" si="216"/>
        <v>5.8656685254059268E-5</v>
      </c>
    </row>
    <row r="6897" spans="1:28">
      <c r="A6897" t="s">
        <v>15388</v>
      </c>
      <c r="B6897" t="s">
        <v>15389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215"/>
        <v>598</v>
      </c>
      <c r="AB6897">
        <f t="shared" si="216"/>
        <v>9.964970960774841E-5</v>
      </c>
    </row>
    <row r="6898" spans="1:28">
      <c r="A6898" t="s">
        <v>15390</v>
      </c>
      <c r="B6898" t="s">
        <v>15391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215"/>
        <v>723</v>
      </c>
      <c r="AB6898">
        <f t="shared" si="216"/>
        <v>1.2047949840535469E-4</v>
      </c>
    </row>
    <row r="6899" spans="1:28">
      <c r="A6899" t="s">
        <v>15392</v>
      </c>
      <c r="B6899" t="s">
        <v>15393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215"/>
        <v>711</v>
      </c>
      <c r="AB6899">
        <f t="shared" si="216"/>
        <v>1.1847983868078449E-4</v>
      </c>
    </row>
    <row r="6900" spans="1:28">
      <c r="A6900" t="s">
        <v>15394</v>
      </c>
      <c r="B6900" t="s">
        <v>15395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215"/>
        <v>586</v>
      </c>
      <c r="AB6900">
        <f t="shared" si="216"/>
        <v>9.7650049883178211E-5</v>
      </c>
    </row>
    <row r="6901" spans="1:28">
      <c r="A6901" t="s">
        <v>15396</v>
      </c>
      <c r="B6901" t="s">
        <v>15397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215"/>
        <v>561</v>
      </c>
      <c r="AB6901">
        <f t="shared" si="216"/>
        <v>9.3484092123656957E-5</v>
      </c>
    </row>
    <row r="6902" spans="1:28">
      <c r="A6902" t="s">
        <v>15398</v>
      </c>
      <c r="B6902" t="s">
        <v>15399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215"/>
        <v>521</v>
      </c>
      <c r="AB6902">
        <f t="shared" si="216"/>
        <v>8.6818559708422955E-5</v>
      </c>
    </row>
    <row r="6903" spans="1:28">
      <c r="A6903" t="s">
        <v>15400</v>
      </c>
      <c r="B6903" t="s">
        <v>15401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215"/>
        <v>498</v>
      </c>
      <c r="AB6903">
        <f t="shared" si="216"/>
        <v>8.2985878569663397E-5</v>
      </c>
    </row>
    <row r="6904" spans="1:28">
      <c r="A6904" t="s">
        <v>15402</v>
      </c>
      <c r="B6904" t="s">
        <v>15403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215"/>
        <v>481</v>
      </c>
      <c r="AB6904">
        <f t="shared" si="216"/>
        <v>8.0153027293188939E-5</v>
      </c>
    </row>
    <row r="6905" spans="1:28">
      <c r="A6905" t="s">
        <v>15404</v>
      </c>
      <c r="B6905" t="s">
        <v>15405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215"/>
        <v>421</v>
      </c>
      <c r="AB6905">
        <f t="shared" si="216"/>
        <v>7.0154728670337928E-5</v>
      </c>
    </row>
    <row r="6906" spans="1:28">
      <c r="A6906" t="s">
        <v>15406</v>
      </c>
      <c r="B6906" t="s">
        <v>15407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215"/>
        <v>404</v>
      </c>
      <c r="AB6906">
        <f t="shared" si="216"/>
        <v>6.7321877393863484E-5</v>
      </c>
    </row>
    <row r="6907" spans="1:28">
      <c r="A6907" t="s">
        <v>15408</v>
      </c>
      <c r="B6907" t="s">
        <v>15409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215"/>
        <v>378</v>
      </c>
      <c r="AB6907">
        <f t="shared" si="216"/>
        <v>6.2989281323961376E-5</v>
      </c>
    </row>
    <row r="6908" spans="1:28">
      <c r="A6908" t="s">
        <v>15410</v>
      </c>
      <c r="B6908" t="s">
        <v>15411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215"/>
        <v>388</v>
      </c>
      <c r="AB6908">
        <f t="shared" si="216"/>
        <v>6.465566442776988E-5</v>
      </c>
    </row>
    <row r="6909" spans="1:28">
      <c r="A6909" t="s">
        <v>15412</v>
      </c>
      <c r="B6909" t="s">
        <v>15413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215"/>
        <v>419</v>
      </c>
      <c r="AB6909">
        <f t="shared" si="216"/>
        <v>6.9821452049576233E-5</v>
      </c>
    </row>
    <row r="6910" spans="1:28">
      <c r="A6910" t="s">
        <v>15414</v>
      </c>
      <c r="B6910" t="s">
        <v>15415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215"/>
        <v>435</v>
      </c>
      <c r="AB6910">
        <f t="shared" si="216"/>
        <v>7.2487665015669837E-5</v>
      </c>
    </row>
    <row r="6911" spans="1:28">
      <c r="A6911" t="s">
        <v>15416</v>
      </c>
      <c r="B6911" t="s">
        <v>15417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215"/>
        <v>467</v>
      </c>
      <c r="AB6911">
        <f t="shared" si="216"/>
        <v>7.7820090947857044E-5</v>
      </c>
    </row>
    <row r="6912" spans="1:28">
      <c r="A6912" t="s">
        <v>15418</v>
      </c>
      <c r="B6912" t="s">
        <v>15419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215"/>
        <v>486</v>
      </c>
      <c r="AB6912">
        <f t="shared" si="216"/>
        <v>8.0986218845093198E-5</v>
      </c>
    </row>
    <row r="6913" spans="1:28">
      <c r="A6913" t="s">
        <v>15420</v>
      </c>
      <c r="B6913" t="s">
        <v>15421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215"/>
        <v>448</v>
      </c>
      <c r="AB6913">
        <f t="shared" si="216"/>
        <v>7.465396305062089E-5</v>
      </c>
    </row>
    <row r="6914" spans="1:28">
      <c r="A6914" t="s">
        <v>15422</v>
      </c>
      <c r="B6914" t="s">
        <v>15423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215"/>
        <v>360</v>
      </c>
      <c r="AB6914">
        <f t="shared" si="216"/>
        <v>5.998979173710607E-5</v>
      </c>
    </row>
    <row r="6915" spans="1:28">
      <c r="A6915" t="s">
        <v>15424</v>
      </c>
      <c r="B6915" t="s">
        <v>15425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215"/>
        <v>243</v>
      </c>
      <c r="AB6915">
        <f t="shared" si="216"/>
        <v>4.0493109422546599E-5</v>
      </c>
    </row>
    <row r="6916" spans="1:28">
      <c r="A6916" t="s">
        <v>15426</v>
      </c>
      <c r="B6916" t="s">
        <v>15427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215"/>
        <v>222</v>
      </c>
      <c r="AB6916">
        <f t="shared" si="216"/>
        <v>3.6993704904548743E-5</v>
      </c>
    </row>
    <row r="6917" spans="1:28">
      <c r="A6917" t="s">
        <v>15428</v>
      </c>
      <c r="B6917" t="s">
        <v>15429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215"/>
        <v>242</v>
      </c>
      <c r="AB6917">
        <f t="shared" si="216"/>
        <v>4.0326471112165744E-5</v>
      </c>
    </row>
    <row r="6918" spans="1:28">
      <c r="A6918" t="s">
        <v>15430</v>
      </c>
      <c r="B6918" t="s">
        <v>15431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217">SUM(U6918:Z6918)</f>
        <v>244</v>
      </c>
      <c r="AB6918">
        <f t="shared" si="216"/>
        <v>4.0659747732927446E-5</v>
      </c>
    </row>
    <row r="6919" spans="1:28">
      <c r="A6919" t="s">
        <v>15432</v>
      </c>
      <c r="B6919" t="s">
        <v>15433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217"/>
        <v>269</v>
      </c>
      <c r="AB6919">
        <f t="shared" si="216"/>
        <v>4.48257054924487E-5</v>
      </c>
    </row>
    <row r="6920" spans="1:28">
      <c r="A6920" t="s">
        <v>15434</v>
      </c>
      <c r="B6920" t="s">
        <v>15435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217"/>
        <v>395</v>
      </c>
      <c r="AB6920">
        <f t="shared" si="216"/>
        <v>6.5822132600435821E-5</v>
      </c>
    </row>
    <row r="6921" spans="1:28">
      <c r="A6921" t="s">
        <v>15436</v>
      </c>
      <c r="B6921" t="s">
        <v>15437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217"/>
        <v>657</v>
      </c>
      <c r="AB6921">
        <f t="shared" si="216"/>
        <v>1.0948136992021858E-4</v>
      </c>
    </row>
    <row r="6922" spans="1:28">
      <c r="A6922" t="s">
        <v>15438</v>
      </c>
      <c r="B6922" t="s">
        <v>15439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217"/>
        <v>798</v>
      </c>
      <c r="AB6922">
        <f t="shared" si="216"/>
        <v>1.3297737168391845E-4</v>
      </c>
    </row>
    <row r="6923" spans="1:28">
      <c r="A6923" t="s">
        <v>15440</v>
      </c>
      <c r="B6923" t="s">
        <v>15441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217"/>
        <v>782</v>
      </c>
      <c r="AB6923">
        <f t="shared" si="216"/>
        <v>1.3031115871782486E-4</v>
      </c>
    </row>
    <row r="6924" spans="1:28">
      <c r="A6924" t="s">
        <v>15442</v>
      </c>
      <c r="B6924" t="s">
        <v>15443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217"/>
        <v>660</v>
      </c>
      <c r="AB6924">
        <f t="shared" si="216"/>
        <v>1.0998128485136113E-4</v>
      </c>
    </row>
    <row r="6925" spans="1:28">
      <c r="A6925" t="s">
        <v>15444</v>
      </c>
      <c r="B6925" t="s">
        <v>15445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217"/>
        <v>626</v>
      </c>
      <c r="AB6925">
        <f t="shared" si="216"/>
        <v>1.0431558229841223E-4</v>
      </c>
    </row>
    <row r="6926" spans="1:28">
      <c r="A6926" t="s">
        <v>15446</v>
      </c>
      <c r="B6926" t="s">
        <v>15447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217"/>
        <v>582</v>
      </c>
      <c r="AB6926">
        <f t="shared" si="216"/>
        <v>9.6983496641654806E-5</v>
      </c>
    </row>
    <row r="6927" spans="1:28">
      <c r="A6927" t="s">
        <v>15448</v>
      </c>
      <c r="B6927" t="s">
        <v>15449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217"/>
        <v>554</v>
      </c>
      <c r="AB6927">
        <f t="shared" si="216"/>
        <v>9.2317623950991003E-5</v>
      </c>
    </row>
    <row r="6928" spans="1:28">
      <c r="A6928" t="s">
        <v>15450</v>
      </c>
      <c r="B6928" t="s">
        <v>15451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217"/>
        <v>532</v>
      </c>
      <c r="AB6928">
        <f t="shared" si="216"/>
        <v>8.86515811226123E-5</v>
      </c>
    </row>
    <row r="6929" spans="1:28">
      <c r="A6929" t="s">
        <v>15452</v>
      </c>
      <c r="B6929" t="s">
        <v>15453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217"/>
        <v>476</v>
      </c>
      <c r="AB6929">
        <f t="shared" si="216"/>
        <v>7.9319835741284694E-5</v>
      </c>
    </row>
    <row r="6930" spans="1:28">
      <c r="A6930" t="s">
        <v>15454</v>
      </c>
      <c r="B6930" t="s">
        <v>15455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217"/>
        <v>459</v>
      </c>
      <c r="AB6930">
        <f t="shared" si="216"/>
        <v>7.6486984464810235E-5</v>
      </c>
    </row>
    <row r="6931" spans="1:28">
      <c r="A6931" t="s">
        <v>15456</v>
      </c>
      <c r="B6931" t="s">
        <v>15457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217"/>
        <v>438</v>
      </c>
      <c r="AB6931">
        <f t="shared" si="216"/>
        <v>7.2987579946812386E-5</v>
      </c>
    </row>
    <row r="6932" spans="1:28">
      <c r="A6932" t="s">
        <v>15458</v>
      </c>
      <c r="B6932" t="s">
        <v>15459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217"/>
        <v>449</v>
      </c>
      <c r="AB6932">
        <f t="shared" si="216"/>
        <v>7.4820601361001731E-5</v>
      </c>
    </row>
    <row r="6933" spans="1:28">
      <c r="A6933" t="s">
        <v>15460</v>
      </c>
      <c r="B6933" t="s">
        <v>15461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217"/>
        <v>485</v>
      </c>
      <c r="AB6933">
        <f t="shared" si="216"/>
        <v>8.0819580534712343E-5</v>
      </c>
    </row>
    <row r="6934" spans="1:28">
      <c r="A6934" t="s">
        <v>15462</v>
      </c>
      <c r="B6934" t="s">
        <v>15463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217"/>
        <v>503</v>
      </c>
      <c r="AB6934">
        <f t="shared" ref="AB6934:AB6997" si="218">AA6934/$AD$4</f>
        <v>8.3819070121567642E-5</v>
      </c>
    </row>
    <row r="6935" spans="1:28">
      <c r="A6935" t="s">
        <v>15464</v>
      </c>
      <c r="B6935" t="s">
        <v>15465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217"/>
        <v>540</v>
      </c>
      <c r="AB6935">
        <f t="shared" si="218"/>
        <v>8.9984687605659108E-5</v>
      </c>
    </row>
    <row r="6936" spans="1:28">
      <c r="A6936" t="s">
        <v>15466</v>
      </c>
      <c r="B6936" t="s">
        <v>15467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217"/>
        <v>554</v>
      </c>
      <c r="AB6936">
        <f t="shared" si="218"/>
        <v>9.2317623950991003E-5</v>
      </c>
    </row>
    <row r="6937" spans="1:28">
      <c r="A6937" t="s">
        <v>15468</v>
      </c>
      <c r="B6937" t="s">
        <v>15469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217"/>
        <v>514</v>
      </c>
      <c r="AB6937">
        <f t="shared" si="218"/>
        <v>8.5652091535757001E-5</v>
      </c>
    </row>
    <row r="6938" spans="1:28">
      <c r="A6938" t="s">
        <v>15470</v>
      </c>
      <c r="B6938" t="s">
        <v>15471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217"/>
        <v>408</v>
      </c>
      <c r="AB6938">
        <f t="shared" si="218"/>
        <v>6.7988430635386874E-5</v>
      </c>
    </row>
    <row r="6939" spans="1:28">
      <c r="A6939" t="s">
        <v>15472</v>
      </c>
      <c r="B6939" t="s">
        <v>15473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217"/>
        <v>276</v>
      </c>
      <c r="AB6939">
        <f t="shared" si="218"/>
        <v>4.5992173665114654E-5</v>
      </c>
    </row>
    <row r="6940" spans="1:28">
      <c r="A6940" t="s">
        <v>15474</v>
      </c>
      <c r="B6940" t="s">
        <v>15475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217"/>
        <v>232</v>
      </c>
      <c r="AB6940">
        <f t="shared" si="218"/>
        <v>3.8660088008357247E-5</v>
      </c>
    </row>
    <row r="6941" spans="1:28">
      <c r="A6941" t="s">
        <v>15476</v>
      </c>
      <c r="B6941" t="s">
        <v>15477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217"/>
        <v>251</v>
      </c>
      <c r="AB6941">
        <f t="shared" si="218"/>
        <v>4.1826215905593401E-5</v>
      </c>
    </row>
    <row r="6942" spans="1:28">
      <c r="A6942" t="s">
        <v>15478</v>
      </c>
      <c r="B6942" t="s">
        <v>15479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217"/>
        <v>256</v>
      </c>
      <c r="AB6942">
        <f t="shared" si="218"/>
        <v>4.2659407457497646E-5</v>
      </c>
    </row>
    <row r="6943" spans="1:28">
      <c r="A6943" t="s">
        <v>15480</v>
      </c>
      <c r="B6943" t="s">
        <v>15481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217"/>
        <v>280</v>
      </c>
      <c r="AB6943">
        <f t="shared" si="218"/>
        <v>4.6658726906638051E-5</v>
      </c>
    </row>
    <row r="6944" spans="1:28">
      <c r="A6944" t="s">
        <v>15482</v>
      </c>
      <c r="B6944" t="s">
        <v>15483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217"/>
        <v>409</v>
      </c>
      <c r="AB6944">
        <f t="shared" si="218"/>
        <v>6.8155068945767729E-5</v>
      </c>
    </row>
    <row r="6945" spans="1:28">
      <c r="A6945" t="s">
        <v>15484</v>
      </c>
      <c r="B6945" t="s">
        <v>15485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217"/>
        <v>676</v>
      </c>
      <c r="AB6945">
        <f t="shared" si="218"/>
        <v>1.1264749781745473E-4</v>
      </c>
    </row>
    <row r="6946" spans="1:28">
      <c r="A6946" t="s">
        <v>15486</v>
      </c>
      <c r="B6946" t="s">
        <v>15487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217"/>
        <v>820</v>
      </c>
      <c r="AB6946">
        <f t="shared" si="218"/>
        <v>1.3664341451229717E-4</v>
      </c>
    </row>
    <row r="6947" spans="1:28">
      <c r="A6947" t="s">
        <v>15488</v>
      </c>
      <c r="B6947" t="s">
        <v>15489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217"/>
        <v>806</v>
      </c>
      <c r="AB6947">
        <f t="shared" si="218"/>
        <v>1.3431047816696526E-4</v>
      </c>
    </row>
    <row r="6948" spans="1:28">
      <c r="A6948" t="s">
        <v>15490</v>
      </c>
      <c r="B6948" t="s">
        <v>15491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217"/>
        <v>683</v>
      </c>
      <c r="AB6948">
        <f t="shared" si="218"/>
        <v>1.1381396599012069E-4</v>
      </c>
    </row>
    <row r="6949" spans="1:28">
      <c r="A6949" t="s">
        <v>15492</v>
      </c>
      <c r="B6949" t="s">
        <v>15493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217"/>
        <v>644</v>
      </c>
      <c r="AB6949">
        <f t="shared" si="218"/>
        <v>1.0731507188526753E-4</v>
      </c>
    </row>
    <row r="6950" spans="1:28">
      <c r="A6950" t="s">
        <v>15494</v>
      </c>
      <c r="B6950" t="s">
        <v>15495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217"/>
        <v>601</v>
      </c>
      <c r="AB6950">
        <f t="shared" si="218"/>
        <v>1.0014962453889096E-4</v>
      </c>
    </row>
    <row r="6951" spans="1:28">
      <c r="A6951" t="s">
        <v>15496</v>
      </c>
      <c r="B6951" t="s">
        <v>15497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217"/>
        <v>571</v>
      </c>
      <c r="AB6951">
        <f t="shared" si="218"/>
        <v>9.5150475227465461E-5</v>
      </c>
    </row>
    <row r="6952" spans="1:28">
      <c r="A6952" t="s">
        <v>15498</v>
      </c>
      <c r="B6952" t="s">
        <v>15499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217"/>
        <v>549</v>
      </c>
      <c r="AB6952">
        <f t="shared" si="218"/>
        <v>9.1484432399086758E-5</v>
      </c>
    </row>
    <row r="6953" spans="1:28">
      <c r="A6953" t="s">
        <v>15500</v>
      </c>
      <c r="B6953" t="s">
        <v>15501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217"/>
        <v>492</v>
      </c>
      <c r="AB6953">
        <f t="shared" si="218"/>
        <v>8.1986048707378297E-5</v>
      </c>
    </row>
    <row r="6954" spans="1:28">
      <c r="A6954" t="s">
        <v>15502</v>
      </c>
      <c r="B6954" t="s">
        <v>15503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217"/>
        <v>474</v>
      </c>
      <c r="AB6954">
        <f t="shared" si="218"/>
        <v>7.8986559120522985E-5</v>
      </c>
    </row>
    <row r="6955" spans="1:28">
      <c r="A6955" t="s">
        <v>15504</v>
      </c>
      <c r="B6955" t="s">
        <v>15505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217"/>
        <v>455</v>
      </c>
      <c r="AB6955">
        <f t="shared" si="218"/>
        <v>7.5820431223286831E-5</v>
      </c>
    </row>
    <row r="6956" spans="1:28">
      <c r="A6956" t="s">
        <v>15506</v>
      </c>
      <c r="B6956" t="s">
        <v>15507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217"/>
        <v>467</v>
      </c>
      <c r="AB6956">
        <f t="shared" si="218"/>
        <v>7.7820090947857044E-5</v>
      </c>
    </row>
    <row r="6957" spans="1:28">
      <c r="A6957" t="s">
        <v>15508</v>
      </c>
      <c r="B6957" t="s">
        <v>15509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217"/>
        <v>502</v>
      </c>
      <c r="AB6957">
        <f t="shared" si="218"/>
        <v>8.3652431811186801E-5</v>
      </c>
    </row>
    <row r="6958" spans="1:28">
      <c r="A6958" t="s">
        <v>15510</v>
      </c>
      <c r="B6958" t="s">
        <v>15511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217"/>
        <v>523</v>
      </c>
      <c r="AB6958">
        <f t="shared" si="218"/>
        <v>8.715183632918465E-5</v>
      </c>
    </row>
    <row r="6959" spans="1:28">
      <c r="A6959" t="s">
        <v>15512</v>
      </c>
      <c r="B6959" t="s">
        <v>15513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217"/>
        <v>559</v>
      </c>
      <c r="AB6959">
        <f t="shared" si="218"/>
        <v>9.3150815502895262E-5</v>
      </c>
    </row>
    <row r="6960" spans="1:28">
      <c r="A6960" t="s">
        <v>15514</v>
      </c>
      <c r="B6960" t="s">
        <v>15515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217"/>
        <v>573</v>
      </c>
      <c r="AB6960">
        <f t="shared" si="218"/>
        <v>9.5483751848227157E-5</v>
      </c>
    </row>
    <row r="6961" spans="1:28">
      <c r="A6961" t="s">
        <v>15516</v>
      </c>
      <c r="B6961" t="s">
        <v>15517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217"/>
        <v>532</v>
      </c>
      <c r="AB6961">
        <f t="shared" si="218"/>
        <v>8.86515811226123E-5</v>
      </c>
    </row>
    <row r="6962" spans="1:28">
      <c r="A6962" t="s">
        <v>15518</v>
      </c>
      <c r="B6962" t="s">
        <v>15519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217"/>
        <v>422</v>
      </c>
      <c r="AB6962">
        <f t="shared" si="218"/>
        <v>7.0321366980718783E-5</v>
      </c>
    </row>
    <row r="6963" spans="1:28">
      <c r="A6963" t="s">
        <v>15520</v>
      </c>
      <c r="B6963" t="s">
        <v>15521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217"/>
        <v>285</v>
      </c>
      <c r="AB6963">
        <f t="shared" si="218"/>
        <v>4.7491918458542303E-5</v>
      </c>
    </row>
    <row r="6964" spans="1:28">
      <c r="A6964" t="s">
        <v>15522</v>
      </c>
      <c r="B6964" t="s">
        <v>15523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217"/>
        <v>241</v>
      </c>
      <c r="AB6964">
        <f t="shared" si="218"/>
        <v>4.0159832801784897E-5</v>
      </c>
    </row>
    <row r="6965" spans="1:28">
      <c r="A6965" t="s">
        <v>15524</v>
      </c>
      <c r="B6965" t="s">
        <v>15525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217"/>
        <v>260</v>
      </c>
      <c r="AB6965">
        <f t="shared" si="218"/>
        <v>4.332596069902105E-5</v>
      </c>
    </row>
    <row r="6966" spans="1:28">
      <c r="A6966" t="s">
        <v>15526</v>
      </c>
      <c r="B6966" t="s">
        <v>15527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217"/>
        <v>259</v>
      </c>
      <c r="AB6966">
        <f t="shared" si="218"/>
        <v>4.3159322388640203E-5</v>
      </c>
    </row>
    <row r="6967" spans="1:28">
      <c r="A6967" t="s">
        <v>15528</v>
      </c>
      <c r="B6967" t="s">
        <v>15529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217"/>
        <v>282</v>
      </c>
      <c r="AB6967">
        <f t="shared" si="218"/>
        <v>4.6992003527399754E-5</v>
      </c>
    </row>
    <row r="6968" spans="1:28">
      <c r="A6968" t="s">
        <v>15530</v>
      </c>
      <c r="B6968" t="s">
        <v>15531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217"/>
        <v>407</v>
      </c>
      <c r="AB6968">
        <f t="shared" si="218"/>
        <v>6.7821792325006033E-5</v>
      </c>
    </row>
    <row r="6969" spans="1:28">
      <c r="A6969" t="s">
        <v>15532</v>
      </c>
      <c r="B6969" t="s">
        <v>15533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217"/>
        <v>674</v>
      </c>
      <c r="AB6969">
        <f t="shared" si="218"/>
        <v>1.1231422119669302E-4</v>
      </c>
    </row>
    <row r="6970" spans="1:28">
      <c r="A6970" t="s">
        <v>15534</v>
      </c>
      <c r="B6970" t="s">
        <v>15535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217"/>
        <v>822</v>
      </c>
      <c r="AB6970">
        <f t="shared" si="218"/>
        <v>1.3697669113305885E-4</v>
      </c>
    </row>
    <row r="6971" spans="1:28">
      <c r="A6971" t="s">
        <v>15536</v>
      </c>
      <c r="B6971" t="s">
        <v>15537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217"/>
        <v>819</v>
      </c>
      <c r="AB6971">
        <f t="shared" si="218"/>
        <v>1.3647677620191631E-4</v>
      </c>
    </row>
    <row r="6972" spans="1:28">
      <c r="A6972" t="s">
        <v>15538</v>
      </c>
      <c r="B6972" t="s">
        <v>15539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217"/>
        <v>701</v>
      </c>
      <c r="AB6972">
        <f t="shared" si="218"/>
        <v>1.1681345557697599E-4</v>
      </c>
    </row>
    <row r="6973" spans="1:28">
      <c r="A6973" t="s">
        <v>15540</v>
      </c>
      <c r="B6973" t="s">
        <v>15541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217"/>
        <v>662</v>
      </c>
      <c r="AB6973">
        <f t="shared" si="218"/>
        <v>1.1031456147212282E-4</v>
      </c>
    </row>
    <row r="6974" spans="1:28">
      <c r="A6974" t="s">
        <v>15542</v>
      </c>
      <c r="B6974" t="s">
        <v>15543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217"/>
        <v>612</v>
      </c>
      <c r="AB6974">
        <f t="shared" si="218"/>
        <v>1.0198264595308032E-4</v>
      </c>
    </row>
    <row r="6975" spans="1:28">
      <c r="A6975" t="s">
        <v>15544</v>
      </c>
      <c r="B6975" t="s">
        <v>15545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217"/>
        <v>578</v>
      </c>
      <c r="AB6975">
        <f t="shared" si="218"/>
        <v>9.6316943400131416E-5</v>
      </c>
    </row>
    <row r="6976" spans="1:28">
      <c r="A6976" t="s">
        <v>15546</v>
      </c>
      <c r="B6976" t="s">
        <v>15547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217"/>
        <v>562</v>
      </c>
      <c r="AB6976">
        <f t="shared" si="218"/>
        <v>9.3650730434037812E-5</v>
      </c>
    </row>
    <row r="6977" spans="1:28">
      <c r="A6977" t="s">
        <v>15548</v>
      </c>
      <c r="B6977" t="s">
        <v>15549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217"/>
        <v>508</v>
      </c>
      <c r="AB6977">
        <f t="shared" si="218"/>
        <v>8.4652261673471901E-5</v>
      </c>
    </row>
    <row r="6978" spans="1:28">
      <c r="A6978" t="s">
        <v>15550</v>
      </c>
      <c r="B6978" t="s">
        <v>15551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217"/>
        <v>484</v>
      </c>
      <c r="AB6978">
        <f t="shared" si="218"/>
        <v>8.0652942224331489E-5</v>
      </c>
    </row>
    <row r="6979" spans="1:28">
      <c r="A6979" t="s">
        <v>15552</v>
      </c>
      <c r="B6979" t="s">
        <v>15553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217"/>
        <v>464</v>
      </c>
      <c r="AB6979">
        <f t="shared" si="218"/>
        <v>7.7320176016714494E-5</v>
      </c>
    </row>
    <row r="6980" spans="1:28">
      <c r="A6980" t="s">
        <v>15554</v>
      </c>
      <c r="B6980" t="s">
        <v>15555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217"/>
        <v>475</v>
      </c>
      <c r="AB6980">
        <f t="shared" si="218"/>
        <v>7.9153197430903839E-5</v>
      </c>
    </row>
    <row r="6981" spans="1:28">
      <c r="A6981" t="s">
        <v>15556</v>
      </c>
      <c r="B6981" t="s">
        <v>15557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217"/>
        <v>517</v>
      </c>
      <c r="AB6981">
        <f t="shared" si="218"/>
        <v>8.6152006466899551E-5</v>
      </c>
    </row>
    <row r="6982" spans="1:28">
      <c r="A6982" t="s">
        <v>15558</v>
      </c>
      <c r="B6982" t="s">
        <v>15559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219">SUM(U6982:Z6982)</f>
        <v>539</v>
      </c>
      <c r="AB6982">
        <f t="shared" si="218"/>
        <v>8.9818049295278254E-5</v>
      </c>
    </row>
    <row r="6983" spans="1:28">
      <c r="A6983" t="s">
        <v>15560</v>
      </c>
      <c r="B6983" t="s">
        <v>15561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219"/>
        <v>582</v>
      </c>
      <c r="AB6983">
        <f t="shared" si="218"/>
        <v>9.6983496641654806E-5</v>
      </c>
    </row>
    <row r="6984" spans="1:28">
      <c r="A6984" t="s">
        <v>15562</v>
      </c>
      <c r="B6984" t="s">
        <v>15563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219"/>
        <v>591</v>
      </c>
      <c r="AB6984">
        <f t="shared" si="218"/>
        <v>9.8483241435082469E-5</v>
      </c>
    </row>
    <row r="6985" spans="1:28">
      <c r="A6985" t="s">
        <v>15564</v>
      </c>
      <c r="B6985" t="s">
        <v>15565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219"/>
        <v>552</v>
      </c>
      <c r="AB6985">
        <f t="shared" si="218"/>
        <v>9.1984347330229308E-5</v>
      </c>
    </row>
    <row r="6986" spans="1:28">
      <c r="A6986" t="s">
        <v>15566</v>
      </c>
      <c r="B6986" t="s">
        <v>15567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219"/>
        <v>432</v>
      </c>
      <c r="AB6986">
        <f t="shared" si="218"/>
        <v>7.1987750084527287E-5</v>
      </c>
    </row>
    <row r="6987" spans="1:28">
      <c r="A6987" t="s">
        <v>15568</v>
      </c>
      <c r="B6987" t="s">
        <v>15569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219"/>
        <v>293</v>
      </c>
      <c r="AB6987">
        <f t="shared" si="218"/>
        <v>4.8825024941589105E-5</v>
      </c>
    </row>
    <row r="6988" spans="1:28">
      <c r="A6988" t="s">
        <v>15570</v>
      </c>
      <c r="B6988" t="s">
        <v>15571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219"/>
        <v>272</v>
      </c>
      <c r="AB6988">
        <f t="shared" si="218"/>
        <v>4.532562042359125E-5</v>
      </c>
    </row>
    <row r="6989" spans="1:28">
      <c r="A6989" t="s">
        <v>15572</v>
      </c>
      <c r="B6989" t="s">
        <v>15573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219"/>
        <v>274</v>
      </c>
      <c r="AB6989">
        <f t="shared" si="218"/>
        <v>4.5658897044352952E-5</v>
      </c>
    </row>
    <row r="6990" spans="1:28">
      <c r="A6990" t="s">
        <v>15574</v>
      </c>
      <c r="B6990" t="s">
        <v>15575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219"/>
        <v>261</v>
      </c>
      <c r="AB6990">
        <f t="shared" si="218"/>
        <v>4.3492599009401898E-5</v>
      </c>
    </row>
    <row r="6991" spans="1:28">
      <c r="A6991" t="s">
        <v>15576</v>
      </c>
      <c r="B6991" t="s">
        <v>15577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219"/>
        <v>294</v>
      </c>
      <c r="AB6991">
        <f t="shared" si="218"/>
        <v>4.899166325196996E-5</v>
      </c>
    </row>
    <row r="6992" spans="1:28">
      <c r="A6992" t="s">
        <v>15578</v>
      </c>
      <c r="B6992" t="s">
        <v>15579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219"/>
        <v>424</v>
      </c>
      <c r="AB6992">
        <f t="shared" si="218"/>
        <v>7.0654643601480478E-5</v>
      </c>
    </row>
    <row r="6993" spans="1:28">
      <c r="A6993" t="s">
        <v>15580</v>
      </c>
      <c r="B6993" t="s">
        <v>15581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219"/>
        <v>667</v>
      </c>
      <c r="AB6993">
        <f t="shared" si="218"/>
        <v>1.1114775302402708E-4</v>
      </c>
    </row>
    <row r="6994" spans="1:28">
      <c r="A6994" t="s">
        <v>15582</v>
      </c>
      <c r="B6994" t="s">
        <v>15583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219"/>
        <v>839</v>
      </c>
      <c r="AB6994">
        <f t="shared" si="218"/>
        <v>1.3980954240953332E-4</v>
      </c>
    </row>
    <row r="6995" spans="1:28">
      <c r="A6995" t="s">
        <v>15584</v>
      </c>
      <c r="B6995" t="s">
        <v>15585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219"/>
        <v>838</v>
      </c>
      <c r="AB6995">
        <f t="shared" si="218"/>
        <v>1.3964290409915247E-4</v>
      </c>
    </row>
    <row r="6996" spans="1:28">
      <c r="A6996" t="s">
        <v>15586</v>
      </c>
      <c r="B6996" t="s">
        <v>15587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219"/>
        <v>716</v>
      </c>
      <c r="AB6996">
        <f t="shared" si="218"/>
        <v>1.1931303023268874E-4</v>
      </c>
    </row>
    <row r="6997" spans="1:28">
      <c r="A6997" t="s">
        <v>15588</v>
      </c>
      <c r="B6997" t="s">
        <v>15589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219"/>
        <v>668</v>
      </c>
      <c r="AB6997">
        <f t="shared" si="218"/>
        <v>1.1131439133440792E-4</v>
      </c>
    </row>
    <row r="6998" spans="1:28">
      <c r="A6998" t="s">
        <v>15590</v>
      </c>
      <c r="B6998" t="s">
        <v>15591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219"/>
        <v>641</v>
      </c>
      <c r="AB6998">
        <f t="shared" ref="AB6998:AB7061" si="220">AA6998/$AD$4</f>
        <v>1.0681515695412498E-4</v>
      </c>
    </row>
    <row r="6999" spans="1:28">
      <c r="A6999" t="s">
        <v>15592</v>
      </c>
      <c r="B6999" t="s">
        <v>15593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219"/>
        <v>588</v>
      </c>
      <c r="AB6999">
        <f t="shared" si="220"/>
        <v>9.798332650393992E-5</v>
      </c>
    </row>
    <row r="7000" spans="1:28">
      <c r="A7000" t="s">
        <v>15594</v>
      </c>
      <c r="B7000" t="s">
        <v>15595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219"/>
        <v>570</v>
      </c>
      <c r="AB7000">
        <f t="shared" si="220"/>
        <v>9.4983836917084607E-5</v>
      </c>
    </row>
    <row r="7001" spans="1:28">
      <c r="A7001" t="s">
        <v>15596</v>
      </c>
      <c r="B7001" t="s">
        <v>15597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219"/>
        <v>506</v>
      </c>
      <c r="AB7001">
        <f t="shared" si="220"/>
        <v>8.4318985052710192E-5</v>
      </c>
    </row>
    <row r="7002" spans="1:28">
      <c r="A7002" t="s">
        <v>15598</v>
      </c>
      <c r="B7002" t="s">
        <v>15599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219"/>
        <v>522</v>
      </c>
      <c r="AB7002">
        <f t="shared" si="220"/>
        <v>8.6985198018803796E-5</v>
      </c>
    </row>
    <row r="7003" spans="1:28">
      <c r="A7003" t="s">
        <v>15600</v>
      </c>
      <c r="B7003" t="s">
        <v>15601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219"/>
        <v>499</v>
      </c>
      <c r="AB7003">
        <f t="shared" si="220"/>
        <v>8.3152516880044251E-5</v>
      </c>
    </row>
    <row r="7004" spans="1:28">
      <c r="A7004" t="s">
        <v>15602</v>
      </c>
      <c r="B7004" t="s">
        <v>15603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219"/>
        <v>507</v>
      </c>
      <c r="AB7004">
        <f t="shared" si="220"/>
        <v>8.4485623363091047E-5</v>
      </c>
    </row>
    <row r="7005" spans="1:28">
      <c r="A7005" t="s">
        <v>15604</v>
      </c>
      <c r="B7005" t="s">
        <v>15605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219"/>
        <v>531</v>
      </c>
      <c r="AB7005">
        <f t="shared" si="220"/>
        <v>8.8484942812231445E-5</v>
      </c>
    </row>
    <row r="7006" spans="1:28">
      <c r="A7006" t="s">
        <v>15606</v>
      </c>
      <c r="B7006" t="s">
        <v>15607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219"/>
        <v>557</v>
      </c>
      <c r="AB7006">
        <f t="shared" si="220"/>
        <v>9.2817538882133553E-5</v>
      </c>
    </row>
    <row r="7007" spans="1:28">
      <c r="A7007" t="s">
        <v>15608</v>
      </c>
      <c r="B7007" t="s">
        <v>15609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219"/>
        <v>590</v>
      </c>
      <c r="AB7007">
        <f t="shared" si="220"/>
        <v>9.8316603124701615E-5</v>
      </c>
    </row>
    <row r="7008" spans="1:28">
      <c r="A7008" t="s">
        <v>15610</v>
      </c>
      <c r="B7008" t="s">
        <v>15611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219"/>
        <v>596</v>
      </c>
      <c r="AB7008">
        <f t="shared" si="220"/>
        <v>9.9316432986986715E-5</v>
      </c>
    </row>
    <row r="7009" spans="1:28">
      <c r="A7009" t="s">
        <v>15612</v>
      </c>
      <c r="B7009" t="s">
        <v>15613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219"/>
        <v>569</v>
      </c>
      <c r="AB7009">
        <f t="shared" si="220"/>
        <v>9.4817198606703766E-5</v>
      </c>
    </row>
    <row r="7010" spans="1:28">
      <c r="A7010" t="s">
        <v>15614</v>
      </c>
      <c r="B7010" t="s">
        <v>15615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219"/>
        <v>447</v>
      </c>
      <c r="AB7010">
        <f t="shared" si="220"/>
        <v>7.4487324740240036E-5</v>
      </c>
    </row>
    <row r="7011" spans="1:28">
      <c r="A7011" t="s">
        <v>15616</v>
      </c>
      <c r="B7011" t="s">
        <v>15617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219"/>
        <v>306</v>
      </c>
      <c r="AB7011">
        <f t="shared" si="220"/>
        <v>5.0991322976540159E-5</v>
      </c>
    </row>
    <row r="7012" spans="1:28">
      <c r="A7012" t="s">
        <v>15618</v>
      </c>
      <c r="B7012" t="s">
        <v>15619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219"/>
        <v>255</v>
      </c>
      <c r="AB7012">
        <f t="shared" si="220"/>
        <v>4.2492769147116798E-5</v>
      </c>
    </row>
    <row r="7013" spans="1:28">
      <c r="A7013" t="s">
        <v>15620</v>
      </c>
      <c r="B7013" t="s">
        <v>15621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219"/>
        <v>282</v>
      </c>
      <c r="AB7013">
        <f t="shared" si="220"/>
        <v>4.6992003527399754E-5</v>
      </c>
    </row>
    <row r="7014" spans="1:28">
      <c r="A7014" t="s">
        <v>15622</v>
      </c>
      <c r="B7014" t="s">
        <v>15623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219"/>
        <v>290</v>
      </c>
      <c r="AB7014">
        <f t="shared" si="220"/>
        <v>4.8325110010446555E-5</v>
      </c>
    </row>
    <row r="7015" spans="1:28">
      <c r="A7015" t="s">
        <v>15624</v>
      </c>
      <c r="B7015" t="s">
        <v>15625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219"/>
        <v>355</v>
      </c>
      <c r="AB7015">
        <f t="shared" si="220"/>
        <v>5.9156600185201818E-5</v>
      </c>
    </row>
    <row r="7016" spans="1:28">
      <c r="A7016" t="s">
        <v>15626</v>
      </c>
      <c r="B7016" t="s">
        <v>15627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219"/>
        <v>507</v>
      </c>
      <c r="AB7016">
        <f t="shared" si="220"/>
        <v>8.4485623363091047E-5</v>
      </c>
    </row>
    <row r="7017" spans="1:28">
      <c r="A7017" t="s">
        <v>15628</v>
      </c>
      <c r="B7017" t="s">
        <v>15629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219"/>
        <v>753</v>
      </c>
      <c r="AB7017">
        <f t="shared" si="220"/>
        <v>1.2547864771678019E-4</v>
      </c>
    </row>
    <row r="7018" spans="1:28">
      <c r="A7018" t="s">
        <v>15630</v>
      </c>
      <c r="B7018" t="s">
        <v>15631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219"/>
        <v>788</v>
      </c>
      <c r="AB7018">
        <f t="shared" si="220"/>
        <v>1.3131098858010996E-4</v>
      </c>
    </row>
    <row r="7019" spans="1:28">
      <c r="A7019" t="s">
        <v>15632</v>
      </c>
      <c r="B7019" t="s">
        <v>15633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219"/>
        <v>801</v>
      </c>
      <c r="AB7019">
        <f t="shared" si="220"/>
        <v>1.3347728661506101E-4</v>
      </c>
    </row>
    <row r="7020" spans="1:28">
      <c r="A7020" t="s">
        <v>15634</v>
      </c>
      <c r="B7020" t="s">
        <v>15635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219"/>
        <v>667</v>
      </c>
      <c r="AB7020">
        <f t="shared" si="220"/>
        <v>1.1114775302402708E-4</v>
      </c>
    </row>
    <row r="7021" spans="1:28">
      <c r="A7021" t="s">
        <v>15636</v>
      </c>
      <c r="B7021" t="s">
        <v>15637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219"/>
        <v>621</v>
      </c>
      <c r="AB7021">
        <f t="shared" si="220"/>
        <v>1.0348239074650797E-4</v>
      </c>
    </row>
    <row r="7022" spans="1:28">
      <c r="A7022" t="s">
        <v>15638</v>
      </c>
      <c r="B7022" t="s">
        <v>15639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219"/>
        <v>587</v>
      </c>
      <c r="AB7022">
        <f t="shared" si="220"/>
        <v>9.7816688193559065E-5</v>
      </c>
    </row>
    <row r="7023" spans="1:28">
      <c r="A7023" t="s">
        <v>15640</v>
      </c>
      <c r="B7023" t="s">
        <v>15641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219"/>
        <v>559</v>
      </c>
      <c r="AB7023">
        <f t="shared" si="220"/>
        <v>9.3150815502895262E-5</v>
      </c>
    </row>
    <row r="7024" spans="1:28">
      <c r="A7024" t="s">
        <v>15642</v>
      </c>
      <c r="B7024" t="s">
        <v>15643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219"/>
        <v>544</v>
      </c>
      <c r="AB7024">
        <f t="shared" si="220"/>
        <v>9.0651240847182499E-5</v>
      </c>
    </row>
    <row r="7025" spans="1:28">
      <c r="A7025" t="s">
        <v>15644</v>
      </c>
      <c r="B7025" t="s">
        <v>15645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219"/>
        <v>495</v>
      </c>
      <c r="AB7025">
        <f t="shared" si="220"/>
        <v>8.2485963638520847E-5</v>
      </c>
    </row>
    <row r="7026" spans="1:28">
      <c r="A7026" t="s">
        <v>15646</v>
      </c>
      <c r="B7026" t="s">
        <v>15647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219"/>
        <v>486</v>
      </c>
      <c r="AB7026">
        <f t="shared" si="220"/>
        <v>8.0986218845093198E-5</v>
      </c>
    </row>
    <row r="7027" spans="1:28">
      <c r="A7027" t="s">
        <v>15648</v>
      </c>
      <c r="B7027" t="s">
        <v>15649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219"/>
        <v>470</v>
      </c>
      <c r="AB7027">
        <f t="shared" si="220"/>
        <v>7.8320005878999594E-5</v>
      </c>
    </row>
    <row r="7028" spans="1:28">
      <c r="A7028" t="s">
        <v>15650</v>
      </c>
      <c r="B7028" t="s">
        <v>15651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219"/>
        <v>489</v>
      </c>
      <c r="AB7028">
        <f t="shared" si="220"/>
        <v>8.1486133776235747E-5</v>
      </c>
    </row>
    <row r="7029" spans="1:28">
      <c r="A7029" t="s">
        <v>15652</v>
      </c>
      <c r="B7029" t="s">
        <v>15653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219"/>
        <v>526</v>
      </c>
      <c r="AB7029">
        <f t="shared" si="220"/>
        <v>8.76517512603272E-5</v>
      </c>
    </row>
    <row r="7030" spans="1:28">
      <c r="A7030" t="s">
        <v>15654</v>
      </c>
      <c r="B7030" t="s">
        <v>15655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219"/>
        <v>555</v>
      </c>
      <c r="AB7030">
        <f t="shared" si="220"/>
        <v>9.2484262261371858E-5</v>
      </c>
    </row>
    <row r="7031" spans="1:28">
      <c r="A7031" t="s">
        <v>15656</v>
      </c>
      <c r="B7031" t="s">
        <v>15657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219"/>
        <v>592</v>
      </c>
      <c r="AB7031">
        <f t="shared" si="220"/>
        <v>9.864987974546331E-5</v>
      </c>
    </row>
    <row r="7032" spans="1:28">
      <c r="A7032" t="s">
        <v>15658</v>
      </c>
      <c r="B7032" t="s">
        <v>15659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219"/>
        <v>603</v>
      </c>
      <c r="AB7032">
        <f t="shared" si="220"/>
        <v>1.0048290115965267E-4</v>
      </c>
    </row>
    <row r="7033" spans="1:28">
      <c r="A7033" t="s">
        <v>15660</v>
      </c>
      <c r="B7033" t="s">
        <v>15661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219"/>
        <v>574</v>
      </c>
      <c r="AB7033">
        <f t="shared" si="220"/>
        <v>9.5650390158608011E-5</v>
      </c>
    </row>
    <row r="7034" spans="1:28">
      <c r="A7034" t="s">
        <v>15662</v>
      </c>
      <c r="B7034" t="s">
        <v>15663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219"/>
        <v>452</v>
      </c>
      <c r="AB7034">
        <f t="shared" si="220"/>
        <v>7.5320516292144281E-5</v>
      </c>
    </row>
    <row r="7035" spans="1:28">
      <c r="A7035" t="s">
        <v>15664</v>
      </c>
      <c r="B7035" t="s">
        <v>15665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219"/>
        <v>315</v>
      </c>
      <c r="AB7035">
        <f t="shared" si="220"/>
        <v>5.2491067769967809E-5</v>
      </c>
    </row>
    <row r="7036" spans="1:28">
      <c r="A7036" t="s">
        <v>15666</v>
      </c>
      <c r="B7036" t="s">
        <v>15667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219"/>
        <v>243</v>
      </c>
      <c r="AB7036">
        <f t="shared" si="220"/>
        <v>4.0493109422546599E-5</v>
      </c>
    </row>
    <row r="7037" spans="1:28">
      <c r="A7037" t="s">
        <v>15668</v>
      </c>
      <c r="B7037" t="s">
        <v>15669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219"/>
        <v>266</v>
      </c>
      <c r="AB7037">
        <f t="shared" si="220"/>
        <v>4.432579056130615E-5</v>
      </c>
    </row>
    <row r="7038" spans="1:28">
      <c r="A7038" t="s">
        <v>15670</v>
      </c>
      <c r="B7038" t="s">
        <v>15671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219"/>
        <v>270</v>
      </c>
      <c r="AB7038">
        <f t="shared" si="220"/>
        <v>4.4992343802829554E-5</v>
      </c>
    </row>
    <row r="7039" spans="1:28">
      <c r="A7039" t="s">
        <v>15672</v>
      </c>
      <c r="B7039" t="s">
        <v>15673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219"/>
        <v>297</v>
      </c>
      <c r="AB7039">
        <f t="shared" si="220"/>
        <v>4.949157818311251E-5</v>
      </c>
    </row>
    <row r="7040" spans="1:28">
      <c r="A7040" t="s">
        <v>15674</v>
      </c>
      <c r="B7040" t="s">
        <v>15675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219"/>
        <v>429</v>
      </c>
      <c r="AB7040">
        <f t="shared" si="220"/>
        <v>7.1487835153384737E-5</v>
      </c>
    </row>
    <row r="7041" spans="1:28">
      <c r="A7041" t="s">
        <v>15676</v>
      </c>
      <c r="B7041" t="s">
        <v>15677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219"/>
        <v>705</v>
      </c>
      <c r="AB7041">
        <f t="shared" si="220"/>
        <v>1.1748000881849939E-4</v>
      </c>
    </row>
    <row r="7042" spans="1:28">
      <c r="A7042" t="s">
        <v>15678</v>
      </c>
      <c r="B7042" t="s">
        <v>15679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219"/>
        <v>847</v>
      </c>
      <c r="AB7042">
        <f t="shared" si="220"/>
        <v>1.411426488925801E-4</v>
      </c>
    </row>
    <row r="7043" spans="1:28">
      <c r="A7043" t="s">
        <v>15680</v>
      </c>
      <c r="B7043" t="s">
        <v>15681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219"/>
        <v>833</v>
      </c>
      <c r="AB7043">
        <f t="shared" si="220"/>
        <v>1.3880971254724822E-4</v>
      </c>
    </row>
    <row r="7044" spans="1:28">
      <c r="A7044" t="s">
        <v>15682</v>
      </c>
      <c r="B7044" t="s">
        <v>15683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219"/>
        <v>697</v>
      </c>
      <c r="AB7044">
        <f t="shared" si="220"/>
        <v>1.1614690233545258E-4</v>
      </c>
    </row>
    <row r="7045" spans="1:28">
      <c r="A7045" t="s">
        <v>15684</v>
      </c>
      <c r="B7045" t="s">
        <v>15685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219"/>
        <v>660</v>
      </c>
      <c r="AB7045">
        <f t="shared" si="220"/>
        <v>1.0998128485136113E-4</v>
      </c>
    </row>
    <row r="7046" spans="1:28">
      <c r="A7046" t="s">
        <v>15686</v>
      </c>
      <c r="B7046" t="s">
        <v>15687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221">SUM(U7046:Z7046)</f>
        <v>613</v>
      </c>
      <c r="AB7046">
        <f t="shared" si="220"/>
        <v>1.0214928426346117E-4</v>
      </c>
    </row>
    <row r="7047" spans="1:28">
      <c r="A7047" t="s">
        <v>15688</v>
      </c>
      <c r="B7047" t="s">
        <v>15689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221"/>
        <v>584</v>
      </c>
      <c r="AB7047">
        <f t="shared" si="220"/>
        <v>9.7316773262416515E-5</v>
      </c>
    </row>
    <row r="7048" spans="1:28">
      <c r="A7048" t="s">
        <v>15690</v>
      </c>
      <c r="B7048" t="s">
        <v>15691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221"/>
        <v>561</v>
      </c>
      <c r="AB7048">
        <f t="shared" si="220"/>
        <v>9.3484092123656957E-5</v>
      </c>
    </row>
    <row r="7049" spans="1:28">
      <c r="A7049" t="s">
        <v>15692</v>
      </c>
      <c r="B7049" t="s">
        <v>15693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221"/>
        <v>506</v>
      </c>
      <c r="AB7049">
        <f t="shared" si="220"/>
        <v>8.4318985052710192E-5</v>
      </c>
    </row>
    <row r="7050" spans="1:28">
      <c r="A7050" t="s">
        <v>15694</v>
      </c>
      <c r="B7050" t="s">
        <v>15695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221"/>
        <v>491</v>
      </c>
      <c r="AB7050">
        <f t="shared" si="220"/>
        <v>8.1819410396997443E-5</v>
      </c>
    </row>
    <row r="7051" spans="1:28">
      <c r="A7051" t="s">
        <v>15696</v>
      </c>
      <c r="B7051" t="s">
        <v>15697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221"/>
        <v>478</v>
      </c>
      <c r="AB7051">
        <f t="shared" si="220"/>
        <v>7.9653112362046389E-5</v>
      </c>
    </row>
    <row r="7052" spans="1:28">
      <c r="A7052" t="s">
        <v>15698</v>
      </c>
      <c r="B7052" t="s">
        <v>15699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221"/>
        <v>488</v>
      </c>
      <c r="AB7052">
        <f t="shared" si="220"/>
        <v>8.1319495465854893E-5</v>
      </c>
    </row>
    <row r="7053" spans="1:28">
      <c r="A7053" t="s">
        <v>15700</v>
      </c>
      <c r="B7053" t="s">
        <v>15701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221"/>
        <v>527</v>
      </c>
      <c r="AB7053">
        <f t="shared" si="220"/>
        <v>8.7818389570708055E-5</v>
      </c>
    </row>
    <row r="7054" spans="1:28">
      <c r="A7054" t="s">
        <v>15702</v>
      </c>
      <c r="B7054" t="s">
        <v>15703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221"/>
        <v>548</v>
      </c>
      <c r="AB7054">
        <f t="shared" si="220"/>
        <v>9.1317794088705904E-5</v>
      </c>
    </row>
    <row r="7055" spans="1:28">
      <c r="A7055" t="s">
        <v>15704</v>
      </c>
      <c r="B7055" t="s">
        <v>15705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221"/>
        <v>589</v>
      </c>
      <c r="AB7055">
        <f t="shared" si="220"/>
        <v>9.814996481432076E-5</v>
      </c>
    </row>
    <row r="7056" spans="1:28">
      <c r="A7056" t="s">
        <v>15706</v>
      </c>
      <c r="B7056" t="s">
        <v>15707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221"/>
        <v>606</v>
      </c>
      <c r="AB7056">
        <f t="shared" si="220"/>
        <v>1.0098281609079522E-4</v>
      </c>
    </row>
    <row r="7057" spans="1:28">
      <c r="A7057" t="s">
        <v>15708</v>
      </c>
      <c r="B7057" t="s">
        <v>15709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221"/>
        <v>561</v>
      </c>
      <c r="AB7057">
        <f t="shared" si="220"/>
        <v>9.3484092123656957E-5</v>
      </c>
    </row>
    <row r="7058" spans="1:28">
      <c r="A7058" t="s">
        <v>15710</v>
      </c>
      <c r="B7058" t="s">
        <v>15711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221"/>
        <v>446</v>
      </c>
      <c r="AB7058">
        <f t="shared" si="220"/>
        <v>7.4320686429859182E-5</v>
      </c>
    </row>
    <row r="7059" spans="1:28">
      <c r="A7059" t="s">
        <v>15712</v>
      </c>
      <c r="B7059" t="s">
        <v>15713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221"/>
        <v>304</v>
      </c>
      <c r="AB7059">
        <f t="shared" si="220"/>
        <v>5.0658046355778457E-5</v>
      </c>
    </row>
    <row r="7060" spans="1:28">
      <c r="A7060" t="s">
        <v>15714</v>
      </c>
      <c r="B7060" t="s">
        <v>15715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221"/>
        <v>256</v>
      </c>
      <c r="AB7060">
        <f t="shared" si="220"/>
        <v>4.2659407457497646E-5</v>
      </c>
    </row>
    <row r="7061" spans="1:28">
      <c r="A7061" t="s">
        <v>15716</v>
      </c>
      <c r="B7061" t="s">
        <v>15717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221"/>
        <v>280</v>
      </c>
      <c r="AB7061">
        <f t="shared" si="220"/>
        <v>4.6658726906638051E-5</v>
      </c>
    </row>
    <row r="7062" spans="1:28">
      <c r="A7062" t="s">
        <v>15718</v>
      </c>
      <c r="B7062" t="s">
        <v>15719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221"/>
        <v>285</v>
      </c>
      <c r="AB7062">
        <f t="shared" ref="AB7062:AB7125" si="222">AA7062/$AD$4</f>
        <v>4.7491918458542303E-5</v>
      </c>
    </row>
    <row r="7063" spans="1:28">
      <c r="A7063" t="s">
        <v>15720</v>
      </c>
      <c r="B7063" t="s">
        <v>15721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221"/>
        <v>311</v>
      </c>
      <c r="AB7063">
        <f t="shared" si="222"/>
        <v>5.1824514528444411E-5</v>
      </c>
    </row>
    <row r="7064" spans="1:28">
      <c r="A7064" t="s">
        <v>15722</v>
      </c>
      <c r="B7064" t="s">
        <v>15723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221"/>
        <v>452</v>
      </c>
      <c r="AB7064">
        <f t="shared" si="222"/>
        <v>7.5320516292144281E-5</v>
      </c>
    </row>
    <row r="7065" spans="1:28">
      <c r="A7065" t="s">
        <v>15724</v>
      </c>
      <c r="B7065" t="s">
        <v>15725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221"/>
        <v>741</v>
      </c>
      <c r="AB7065">
        <f t="shared" si="222"/>
        <v>1.2347898799220999E-4</v>
      </c>
    </row>
    <row r="7066" spans="1:28">
      <c r="A7066" t="s">
        <v>15726</v>
      </c>
      <c r="B7066" t="s">
        <v>15727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221"/>
        <v>899</v>
      </c>
      <c r="AB7066">
        <f t="shared" si="222"/>
        <v>1.4980784103238432E-4</v>
      </c>
    </row>
    <row r="7067" spans="1:28">
      <c r="A7067" t="s">
        <v>15728</v>
      </c>
      <c r="B7067" t="s">
        <v>15729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221"/>
        <v>883</v>
      </c>
      <c r="AB7067">
        <f t="shared" si="222"/>
        <v>1.4714162806629073E-4</v>
      </c>
    </row>
    <row r="7068" spans="1:28">
      <c r="A7068" t="s">
        <v>15730</v>
      </c>
      <c r="B7068" t="s">
        <v>15731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221"/>
        <v>752</v>
      </c>
      <c r="AB7068">
        <f t="shared" si="222"/>
        <v>1.2531200940639933E-4</v>
      </c>
    </row>
    <row r="7069" spans="1:28">
      <c r="A7069" t="s">
        <v>15732</v>
      </c>
      <c r="B7069" t="s">
        <v>15733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221"/>
        <v>709</v>
      </c>
      <c r="AB7069">
        <f t="shared" si="222"/>
        <v>1.1814656206002278E-4</v>
      </c>
    </row>
    <row r="7070" spans="1:28">
      <c r="A7070" t="s">
        <v>15734</v>
      </c>
      <c r="B7070" t="s">
        <v>15735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221"/>
        <v>660</v>
      </c>
      <c r="AB7070">
        <f t="shared" si="222"/>
        <v>1.0998128485136113E-4</v>
      </c>
    </row>
    <row r="7071" spans="1:28">
      <c r="A7071" t="s">
        <v>15736</v>
      </c>
      <c r="B7071" t="s">
        <v>15737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221"/>
        <v>626</v>
      </c>
      <c r="AB7071">
        <f t="shared" si="222"/>
        <v>1.0431558229841223E-4</v>
      </c>
    </row>
    <row r="7072" spans="1:28">
      <c r="A7072" t="s">
        <v>15738</v>
      </c>
      <c r="B7072" t="s">
        <v>15739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221"/>
        <v>601</v>
      </c>
      <c r="AB7072">
        <f t="shared" si="222"/>
        <v>1.0014962453889096E-4</v>
      </c>
    </row>
    <row r="7073" spans="1:28">
      <c r="A7073" t="s">
        <v>15740</v>
      </c>
      <c r="B7073" t="s">
        <v>15741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221"/>
        <v>542</v>
      </c>
      <c r="AB7073">
        <f t="shared" si="222"/>
        <v>9.0317964226420804E-5</v>
      </c>
    </row>
    <row r="7074" spans="1:28">
      <c r="A7074" t="s">
        <v>15742</v>
      </c>
      <c r="B7074" t="s">
        <v>15743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221"/>
        <v>522</v>
      </c>
      <c r="AB7074">
        <f t="shared" si="222"/>
        <v>8.6985198018803796E-5</v>
      </c>
    </row>
    <row r="7075" spans="1:28">
      <c r="A7075" t="s">
        <v>15744</v>
      </c>
      <c r="B7075" t="s">
        <v>15745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221"/>
        <v>504</v>
      </c>
      <c r="AB7075">
        <f t="shared" si="222"/>
        <v>8.3985708431948497E-5</v>
      </c>
    </row>
    <row r="7076" spans="1:28">
      <c r="A7076" t="s">
        <v>15746</v>
      </c>
      <c r="B7076" t="s">
        <v>15747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221"/>
        <v>516</v>
      </c>
      <c r="AB7076">
        <f t="shared" si="222"/>
        <v>8.5985368156518696E-5</v>
      </c>
    </row>
    <row r="7077" spans="1:28">
      <c r="A7077" t="s">
        <v>15748</v>
      </c>
      <c r="B7077" t="s">
        <v>15749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221"/>
        <v>555</v>
      </c>
      <c r="AB7077">
        <f t="shared" si="222"/>
        <v>9.2484262261371858E-5</v>
      </c>
    </row>
    <row r="7078" spans="1:28">
      <c r="A7078" t="s">
        <v>15750</v>
      </c>
      <c r="B7078" t="s">
        <v>15751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221"/>
        <v>578</v>
      </c>
      <c r="AB7078">
        <f t="shared" si="222"/>
        <v>9.6316943400131416E-5</v>
      </c>
    </row>
    <row r="7079" spans="1:28">
      <c r="A7079" t="s">
        <v>15752</v>
      </c>
      <c r="B7079" t="s">
        <v>15753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221"/>
        <v>619</v>
      </c>
      <c r="AB7079">
        <f t="shared" si="222"/>
        <v>1.0314911412574627E-4</v>
      </c>
    </row>
    <row r="7080" spans="1:28">
      <c r="A7080" t="s">
        <v>15754</v>
      </c>
      <c r="B7080" t="s">
        <v>15755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221"/>
        <v>632</v>
      </c>
      <c r="AB7080">
        <f t="shared" si="222"/>
        <v>1.0531541216069733E-4</v>
      </c>
    </row>
    <row r="7081" spans="1:28">
      <c r="A7081" t="s">
        <v>15756</v>
      </c>
      <c r="B7081" t="s">
        <v>15757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221"/>
        <v>588</v>
      </c>
      <c r="AB7081">
        <f t="shared" si="222"/>
        <v>9.798332650393992E-5</v>
      </c>
    </row>
    <row r="7082" spans="1:28">
      <c r="A7082" t="s">
        <v>15758</v>
      </c>
      <c r="B7082" t="s">
        <v>15759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221"/>
        <v>465</v>
      </c>
      <c r="AB7082">
        <f t="shared" si="222"/>
        <v>7.7486814327095335E-5</v>
      </c>
    </row>
    <row r="7083" spans="1:28">
      <c r="A7083" t="s">
        <v>15760</v>
      </c>
      <c r="B7083" t="s">
        <v>15761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221"/>
        <v>315</v>
      </c>
      <c r="AB7083">
        <f t="shared" si="222"/>
        <v>5.2491067769967809E-5</v>
      </c>
    </row>
    <row r="7084" spans="1:28">
      <c r="A7084" t="s">
        <v>15762</v>
      </c>
      <c r="B7084" t="s">
        <v>15763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221"/>
        <v>261</v>
      </c>
      <c r="AB7084">
        <f t="shared" si="222"/>
        <v>4.3492599009401898E-5</v>
      </c>
    </row>
    <row r="7085" spans="1:28">
      <c r="A7085" t="s">
        <v>15764</v>
      </c>
      <c r="B7085" t="s">
        <v>15765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221"/>
        <v>284</v>
      </c>
      <c r="AB7085">
        <f t="shared" si="222"/>
        <v>4.7325280148161456E-5</v>
      </c>
    </row>
    <row r="7086" spans="1:28">
      <c r="A7086" t="s">
        <v>15766</v>
      </c>
      <c r="B7086" t="s">
        <v>15767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221"/>
        <v>288</v>
      </c>
      <c r="AB7086">
        <f t="shared" si="222"/>
        <v>4.7991833389684853E-5</v>
      </c>
    </row>
    <row r="7087" spans="1:28">
      <c r="A7087" t="s">
        <v>15768</v>
      </c>
      <c r="B7087" t="s">
        <v>15769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221"/>
        <v>316</v>
      </c>
      <c r="AB7087">
        <f t="shared" si="222"/>
        <v>5.2657706080348663E-5</v>
      </c>
    </row>
    <row r="7088" spans="1:28">
      <c r="A7088" t="s">
        <v>15770</v>
      </c>
      <c r="B7088" t="s">
        <v>15771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221"/>
        <v>458</v>
      </c>
      <c r="AB7088">
        <f t="shared" si="222"/>
        <v>7.6320346154429394E-5</v>
      </c>
    </row>
    <row r="7089" spans="1:28">
      <c r="A7089" t="s">
        <v>15772</v>
      </c>
      <c r="B7089" t="s">
        <v>15773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221"/>
        <v>750</v>
      </c>
      <c r="AB7089">
        <f t="shared" si="222"/>
        <v>1.2497873278563765E-4</v>
      </c>
    </row>
    <row r="7090" spans="1:28">
      <c r="A7090" t="s">
        <v>15774</v>
      </c>
      <c r="B7090" t="s">
        <v>15775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221"/>
        <v>911</v>
      </c>
      <c r="AB7090">
        <f t="shared" si="222"/>
        <v>1.5180750075695452E-4</v>
      </c>
    </row>
    <row r="7091" spans="1:28">
      <c r="A7091" t="s">
        <v>15776</v>
      </c>
      <c r="B7091" t="s">
        <v>15777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221"/>
        <v>894</v>
      </c>
      <c r="AB7091">
        <f t="shared" si="222"/>
        <v>1.4897464948048007E-4</v>
      </c>
    </row>
    <row r="7092" spans="1:28">
      <c r="A7092" t="s">
        <v>15778</v>
      </c>
      <c r="B7092" t="s">
        <v>15779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221"/>
        <v>763</v>
      </c>
      <c r="AB7092">
        <f t="shared" si="222"/>
        <v>1.2714503082058871E-4</v>
      </c>
    </row>
    <row r="7093" spans="1:28">
      <c r="A7093" t="s">
        <v>15780</v>
      </c>
      <c r="B7093" t="s">
        <v>15781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221"/>
        <v>719</v>
      </c>
      <c r="AB7093">
        <f t="shared" si="222"/>
        <v>1.1981294516383129E-4</v>
      </c>
    </row>
    <row r="7094" spans="1:28">
      <c r="A7094" t="s">
        <v>15782</v>
      </c>
      <c r="B7094" t="s">
        <v>15783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221"/>
        <v>668</v>
      </c>
      <c r="AB7094">
        <f t="shared" si="222"/>
        <v>1.1131439133440792E-4</v>
      </c>
    </row>
    <row r="7095" spans="1:28">
      <c r="A7095" t="s">
        <v>15784</v>
      </c>
      <c r="B7095" t="s">
        <v>15785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221"/>
        <v>634</v>
      </c>
      <c r="AB7095">
        <f t="shared" si="222"/>
        <v>1.0564868878145902E-4</v>
      </c>
    </row>
    <row r="7096" spans="1:28">
      <c r="A7096" t="s">
        <v>15786</v>
      </c>
      <c r="B7096" t="s">
        <v>15787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221"/>
        <v>608</v>
      </c>
      <c r="AB7096">
        <f t="shared" si="222"/>
        <v>1.0131609271155691E-4</v>
      </c>
    </row>
    <row r="7097" spans="1:28">
      <c r="A7097" t="s">
        <v>15788</v>
      </c>
      <c r="B7097" t="s">
        <v>15789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221"/>
        <v>550</v>
      </c>
      <c r="AB7097">
        <f t="shared" si="222"/>
        <v>9.1651070709467599E-5</v>
      </c>
    </row>
    <row r="7098" spans="1:28">
      <c r="A7098" t="s">
        <v>15790</v>
      </c>
      <c r="B7098" t="s">
        <v>15791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221"/>
        <v>530</v>
      </c>
      <c r="AB7098">
        <f t="shared" si="222"/>
        <v>8.8318304501850604E-5</v>
      </c>
    </row>
    <row r="7099" spans="1:28">
      <c r="A7099" t="s">
        <v>15792</v>
      </c>
      <c r="B7099" t="s">
        <v>15793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221"/>
        <v>511</v>
      </c>
      <c r="AB7099">
        <f t="shared" si="222"/>
        <v>8.5152176604614451E-5</v>
      </c>
    </row>
    <row r="7100" spans="1:28">
      <c r="A7100" t="s">
        <v>15794</v>
      </c>
      <c r="B7100" t="s">
        <v>15795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221"/>
        <v>524</v>
      </c>
      <c r="AB7100">
        <f t="shared" si="222"/>
        <v>8.7318474639565505E-5</v>
      </c>
    </row>
    <row r="7101" spans="1:28">
      <c r="A7101" t="s">
        <v>15796</v>
      </c>
      <c r="B7101" t="s">
        <v>15797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221"/>
        <v>563</v>
      </c>
      <c r="AB7101">
        <f t="shared" si="222"/>
        <v>9.3817368744418653E-5</v>
      </c>
    </row>
    <row r="7102" spans="1:28">
      <c r="A7102" t="s">
        <v>15798</v>
      </c>
      <c r="B7102" t="s">
        <v>15799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221"/>
        <v>587</v>
      </c>
      <c r="AB7102">
        <f t="shared" si="222"/>
        <v>9.7816688193559065E-5</v>
      </c>
    </row>
    <row r="7103" spans="1:28">
      <c r="A7103" t="s">
        <v>15800</v>
      </c>
      <c r="B7103" t="s">
        <v>15801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221"/>
        <v>627</v>
      </c>
      <c r="AB7103">
        <f t="shared" si="222"/>
        <v>1.0448222060879307E-4</v>
      </c>
    </row>
    <row r="7104" spans="1:28">
      <c r="A7104" t="s">
        <v>15802</v>
      </c>
      <c r="B7104" t="s">
        <v>15803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221"/>
        <v>642</v>
      </c>
      <c r="AB7104">
        <f t="shared" si="222"/>
        <v>1.0698179526450582E-4</v>
      </c>
    </row>
    <row r="7105" spans="1:28">
      <c r="A7105" t="s">
        <v>15804</v>
      </c>
      <c r="B7105" t="s">
        <v>15805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221"/>
        <v>596</v>
      </c>
      <c r="AB7105">
        <f t="shared" si="222"/>
        <v>9.9316432986986715E-5</v>
      </c>
    </row>
    <row r="7106" spans="1:28">
      <c r="A7106" t="s">
        <v>15806</v>
      </c>
      <c r="B7106" t="s">
        <v>15807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221"/>
        <v>472</v>
      </c>
      <c r="AB7106">
        <f t="shared" si="222"/>
        <v>7.8653282499761289E-5</v>
      </c>
    </row>
    <row r="7107" spans="1:28">
      <c r="A7107" t="s">
        <v>15808</v>
      </c>
      <c r="B7107" t="s">
        <v>15809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221"/>
        <v>320</v>
      </c>
      <c r="AB7107">
        <f t="shared" si="222"/>
        <v>5.3324259321872061E-5</v>
      </c>
    </row>
    <row r="7108" spans="1:28">
      <c r="A7108" t="s">
        <v>15810</v>
      </c>
      <c r="B7108" t="s">
        <v>15811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221"/>
        <v>247</v>
      </c>
      <c r="AB7108">
        <f t="shared" si="222"/>
        <v>4.1159662664069996E-5</v>
      </c>
    </row>
    <row r="7109" spans="1:28">
      <c r="A7109" t="s">
        <v>15812</v>
      </c>
      <c r="B7109" t="s">
        <v>15813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221"/>
        <v>268</v>
      </c>
      <c r="AB7109">
        <f t="shared" si="222"/>
        <v>4.4659067182067852E-5</v>
      </c>
    </row>
    <row r="7110" spans="1:28">
      <c r="A7110" t="s">
        <v>15814</v>
      </c>
      <c r="B7110" t="s">
        <v>15815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223">SUM(U7110:Z7110)</f>
        <v>273</v>
      </c>
      <c r="AB7110">
        <f t="shared" si="222"/>
        <v>4.5492258733972104E-5</v>
      </c>
    </row>
    <row r="7111" spans="1:28">
      <c r="A7111" t="s">
        <v>15816</v>
      </c>
      <c r="B7111" t="s">
        <v>15817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223"/>
        <v>299</v>
      </c>
      <c r="AB7111">
        <f t="shared" si="222"/>
        <v>4.9824854803874205E-5</v>
      </c>
    </row>
    <row r="7112" spans="1:28">
      <c r="A7112" t="s">
        <v>15818</v>
      </c>
      <c r="B7112" t="s">
        <v>15819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223"/>
        <v>435</v>
      </c>
      <c r="AB7112">
        <f t="shared" si="222"/>
        <v>7.2487665015669837E-5</v>
      </c>
    </row>
    <row r="7113" spans="1:28">
      <c r="A7113" t="s">
        <v>15820</v>
      </c>
      <c r="B7113" t="s">
        <v>15821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223"/>
        <v>715</v>
      </c>
      <c r="AB7113">
        <f t="shared" si="222"/>
        <v>1.1914639192230788E-4</v>
      </c>
    </row>
    <row r="7114" spans="1:28">
      <c r="A7114" t="s">
        <v>15822</v>
      </c>
      <c r="B7114" t="s">
        <v>15823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223"/>
        <v>868</v>
      </c>
      <c r="AB7114">
        <f t="shared" si="222"/>
        <v>1.4464205341057796E-4</v>
      </c>
    </row>
    <row r="7115" spans="1:28">
      <c r="A7115" t="s">
        <v>15824</v>
      </c>
      <c r="B7115" t="s">
        <v>15825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223"/>
        <v>852</v>
      </c>
      <c r="AB7115">
        <f t="shared" si="222"/>
        <v>1.4197584044448437E-4</v>
      </c>
    </row>
    <row r="7116" spans="1:28">
      <c r="A7116" t="s">
        <v>15826</v>
      </c>
      <c r="B7116" t="s">
        <v>15827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223"/>
        <v>725</v>
      </c>
      <c r="AB7116">
        <f t="shared" si="222"/>
        <v>1.2081277502611639E-4</v>
      </c>
    </row>
    <row r="7117" spans="1:28">
      <c r="A7117" t="s">
        <v>15828</v>
      </c>
      <c r="B7117" t="s">
        <v>15829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223"/>
        <v>684</v>
      </c>
      <c r="AB7117">
        <f t="shared" si="222"/>
        <v>1.1398060430050153E-4</v>
      </c>
    </row>
    <row r="7118" spans="1:28">
      <c r="A7118" t="s">
        <v>15830</v>
      </c>
      <c r="B7118" t="s">
        <v>15831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223"/>
        <v>636</v>
      </c>
      <c r="AB7118">
        <f t="shared" si="222"/>
        <v>1.0598196540222072E-4</v>
      </c>
    </row>
    <row r="7119" spans="1:28">
      <c r="A7119" t="s">
        <v>15832</v>
      </c>
      <c r="B7119" t="s">
        <v>15833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223"/>
        <v>604</v>
      </c>
      <c r="AB7119">
        <f t="shared" si="222"/>
        <v>1.0064953947003351E-4</v>
      </c>
    </row>
    <row r="7120" spans="1:28">
      <c r="A7120" t="s">
        <v>15834</v>
      </c>
      <c r="B7120" t="s">
        <v>15835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223"/>
        <v>581</v>
      </c>
      <c r="AB7120">
        <f t="shared" si="222"/>
        <v>9.6816858331273965E-5</v>
      </c>
    </row>
    <row r="7121" spans="1:28">
      <c r="A7121" t="s">
        <v>15836</v>
      </c>
      <c r="B7121" t="s">
        <v>15837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223"/>
        <v>522</v>
      </c>
      <c r="AB7121">
        <f t="shared" si="222"/>
        <v>8.6985198018803796E-5</v>
      </c>
    </row>
    <row r="7122" spans="1:28">
      <c r="A7122" t="s">
        <v>15838</v>
      </c>
      <c r="B7122" t="s">
        <v>15839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223"/>
        <v>504</v>
      </c>
      <c r="AB7122">
        <f t="shared" si="222"/>
        <v>8.3985708431948497E-5</v>
      </c>
    </row>
    <row r="7123" spans="1:28">
      <c r="A7123" t="s">
        <v>15840</v>
      </c>
      <c r="B7123" t="s">
        <v>15841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223"/>
        <v>484</v>
      </c>
      <c r="AB7123">
        <f t="shared" si="222"/>
        <v>8.0652942224331489E-5</v>
      </c>
    </row>
    <row r="7124" spans="1:28">
      <c r="A7124" t="s">
        <v>15842</v>
      </c>
      <c r="B7124" t="s">
        <v>15843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223"/>
        <v>496</v>
      </c>
      <c r="AB7124">
        <f t="shared" si="222"/>
        <v>8.2652601948901702E-5</v>
      </c>
    </row>
    <row r="7125" spans="1:28">
      <c r="A7125" t="s">
        <v>15844</v>
      </c>
      <c r="B7125" t="s">
        <v>15845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223"/>
        <v>534</v>
      </c>
      <c r="AB7125">
        <f t="shared" si="222"/>
        <v>8.8984857743374009E-5</v>
      </c>
    </row>
    <row r="7126" spans="1:28">
      <c r="A7126" t="s">
        <v>15846</v>
      </c>
      <c r="B7126" t="s">
        <v>15847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223"/>
        <v>557</v>
      </c>
      <c r="AB7126">
        <f t="shared" ref="AB7126:AB7189" si="224">AA7126/$AD$4</f>
        <v>9.2817538882133553E-5</v>
      </c>
    </row>
    <row r="7127" spans="1:28">
      <c r="A7127" t="s">
        <v>15848</v>
      </c>
      <c r="B7127" t="s">
        <v>15849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223"/>
        <v>596</v>
      </c>
      <c r="AB7127">
        <f t="shared" si="224"/>
        <v>9.9316432986986715E-5</v>
      </c>
    </row>
    <row r="7128" spans="1:28">
      <c r="A7128" t="s">
        <v>15850</v>
      </c>
      <c r="B7128" t="s">
        <v>15851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223"/>
        <v>608</v>
      </c>
      <c r="AB7128">
        <f t="shared" si="224"/>
        <v>1.0131609271155691E-4</v>
      </c>
    </row>
    <row r="7129" spans="1:28">
      <c r="A7129" t="s">
        <v>15852</v>
      </c>
      <c r="B7129" t="s">
        <v>15853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223"/>
        <v>565</v>
      </c>
      <c r="AB7129">
        <f t="shared" si="224"/>
        <v>9.4150645365180362E-5</v>
      </c>
    </row>
    <row r="7130" spans="1:28">
      <c r="A7130" t="s">
        <v>15854</v>
      </c>
      <c r="B7130" t="s">
        <v>15855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223"/>
        <v>449</v>
      </c>
      <c r="AB7130">
        <f t="shared" si="224"/>
        <v>7.4820601361001731E-5</v>
      </c>
    </row>
    <row r="7131" spans="1:28">
      <c r="A7131" t="s">
        <v>15856</v>
      </c>
      <c r="B7131" t="s">
        <v>15857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223"/>
        <v>304</v>
      </c>
      <c r="AB7131">
        <f t="shared" si="224"/>
        <v>5.0658046355778457E-5</v>
      </c>
    </row>
    <row r="7132" spans="1:28">
      <c r="A7132" t="s">
        <v>15858</v>
      </c>
      <c r="B7132" t="s">
        <v>15859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223"/>
        <v>245</v>
      </c>
      <c r="AB7132">
        <f t="shared" si="224"/>
        <v>4.0826386043308294E-5</v>
      </c>
    </row>
    <row r="7133" spans="1:28">
      <c r="A7133" t="s">
        <v>15860</v>
      </c>
      <c r="B7133" t="s">
        <v>15861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223"/>
        <v>264</v>
      </c>
      <c r="AB7133">
        <f t="shared" si="224"/>
        <v>4.3992513940544448E-5</v>
      </c>
    </row>
    <row r="7134" spans="1:28">
      <c r="A7134" t="s">
        <v>15862</v>
      </c>
      <c r="B7134" t="s">
        <v>15863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223"/>
        <v>263</v>
      </c>
      <c r="AB7134">
        <f t="shared" si="224"/>
        <v>4.38258756301636E-5</v>
      </c>
    </row>
    <row r="7135" spans="1:28">
      <c r="A7135" t="s">
        <v>15864</v>
      </c>
      <c r="B7135" t="s">
        <v>15865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223"/>
        <v>286</v>
      </c>
      <c r="AB7135">
        <f t="shared" si="224"/>
        <v>4.7658556768923158E-5</v>
      </c>
    </row>
    <row r="7136" spans="1:28">
      <c r="A7136" t="s">
        <v>15866</v>
      </c>
      <c r="B7136" t="s">
        <v>15867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223"/>
        <v>414</v>
      </c>
      <c r="AB7136">
        <f t="shared" si="224"/>
        <v>6.8988260497671974E-5</v>
      </c>
    </row>
    <row r="7137" spans="1:28">
      <c r="A7137" t="s">
        <v>15868</v>
      </c>
      <c r="B7137" t="s">
        <v>15869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223"/>
        <v>683</v>
      </c>
      <c r="AB7137">
        <f t="shared" si="224"/>
        <v>1.1381396599012069E-4</v>
      </c>
    </row>
    <row r="7138" spans="1:28">
      <c r="A7138" t="s">
        <v>15870</v>
      </c>
      <c r="B7138" t="s">
        <v>15871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223"/>
        <v>833</v>
      </c>
      <c r="AB7138">
        <f t="shared" si="224"/>
        <v>1.3880971254724822E-4</v>
      </c>
    </row>
    <row r="7139" spans="1:28">
      <c r="A7139" t="s">
        <v>15872</v>
      </c>
      <c r="B7139" t="s">
        <v>15873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223"/>
        <v>830</v>
      </c>
      <c r="AB7139">
        <f t="shared" si="224"/>
        <v>1.3830979761610566E-4</v>
      </c>
    </row>
    <row r="7140" spans="1:28">
      <c r="A7140" t="s">
        <v>15874</v>
      </c>
      <c r="B7140" t="s">
        <v>15875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223"/>
        <v>711</v>
      </c>
      <c r="AB7140">
        <f t="shared" si="224"/>
        <v>1.1847983868078449E-4</v>
      </c>
    </row>
    <row r="7141" spans="1:28">
      <c r="A7141" t="s">
        <v>15876</v>
      </c>
      <c r="B7141" t="s">
        <v>15877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223"/>
        <v>671</v>
      </c>
      <c r="AB7141">
        <f t="shared" si="224"/>
        <v>1.1181430626555047E-4</v>
      </c>
    </row>
    <row r="7142" spans="1:28">
      <c r="A7142" t="s">
        <v>15878</v>
      </c>
      <c r="B7142" t="s">
        <v>15879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223"/>
        <v>619</v>
      </c>
      <c r="AB7142">
        <f t="shared" si="224"/>
        <v>1.0314911412574627E-4</v>
      </c>
    </row>
    <row r="7143" spans="1:28">
      <c r="A7143" t="s">
        <v>15880</v>
      </c>
      <c r="B7143" t="s">
        <v>15881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223"/>
        <v>586</v>
      </c>
      <c r="AB7143">
        <f t="shared" si="224"/>
        <v>9.7650049883178211E-5</v>
      </c>
    </row>
    <row r="7144" spans="1:28">
      <c r="A7144" t="s">
        <v>15882</v>
      </c>
      <c r="B7144" t="s">
        <v>15883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223"/>
        <v>569</v>
      </c>
      <c r="AB7144">
        <f t="shared" si="224"/>
        <v>9.4817198606703766E-5</v>
      </c>
    </row>
    <row r="7145" spans="1:28">
      <c r="A7145" t="s">
        <v>15884</v>
      </c>
      <c r="B7145" t="s">
        <v>15885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223"/>
        <v>514</v>
      </c>
      <c r="AB7145">
        <f t="shared" si="224"/>
        <v>8.5652091535757001E-5</v>
      </c>
    </row>
    <row r="7146" spans="1:28">
      <c r="A7146" t="s">
        <v>15886</v>
      </c>
      <c r="B7146" t="s">
        <v>15887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223"/>
        <v>491</v>
      </c>
      <c r="AB7146">
        <f t="shared" si="224"/>
        <v>8.1819410396997443E-5</v>
      </c>
    </row>
    <row r="7147" spans="1:28">
      <c r="A7147" t="s">
        <v>15888</v>
      </c>
      <c r="B7147" t="s">
        <v>15889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223"/>
        <v>471</v>
      </c>
      <c r="AB7147">
        <f t="shared" si="224"/>
        <v>7.8486644189380435E-5</v>
      </c>
    </row>
    <row r="7148" spans="1:28">
      <c r="A7148" t="s">
        <v>15890</v>
      </c>
      <c r="B7148" t="s">
        <v>15891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223"/>
        <v>482</v>
      </c>
      <c r="AB7148">
        <f t="shared" si="224"/>
        <v>8.0319665603569793E-5</v>
      </c>
    </row>
    <row r="7149" spans="1:28">
      <c r="A7149" t="s">
        <v>15892</v>
      </c>
      <c r="B7149" t="s">
        <v>15893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223"/>
        <v>524</v>
      </c>
      <c r="AB7149">
        <f t="shared" si="224"/>
        <v>8.7318474639565505E-5</v>
      </c>
    </row>
    <row r="7150" spans="1:28">
      <c r="A7150" t="s">
        <v>15894</v>
      </c>
      <c r="B7150" t="s">
        <v>15895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223"/>
        <v>546</v>
      </c>
      <c r="AB7150">
        <f t="shared" si="224"/>
        <v>9.0984517467944208E-5</v>
      </c>
    </row>
    <row r="7151" spans="1:28">
      <c r="A7151" t="s">
        <v>15896</v>
      </c>
      <c r="B7151" t="s">
        <v>15897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223"/>
        <v>591</v>
      </c>
      <c r="AB7151">
        <f t="shared" si="224"/>
        <v>9.8483241435082469E-5</v>
      </c>
    </row>
    <row r="7152" spans="1:28">
      <c r="A7152" t="s">
        <v>15898</v>
      </c>
      <c r="B7152" t="s">
        <v>15899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223"/>
        <v>599</v>
      </c>
      <c r="AB7152">
        <f t="shared" si="224"/>
        <v>9.9816347918129264E-5</v>
      </c>
    </row>
    <row r="7153" spans="1:28">
      <c r="A7153" t="s">
        <v>15900</v>
      </c>
      <c r="B7153" t="s">
        <v>15901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223"/>
        <v>559</v>
      </c>
      <c r="AB7153">
        <f t="shared" si="224"/>
        <v>9.3150815502895262E-5</v>
      </c>
    </row>
    <row r="7154" spans="1:28">
      <c r="A7154" t="s">
        <v>15902</v>
      </c>
      <c r="B7154" t="s">
        <v>15903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223"/>
        <v>440</v>
      </c>
      <c r="AB7154">
        <f t="shared" si="224"/>
        <v>7.3320856567574082E-5</v>
      </c>
    </row>
    <row r="7155" spans="1:28">
      <c r="A7155" t="s">
        <v>15904</v>
      </c>
      <c r="B7155" t="s">
        <v>15905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223"/>
        <v>298</v>
      </c>
      <c r="AB7155">
        <f t="shared" si="224"/>
        <v>4.9658216493493357E-5</v>
      </c>
    </row>
    <row r="7156" spans="1:28">
      <c r="A7156" t="s">
        <v>15906</v>
      </c>
      <c r="B7156" t="s">
        <v>15907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223"/>
        <v>249</v>
      </c>
      <c r="AB7156">
        <f t="shared" si="224"/>
        <v>4.1492939284831698E-5</v>
      </c>
    </row>
    <row r="7157" spans="1:28">
      <c r="A7157" t="s">
        <v>15908</v>
      </c>
      <c r="B7157" t="s">
        <v>15909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223"/>
        <v>253</v>
      </c>
      <c r="AB7157">
        <f t="shared" si="224"/>
        <v>4.2159492526355096E-5</v>
      </c>
    </row>
    <row r="7158" spans="1:28">
      <c r="A7158" t="s">
        <v>15910</v>
      </c>
      <c r="B7158" t="s">
        <v>15911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223"/>
        <v>238</v>
      </c>
      <c r="AB7158">
        <f t="shared" si="224"/>
        <v>3.9659917870642347E-5</v>
      </c>
    </row>
    <row r="7159" spans="1:28">
      <c r="A7159" t="s">
        <v>15912</v>
      </c>
      <c r="B7159" t="s">
        <v>15913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223"/>
        <v>270</v>
      </c>
      <c r="AB7159">
        <f t="shared" si="224"/>
        <v>4.4992343802829554E-5</v>
      </c>
    </row>
    <row r="7160" spans="1:28">
      <c r="A7160" t="s">
        <v>15914</v>
      </c>
      <c r="B7160" t="s">
        <v>15915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223"/>
        <v>394</v>
      </c>
      <c r="AB7160">
        <f t="shared" si="224"/>
        <v>6.565549429005498E-5</v>
      </c>
    </row>
    <row r="7161" spans="1:28">
      <c r="A7161" t="s">
        <v>15916</v>
      </c>
      <c r="B7161" t="s">
        <v>15917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223"/>
        <v>623</v>
      </c>
      <c r="AB7161">
        <f t="shared" si="224"/>
        <v>1.0381566736726966E-4</v>
      </c>
    </row>
    <row r="7162" spans="1:28">
      <c r="A7162" t="s">
        <v>15918</v>
      </c>
      <c r="B7162" t="s">
        <v>15919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223"/>
        <v>786</v>
      </c>
      <c r="AB7162">
        <f t="shared" si="224"/>
        <v>1.3097771195934825E-4</v>
      </c>
    </row>
    <row r="7163" spans="1:28">
      <c r="A7163" t="s">
        <v>15920</v>
      </c>
      <c r="B7163" t="s">
        <v>15921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223"/>
        <v>785</v>
      </c>
      <c r="AB7163">
        <f t="shared" si="224"/>
        <v>1.308110736489674E-4</v>
      </c>
    </row>
    <row r="7164" spans="1:28">
      <c r="A7164" t="s">
        <v>15922</v>
      </c>
      <c r="B7164" t="s">
        <v>15923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223"/>
        <v>666</v>
      </c>
      <c r="AB7164">
        <f t="shared" si="224"/>
        <v>1.1098111471364623E-4</v>
      </c>
    </row>
    <row r="7165" spans="1:28">
      <c r="A7165" t="s">
        <v>15924</v>
      </c>
      <c r="B7165" t="s">
        <v>15925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223"/>
        <v>623</v>
      </c>
      <c r="AB7165">
        <f t="shared" si="224"/>
        <v>1.0381566736726966E-4</v>
      </c>
    </row>
    <row r="7166" spans="1:28">
      <c r="A7166" t="s">
        <v>15926</v>
      </c>
      <c r="B7166" t="s">
        <v>15927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223"/>
        <v>597</v>
      </c>
      <c r="AB7166">
        <f t="shared" si="224"/>
        <v>9.9483071297367569E-5</v>
      </c>
    </row>
    <row r="7167" spans="1:28">
      <c r="A7167" t="s">
        <v>15928</v>
      </c>
      <c r="B7167" t="s">
        <v>15929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223"/>
        <v>549</v>
      </c>
      <c r="AB7167">
        <f t="shared" si="224"/>
        <v>9.1484432399086758E-5</v>
      </c>
    </row>
    <row r="7168" spans="1:28">
      <c r="A7168" t="s">
        <v>15930</v>
      </c>
      <c r="B7168" t="s">
        <v>15931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223"/>
        <v>533</v>
      </c>
      <c r="AB7168">
        <f t="shared" si="224"/>
        <v>8.8818219432993154E-5</v>
      </c>
    </row>
    <row r="7169" spans="1:28">
      <c r="A7169" t="s">
        <v>15932</v>
      </c>
      <c r="B7169" t="s">
        <v>15933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223"/>
        <v>471</v>
      </c>
      <c r="AB7169">
        <f t="shared" si="224"/>
        <v>7.8486644189380435E-5</v>
      </c>
    </row>
    <row r="7170" spans="1:28">
      <c r="A7170" t="s">
        <v>15934</v>
      </c>
      <c r="B7170" t="s">
        <v>15935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223"/>
        <v>489</v>
      </c>
      <c r="AB7170">
        <f t="shared" si="224"/>
        <v>8.1486133776235747E-5</v>
      </c>
    </row>
    <row r="7171" spans="1:28">
      <c r="A7171" t="s">
        <v>15936</v>
      </c>
      <c r="B7171" t="s">
        <v>15937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223"/>
        <v>463</v>
      </c>
      <c r="AB7171">
        <f t="shared" si="224"/>
        <v>7.715353770633364E-5</v>
      </c>
    </row>
    <row r="7172" spans="1:28">
      <c r="A7172" t="s">
        <v>15938</v>
      </c>
      <c r="B7172" t="s">
        <v>15939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223"/>
        <v>470</v>
      </c>
      <c r="AB7172">
        <f t="shared" si="224"/>
        <v>7.8320005878999594E-5</v>
      </c>
    </row>
    <row r="7173" spans="1:28">
      <c r="A7173" t="s">
        <v>15940</v>
      </c>
      <c r="B7173" t="s">
        <v>15941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223"/>
        <v>492</v>
      </c>
      <c r="AB7173">
        <f t="shared" si="224"/>
        <v>8.1986048707378297E-5</v>
      </c>
    </row>
    <row r="7174" spans="1:28">
      <c r="A7174" t="s">
        <v>15942</v>
      </c>
      <c r="B7174" t="s">
        <v>15943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225">SUM(U7174:Z7174)</f>
        <v>514</v>
      </c>
      <c r="AB7174">
        <f t="shared" si="224"/>
        <v>8.5652091535757001E-5</v>
      </c>
    </row>
    <row r="7175" spans="1:28">
      <c r="A7175" t="s">
        <v>15944</v>
      </c>
      <c r="B7175" t="s">
        <v>15945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225"/>
        <v>544</v>
      </c>
      <c r="AB7175">
        <f t="shared" si="224"/>
        <v>9.0651240847182499E-5</v>
      </c>
    </row>
    <row r="7176" spans="1:28">
      <c r="A7176" t="s">
        <v>15946</v>
      </c>
      <c r="B7176" t="s">
        <v>15947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225"/>
        <v>552</v>
      </c>
      <c r="AB7176">
        <f t="shared" si="224"/>
        <v>9.1984347330229308E-5</v>
      </c>
    </row>
    <row r="7177" spans="1:28">
      <c r="A7177" t="s">
        <v>15948</v>
      </c>
      <c r="B7177" t="s">
        <v>15949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225"/>
        <v>527</v>
      </c>
      <c r="AB7177">
        <f t="shared" si="224"/>
        <v>8.7818389570708055E-5</v>
      </c>
    </row>
    <row r="7178" spans="1:28">
      <c r="A7178" t="s">
        <v>15950</v>
      </c>
      <c r="B7178" t="s">
        <v>15951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225"/>
        <v>416</v>
      </c>
      <c r="AB7178">
        <f t="shared" si="224"/>
        <v>6.9321537118433683E-5</v>
      </c>
    </row>
    <row r="7179" spans="1:28">
      <c r="A7179" t="s">
        <v>15952</v>
      </c>
      <c r="B7179" t="s">
        <v>15953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225"/>
        <v>282</v>
      </c>
      <c r="AB7179">
        <f t="shared" si="224"/>
        <v>4.6992003527399754E-5</v>
      </c>
    </row>
    <row r="7180" spans="1:28">
      <c r="A7180" t="s">
        <v>15954</v>
      </c>
      <c r="B7180" t="s">
        <v>15955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225"/>
        <v>268</v>
      </c>
      <c r="AB7180">
        <f t="shared" si="224"/>
        <v>4.4659067182067852E-5</v>
      </c>
    </row>
    <row r="7181" spans="1:28">
      <c r="A7181" t="s">
        <v>15956</v>
      </c>
      <c r="B7181" t="s">
        <v>15957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225"/>
        <v>296</v>
      </c>
      <c r="AB7181">
        <f t="shared" si="224"/>
        <v>4.9324939872731655E-5</v>
      </c>
    </row>
    <row r="7182" spans="1:28">
      <c r="A7182" t="s">
        <v>15958</v>
      </c>
      <c r="B7182" t="s">
        <v>15959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225"/>
        <v>305</v>
      </c>
      <c r="AB7182">
        <f t="shared" si="224"/>
        <v>5.0824684666159311E-5</v>
      </c>
    </row>
    <row r="7183" spans="1:28">
      <c r="A7183" t="s">
        <v>15960</v>
      </c>
      <c r="B7183" t="s">
        <v>15959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225"/>
        <v>305</v>
      </c>
      <c r="AB7183">
        <f t="shared" si="224"/>
        <v>5.0824684666159311E-5</v>
      </c>
    </row>
    <row r="7184" spans="1:28">
      <c r="A7184" t="s">
        <v>15961</v>
      </c>
      <c r="B7184" t="s">
        <v>15962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225"/>
        <v>372</v>
      </c>
      <c r="AB7184">
        <f t="shared" si="224"/>
        <v>6.1989451461676276E-5</v>
      </c>
    </row>
    <row r="7185" spans="1:28">
      <c r="A7185" t="s">
        <v>15963</v>
      </c>
      <c r="B7185" t="s">
        <v>15964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225"/>
        <v>532</v>
      </c>
      <c r="AB7185">
        <f t="shared" si="224"/>
        <v>8.86515811226123E-5</v>
      </c>
    </row>
    <row r="7186" spans="1:28">
      <c r="A7186" t="s">
        <v>15965</v>
      </c>
      <c r="B7186" t="s">
        <v>15966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225"/>
        <v>788</v>
      </c>
      <c r="AB7186">
        <f t="shared" si="224"/>
        <v>1.3131098858010996E-4</v>
      </c>
    </row>
    <row r="7187" spans="1:28">
      <c r="A7187" t="s">
        <v>15967</v>
      </c>
      <c r="B7187" t="s">
        <v>15968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225"/>
        <v>824</v>
      </c>
      <c r="AB7187">
        <f t="shared" si="224"/>
        <v>1.3730996775382056E-4</v>
      </c>
    </row>
    <row r="7188" spans="1:28">
      <c r="A7188" t="s">
        <v>15969</v>
      </c>
      <c r="B7188" t="s">
        <v>15970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225"/>
        <v>835</v>
      </c>
      <c r="AB7188">
        <f t="shared" si="224"/>
        <v>1.391429891680099E-4</v>
      </c>
    </row>
    <row r="7189" spans="1:28">
      <c r="A7189" t="s">
        <v>15971</v>
      </c>
      <c r="B7189" t="s">
        <v>15972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225"/>
        <v>699</v>
      </c>
      <c r="AB7189">
        <f t="shared" si="224"/>
        <v>1.1648017895621428E-4</v>
      </c>
    </row>
    <row r="7190" spans="1:28">
      <c r="A7190" t="s">
        <v>15973</v>
      </c>
      <c r="B7190" t="s">
        <v>15974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225"/>
        <v>651</v>
      </c>
      <c r="AB7190">
        <f t="shared" ref="AB7190:AB7253" si="226">AA7190/$AD$4</f>
        <v>1.0848154005793348E-4</v>
      </c>
    </row>
    <row r="7191" spans="1:28">
      <c r="A7191" t="s">
        <v>15975</v>
      </c>
      <c r="B7191" t="s">
        <v>15976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225"/>
        <v>615</v>
      </c>
      <c r="AB7191">
        <f t="shared" si="226"/>
        <v>1.0248256088422287E-4</v>
      </c>
    </row>
    <row r="7192" spans="1:28">
      <c r="A7192" t="s">
        <v>15977</v>
      </c>
      <c r="B7192" t="s">
        <v>15978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225"/>
        <v>584</v>
      </c>
      <c r="AB7192">
        <f t="shared" si="226"/>
        <v>9.7316773262416515E-5</v>
      </c>
    </row>
    <row r="7193" spans="1:28">
      <c r="A7193" t="s">
        <v>15979</v>
      </c>
      <c r="B7193" t="s">
        <v>15980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225"/>
        <v>568</v>
      </c>
      <c r="AB7193">
        <f t="shared" si="226"/>
        <v>9.4650560296322912E-5</v>
      </c>
    </row>
    <row r="7194" spans="1:28">
      <c r="A7194" t="s">
        <v>15981</v>
      </c>
      <c r="B7194" t="s">
        <v>15982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225"/>
        <v>518</v>
      </c>
      <c r="AB7194">
        <f t="shared" si="226"/>
        <v>8.6318644777280405E-5</v>
      </c>
    </row>
    <row r="7195" spans="1:28">
      <c r="A7195" t="s">
        <v>15983</v>
      </c>
      <c r="B7195" t="s">
        <v>15984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225"/>
        <v>509</v>
      </c>
      <c r="AB7195">
        <f t="shared" si="226"/>
        <v>8.4818899983852742E-5</v>
      </c>
    </row>
    <row r="7196" spans="1:28">
      <c r="A7196" t="s">
        <v>15985</v>
      </c>
      <c r="B7196" t="s">
        <v>15986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225"/>
        <v>493</v>
      </c>
      <c r="AB7196">
        <f t="shared" si="226"/>
        <v>8.2152687017759138E-5</v>
      </c>
    </row>
    <row r="7197" spans="1:28">
      <c r="A7197" t="s">
        <v>15987</v>
      </c>
      <c r="B7197" t="s">
        <v>15988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225"/>
        <v>514</v>
      </c>
      <c r="AB7197">
        <f t="shared" si="226"/>
        <v>8.5652091535757001E-5</v>
      </c>
    </row>
    <row r="7198" spans="1:28">
      <c r="A7198" t="s">
        <v>15989</v>
      </c>
      <c r="B7198" t="s">
        <v>15990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225"/>
        <v>552</v>
      </c>
      <c r="AB7198">
        <f t="shared" si="226"/>
        <v>9.1984347330229308E-5</v>
      </c>
    </row>
    <row r="7199" spans="1:28">
      <c r="A7199" t="s">
        <v>15991</v>
      </c>
      <c r="B7199" t="s">
        <v>15992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225"/>
        <v>582</v>
      </c>
      <c r="AB7199">
        <f t="shared" si="226"/>
        <v>9.6983496641654806E-5</v>
      </c>
    </row>
    <row r="7200" spans="1:28">
      <c r="A7200" t="s">
        <v>15993</v>
      </c>
      <c r="B7200" t="s">
        <v>15994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225"/>
        <v>621</v>
      </c>
      <c r="AB7200">
        <f t="shared" si="226"/>
        <v>1.0348239074650797E-4</v>
      </c>
    </row>
    <row r="7201" spans="1:28">
      <c r="A7201" t="s">
        <v>15995</v>
      </c>
      <c r="B7201" t="s">
        <v>15996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225"/>
        <v>633</v>
      </c>
      <c r="AB7201">
        <f t="shared" si="226"/>
        <v>1.0548205047107817E-4</v>
      </c>
    </row>
    <row r="7202" spans="1:28">
      <c r="A7202" t="s">
        <v>15997</v>
      </c>
      <c r="B7202" t="s">
        <v>15998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225"/>
        <v>602</v>
      </c>
      <c r="AB7202">
        <f t="shared" si="226"/>
        <v>1.0031626284927181E-4</v>
      </c>
    </row>
    <row r="7203" spans="1:28">
      <c r="A7203" t="s">
        <v>15999</v>
      </c>
      <c r="B7203" t="s">
        <v>16000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225"/>
        <v>473</v>
      </c>
      <c r="AB7203">
        <f t="shared" si="226"/>
        <v>7.8819920810142144E-5</v>
      </c>
    </row>
    <row r="7204" spans="1:28">
      <c r="A7204" t="s">
        <v>16001</v>
      </c>
      <c r="B7204" t="s">
        <v>16002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225"/>
        <v>332</v>
      </c>
      <c r="AB7204">
        <f t="shared" si="226"/>
        <v>5.5323919046442267E-5</v>
      </c>
    </row>
    <row r="7205" spans="1:28">
      <c r="A7205" t="s">
        <v>16003</v>
      </c>
      <c r="B7205" t="s">
        <v>16004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225"/>
        <v>361</v>
      </c>
      <c r="AB7205">
        <f t="shared" si="226"/>
        <v>6.0156430047486918E-5</v>
      </c>
    </row>
    <row r="7206" spans="1:28">
      <c r="A7206" t="s">
        <v>16005</v>
      </c>
      <c r="B7206" t="s">
        <v>16006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225"/>
        <v>396</v>
      </c>
      <c r="AB7206">
        <f t="shared" si="226"/>
        <v>6.5988770910816675E-5</v>
      </c>
    </row>
    <row r="7207" spans="1:28">
      <c r="A7207" t="s">
        <v>16007</v>
      </c>
      <c r="B7207" t="s">
        <v>16008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225"/>
        <v>398</v>
      </c>
      <c r="AB7207">
        <f t="shared" si="226"/>
        <v>6.632204753157837E-5</v>
      </c>
    </row>
    <row r="7208" spans="1:28">
      <c r="A7208" t="s">
        <v>16009</v>
      </c>
      <c r="B7208" t="s">
        <v>16010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225"/>
        <v>438</v>
      </c>
      <c r="AB7208">
        <f t="shared" si="226"/>
        <v>7.2987579946812386E-5</v>
      </c>
    </row>
    <row r="7209" spans="1:28">
      <c r="A7209" t="s">
        <v>16011</v>
      </c>
      <c r="B7209" t="s">
        <v>16012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225"/>
        <v>594</v>
      </c>
      <c r="AB7209">
        <f t="shared" si="226"/>
        <v>9.8983156366225019E-5</v>
      </c>
    </row>
    <row r="7210" spans="1:28">
      <c r="A7210" t="s">
        <v>16013</v>
      </c>
      <c r="B7210" t="s">
        <v>16014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225"/>
        <v>905</v>
      </c>
      <c r="AB7210">
        <f t="shared" si="226"/>
        <v>1.5080767089466942E-4</v>
      </c>
    </row>
    <row r="7211" spans="1:28">
      <c r="A7211" t="s">
        <v>16015</v>
      </c>
      <c r="B7211" t="s">
        <v>16016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225"/>
        <v>1064</v>
      </c>
      <c r="AB7211">
        <f t="shared" si="226"/>
        <v>1.773031622452246E-4</v>
      </c>
    </row>
    <row r="7212" spans="1:28">
      <c r="A7212" t="s">
        <v>16017</v>
      </c>
      <c r="B7212" t="s">
        <v>16018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225"/>
        <v>1049</v>
      </c>
      <c r="AB7212">
        <f t="shared" si="226"/>
        <v>1.7480358758951186E-4</v>
      </c>
    </row>
    <row r="7213" spans="1:28">
      <c r="A7213" t="s">
        <v>16019</v>
      </c>
      <c r="B7213" t="s">
        <v>16020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225"/>
        <v>921</v>
      </c>
      <c r="AB7213">
        <f t="shared" si="226"/>
        <v>1.5347388386076303E-4</v>
      </c>
    </row>
    <row r="7214" spans="1:28">
      <c r="A7214" t="s">
        <v>16021</v>
      </c>
      <c r="B7214" t="s">
        <v>16022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225"/>
        <v>870</v>
      </c>
      <c r="AB7214">
        <f t="shared" si="226"/>
        <v>1.4497533003133967E-4</v>
      </c>
    </row>
    <row r="7215" spans="1:28">
      <c r="A7215" t="s">
        <v>16023</v>
      </c>
      <c r="B7215" t="s">
        <v>16024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225"/>
        <v>817</v>
      </c>
      <c r="AB7215">
        <f t="shared" si="226"/>
        <v>1.361434995811546E-4</v>
      </c>
    </row>
    <row r="7216" spans="1:28">
      <c r="A7216" t="s">
        <v>16025</v>
      </c>
      <c r="B7216" t="s">
        <v>16026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225"/>
        <v>780</v>
      </c>
      <c r="AB7216">
        <f t="shared" si="226"/>
        <v>1.2997788209706315E-4</v>
      </c>
    </row>
    <row r="7217" spans="1:28">
      <c r="A7217" t="s">
        <v>16027</v>
      </c>
      <c r="B7217" t="s">
        <v>16028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225"/>
        <v>758</v>
      </c>
      <c r="AB7217">
        <f t="shared" si="226"/>
        <v>1.2631183926868443E-4</v>
      </c>
    </row>
    <row r="7218" spans="1:28">
      <c r="A7218" t="s">
        <v>16029</v>
      </c>
      <c r="B7218" t="s">
        <v>16030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225"/>
        <v>700</v>
      </c>
      <c r="AB7218">
        <f t="shared" si="226"/>
        <v>1.1664681726659513E-4</v>
      </c>
    </row>
    <row r="7219" spans="1:28">
      <c r="A7219" t="s">
        <v>16031</v>
      </c>
      <c r="B7219" t="s">
        <v>16032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225"/>
        <v>693</v>
      </c>
      <c r="AB7219">
        <f t="shared" si="226"/>
        <v>1.1548034909392918E-4</v>
      </c>
    </row>
    <row r="7220" spans="1:28">
      <c r="A7220" t="s">
        <v>16033</v>
      </c>
      <c r="B7220" t="s">
        <v>16034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225"/>
        <v>683</v>
      </c>
      <c r="AB7220">
        <f t="shared" si="226"/>
        <v>1.1381396599012069E-4</v>
      </c>
    </row>
    <row r="7221" spans="1:28">
      <c r="A7221" t="s">
        <v>16035</v>
      </c>
      <c r="B7221" t="s">
        <v>16036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225"/>
        <v>710</v>
      </c>
      <c r="AB7221">
        <f t="shared" si="226"/>
        <v>1.1831320037040364E-4</v>
      </c>
    </row>
    <row r="7222" spans="1:28">
      <c r="A7222" t="s">
        <v>16037</v>
      </c>
      <c r="B7222" t="s">
        <v>16038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225"/>
        <v>755</v>
      </c>
      <c r="AB7222">
        <f t="shared" si="226"/>
        <v>1.258119243375419E-4</v>
      </c>
    </row>
    <row r="7223" spans="1:28">
      <c r="A7223" t="s">
        <v>16039</v>
      </c>
      <c r="B7223" t="s">
        <v>16040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225"/>
        <v>778</v>
      </c>
      <c r="AB7223">
        <f t="shared" si="226"/>
        <v>1.2964460547630144E-4</v>
      </c>
    </row>
    <row r="7224" spans="1:28">
      <c r="A7224" t="s">
        <v>16041</v>
      </c>
      <c r="B7224" t="s">
        <v>16042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225"/>
        <v>807</v>
      </c>
      <c r="AB7224">
        <f t="shared" si="226"/>
        <v>1.3447711647734611E-4</v>
      </c>
    </row>
    <row r="7225" spans="1:28">
      <c r="A7225" t="s">
        <v>16043</v>
      </c>
      <c r="B7225" t="s">
        <v>16044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225"/>
        <v>815</v>
      </c>
      <c r="AB7225">
        <f t="shared" si="226"/>
        <v>1.3581022296039289E-4</v>
      </c>
    </row>
    <row r="7226" spans="1:28">
      <c r="A7226" t="s">
        <v>16045</v>
      </c>
      <c r="B7226" t="s">
        <v>16046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225"/>
        <v>745</v>
      </c>
      <c r="AB7226">
        <f t="shared" si="226"/>
        <v>1.2414554123373338E-4</v>
      </c>
    </row>
    <row r="7227" spans="1:28">
      <c r="A7227" t="s">
        <v>16047</v>
      </c>
      <c r="B7227" t="s">
        <v>16048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225"/>
        <v>594</v>
      </c>
      <c r="AB7227">
        <f t="shared" si="226"/>
        <v>9.8983156366225019E-5</v>
      </c>
    </row>
    <row r="7228" spans="1:28">
      <c r="A7228" t="s">
        <v>16049</v>
      </c>
      <c r="B7228" t="s">
        <v>16050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225"/>
        <v>432</v>
      </c>
      <c r="AB7228">
        <f t="shared" si="226"/>
        <v>7.1987750084527287E-5</v>
      </c>
    </row>
    <row r="7229" spans="1:28">
      <c r="A7229" t="s">
        <v>16051</v>
      </c>
      <c r="B7229" t="s">
        <v>16052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225"/>
        <v>428</v>
      </c>
      <c r="AB7229">
        <f t="shared" si="226"/>
        <v>7.1321196843003882E-5</v>
      </c>
    </row>
    <row r="7230" spans="1:28">
      <c r="A7230" t="s">
        <v>16053</v>
      </c>
      <c r="B7230" t="s">
        <v>16054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225"/>
        <v>465</v>
      </c>
      <c r="AB7230">
        <f t="shared" si="226"/>
        <v>7.7486814327095335E-5</v>
      </c>
    </row>
    <row r="7231" spans="1:28">
      <c r="A7231" t="s">
        <v>16055</v>
      </c>
      <c r="B7231" t="s">
        <v>16056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225"/>
        <v>470</v>
      </c>
      <c r="AB7231">
        <f t="shared" si="226"/>
        <v>7.8320005878999594E-5</v>
      </c>
    </row>
    <row r="7232" spans="1:28">
      <c r="A7232" t="s">
        <v>16057</v>
      </c>
      <c r="B7232" t="s">
        <v>16058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225"/>
        <v>515</v>
      </c>
      <c r="AB7232">
        <f t="shared" si="226"/>
        <v>8.5818729846137855E-5</v>
      </c>
    </row>
    <row r="7233" spans="1:28">
      <c r="A7233" t="s">
        <v>16059</v>
      </c>
      <c r="B7233" t="s">
        <v>16060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225"/>
        <v>687</v>
      </c>
      <c r="AB7233">
        <f t="shared" si="226"/>
        <v>1.1448051923164408E-4</v>
      </c>
    </row>
    <row r="7234" spans="1:28">
      <c r="A7234" t="s">
        <v>16061</v>
      </c>
      <c r="B7234" t="s">
        <v>16062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225"/>
        <v>1025</v>
      </c>
      <c r="AB7234">
        <f t="shared" si="226"/>
        <v>1.7080426814037144E-4</v>
      </c>
    </row>
    <row r="7235" spans="1:28">
      <c r="A7235" t="s">
        <v>16063</v>
      </c>
      <c r="B7235" t="s">
        <v>16064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225"/>
        <v>1203</v>
      </c>
      <c r="AB7235">
        <f t="shared" si="226"/>
        <v>2.0046588738816277E-4</v>
      </c>
    </row>
    <row r="7236" spans="1:28">
      <c r="A7236" t="s">
        <v>16065</v>
      </c>
      <c r="B7236" t="s">
        <v>16066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225"/>
        <v>1186</v>
      </c>
      <c r="AB7236">
        <f t="shared" si="226"/>
        <v>1.9763303611168833E-4</v>
      </c>
    </row>
    <row r="7237" spans="1:28">
      <c r="A7237" t="s">
        <v>16067</v>
      </c>
      <c r="B7237" t="s">
        <v>16068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225"/>
        <v>1075</v>
      </c>
      <c r="AB7237">
        <f t="shared" si="226"/>
        <v>1.7913618365941394E-4</v>
      </c>
    </row>
    <row r="7238" spans="1:28">
      <c r="A7238" t="s">
        <v>16069</v>
      </c>
      <c r="B7238" t="s">
        <v>16070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227">SUM(U7238:Z7238)</f>
        <v>1010</v>
      </c>
      <c r="AB7238">
        <f t="shared" si="226"/>
        <v>1.683046934846587E-4</v>
      </c>
    </row>
    <row r="7239" spans="1:28">
      <c r="A7239" t="s">
        <v>16071</v>
      </c>
      <c r="B7239" t="s">
        <v>16072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227"/>
        <v>950</v>
      </c>
      <c r="AB7239">
        <f t="shared" si="226"/>
        <v>1.5830639486180768E-4</v>
      </c>
    </row>
    <row r="7240" spans="1:28">
      <c r="A7240" t="s">
        <v>16073</v>
      </c>
      <c r="B7240" t="s">
        <v>16074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227"/>
        <v>909</v>
      </c>
      <c r="AB7240">
        <f t="shared" si="226"/>
        <v>1.5147422413619283E-4</v>
      </c>
    </row>
    <row r="7241" spans="1:28">
      <c r="A7241" t="s">
        <v>16075</v>
      </c>
      <c r="B7241" t="s">
        <v>16076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227"/>
        <v>883</v>
      </c>
      <c r="AB7241">
        <f t="shared" si="226"/>
        <v>1.4714162806629073E-4</v>
      </c>
    </row>
    <row r="7242" spans="1:28">
      <c r="A7242" t="s">
        <v>16077</v>
      </c>
      <c r="B7242" t="s">
        <v>16078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227"/>
        <v>825</v>
      </c>
      <c r="AB7242">
        <f t="shared" si="226"/>
        <v>1.3747660606420141E-4</v>
      </c>
    </row>
    <row r="7243" spans="1:28">
      <c r="A7243" t="s">
        <v>16079</v>
      </c>
      <c r="B7243" t="s">
        <v>16080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227"/>
        <v>819</v>
      </c>
      <c r="AB7243">
        <f t="shared" si="226"/>
        <v>1.3647677620191631E-4</v>
      </c>
    </row>
    <row r="7244" spans="1:28">
      <c r="A7244" t="s">
        <v>16081</v>
      </c>
      <c r="B7244" t="s">
        <v>16082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227"/>
        <v>808</v>
      </c>
      <c r="AB7244">
        <f t="shared" si="226"/>
        <v>1.3464375478772697E-4</v>
      </c>
    </row>
    <row r="7245" spans="1:28">
      <c r="A7245" t="s">
        <v>16083</v>
      </c>
      <c r="B7245" t="s">
        <v>16084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227"/>
        <v>835</v>
      </c>
      <c r="AB7245">
        <f t="shared" si="226"/>
        <v>1.391429891680099E-4</v>
      </c>
    </row>
    <row r="7246" spans="1:28">
      <c r="A7246" t="s">
        <v>16085</v>
      </c>
      <c r="B7246" t="s">
        <v>16086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227"/>
        <v>888</v>
      </c>
      <c r="AB7246">
        <f t="shared" si="226"/>
        <v>1.4797481961819497E-4</v>
      </c>
    </row>
    <row r="7247" spans="1:28">
      <c r="A7247" t="s">
        <v>16087</v>
      </c>
      <c r="B7247" t="s">
        <v>16088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227"/>
        <v>902</v>
      </c>
      <c r="AB7247">
        <f t="shared" si="226"/>
        <v>1.5030775596352688E-4</v>
      </c>
    </row>
    <row r="7248" spans="1:28">
      <c r="A7248" t="s">
        <v>16089</v>
      </c>
      <c r="B7248" t="s">
        <v>16090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227"/>
        <v>928</v>
      </c>
      <c r="AB7248">
        <f t="shared" si="226"/>
        <v>1.5464035203342899E-4</v>
      </c>
    </row>
    <row r="7249" spans="1:28">
      <c r="A7249" t="s">
        <v>16091</v>
      </c>
      <c r="B7249" t="s">
        <v>16092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227"/>
        <v>929</v>
      </c>
      <c r="AB7249">
        <f t="shared" si="226"/>
        <v>1.5480699034380982E-4</v>
      </c>
    </row>
    <row r="7250" spans="1:28">
      <c r="A7250" t="s">
        <v>16093</v>
      </c>
      <c r="B7250" t="s">
        <v>16094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227"/>
        <v>844</v>
      </c>
      <c r="AB7250">
        <f t="shared" si="226"/>
        <v>1.4064273396143757E-4</v>
      </c>
    </row>
    <row r="7251" spans="1:28">
      <c r="A7251" t="s">
        <v>16095</v>
      </c>
      <c r="B7251" t="s">
        <v>16096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227"/>
        <v>671</v>
      </c>
      <c r="AB7251">
        <f t="shared" si="226"/>
        <v>1.1181430626555047E-4</v>
      </c>
    </row>
    <row r="7252" spans="1:28">
      <c r="A7252" t="s">
        <v>16097</v>
      </c>
      <c r="B7252" t="s">
        <v>16098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227"/>
        <v>501</v>
      </c>
      <c r="AB7252">
        <f t="shared" si="226"/>
        <v>8.3485793500805947E-5</v>
      </c>
    </row>
    <row r="7253" spans="1:28">
      <c r="A7253" t="s">
        <v>16099</v>
      </c>
      <c r="B7253" t="s">
        <v>16100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227"/>
        <v>510</v>
      </c>
      <c r="AB7253">
        <f t="shared" si="226"/>
        <v>8.4985538294233596E-5</v>
      </c>
    </row>
    <row r="7254" spans="1:28">
      <c r="A7254" t="s">
        <v>16101</v>
      </c>
      <c r="B7254" t="s">
        <v>16102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227"/>
        <v>548</v>
      </c>
      <c r="AB7254">
        <f t="shared" ref="AB7254:AB7317" si="228">AA7254/$AD$4</f>
        <v>9.1317794088705904E-5</v>
      </c>
    </row>
    <row r="7255" spans="1:28">
      <c r="A7255" t="s">
        <v>16103</v>
      </c>
      <c r="B7255" t="s">
        <v>16104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227"/>
        <v>555</v>
      </c>
      <c r="AB7255">
        <f t="shared" si="228"/>
        <v>9.2484262261371858E-5</v>
      </c>
    </row>
    <row r="7256" spans="1:28">
      <c r="A7256" t="s">
        <v>16105</v>
      </c>
      <c r="B7256" t="s">
        <v>16106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227"/>
        <v>603</v>
      </c>
      <c r="AB7256">
        <f t="shared" si="228"/>
        <v>1.0048290115965267E-4</v>
      </c>
    </row>
    <row r="7257" spans="1:28">
      <c r="A7257" t="s">
        <v>16107</v>
      </c>
      <c r="B7257" t="s">
        <v>16108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227"/>
        <v>771</v>
      </c>
      <c r="AB7257">
        <f t="shared" si="228"/>
        <v>1.2847813730363549E-4</v>
      </c>
    </row>
    <row r="7258" spans="1:28">
      <c r="A7258" t="s">
        <v>16109</v>
      </c>
      <c r="B7258" t="s">
        <v>16110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227"/>
        <v>1141</v>
      </c>
      <c r="AB7258">
        <f t="shared" si="228"/>
        <v>1.9013431214455007E-4</v>
      </c>
    </row>
    <row r="7259" spans="1:28">
      <c r="A7259" t="s">
        <v>16111</v>
      </c>
      <c r="B7259" t="s">
        <v>16112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227"/>
        <v>1330</v>
      </c>
      <c r="AB7259">
        <f t="shared" si="228"/>
        <v>2.2162895280653075E-4</v>
      </c>
    </row>
    <row r="7260" spans="1:28">
      <c r="A7260" t="s">
        <v>16113</v>
      </c>
      <c r="B7260" t="s">
        <v>16114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227"/>
        <v>1312</v>
      </c>
      <c r="AB7260">
        <f t="shared" si="228"/>
        <v>2.1862946321967545E-4</v>
      </c>
    </row>
    <row r="7261" spans="1:28">
      <c r="A7261" t="s">
        <v>16115</v>
      </c>
      <c r="B7261" t="s">
        <v>16116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227"/>
        <v>1198</v>
      </c>
      <c r="AB7261">
        <f t="shared" si="228"/>
        <v>1.9963269583625853E-4</v>
      </c>
    </row>
    <row r="7262" spans="1:28">
      <c r="A7262" t="s">
        <v>16117</v>
      </c>
      <c r="B7262" t="s">
        <v>16118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227"/>
        <v>1141</v>
      </c>
      <c r="AB7262">
        <f t="shared" si="228"/>
        <v>1.9013431214455007E-4</v>
      </c>
    </row>
    <row r="7263" spans="1:28">
      <c r="A7263" t="s">
        <v>16119</v>
      </c>
      <c r="B7263" t="s">
        <v>16120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227"/>
        <v>1081</v>
      </c>
      <c r="AB7263">
        <f t="shared" si="228"/>
        <v>1.8013601352169904E-4</v>
      </c>
    </row>
    <row r="7264" spans="1:28">
      <c r="A7264" t="s">
        <v>16121</v>
      </c>
      <c r="B7264" t="s">
        <v>16122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227"/>
        <v>1036</v>
      </c>
      <c r="AB7264">
        <f t="shared" si="228"/>
        <v>1.7263728955456081E-4</v>
      </c>
    </row>
    <row r="7265" spans="1:28">
      <c r="A7265" t="s">
        <v>16123</v>
      </c>
      <c r="B7265" t="s">
        <v>16124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227"/>
        <v>1007</v>
      </c>
      <c r="AB7265">
        <f t="shared" si="228"/>
        <v>1.6780477855351614E-4</v>
      </c>
    </row>
    <row r="7266" spans="1:28">
      <c r="A7266" t="s">
        <v>16125</v>
      </c>
      <c r="B7266" t="s">
        <v>16126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227"/>
        <v>951</v>
      </c>
      <c r="AB7266">
        <f t="shared" si="228"/>
        <v>1.5847303317218853E-4</v>
      </c>
    </row>
    <row r="7267" spans="1:28">
      <c r="A7267" t="s">
        <v>16127</v>
      </c>
      <c r="B7267" t="s">
        <v>16128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227"/>
        <v>944</v>
      </c>
      <c r="AB7267">
        <f t="shared" si="228"/>
        <v>1.5730656499952258E-4</v>
      </c>
    </row>
    <row r="7268" spans="1:28">
      <c r="A7268" t="s">
        <v>16129</v>
      </c>
      <c r="B7268" t="s">
        <v>16130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227"/>
        <v>933</v>
      </c>
      <c r="AB7268">
        <f t="shared" si="228"/>
        <v>1.5547354358533323E-4</v>
      </c>
    </row>
    <row r="7269" spans="1:28">
      <c r="A7269" t="s">
        <v>16131</v>
      </c>
      <c r="B7269" t="s">
        <v>16132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227"/>
        <v>965</v>
      </c>
      <c r="AB7269">
        <f t="shared" si="228"/>
        <v>1.6080596951752044E-4</v>
      </c>
    </row>
    <row r="7270" spans="1:28">
      <c r="A7270" t="s">
        <v>16133</v>
      </c>
      <c r="B7270" t="s">
        <v>16134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227"/>
        <v>1014</v>
      </c>
      <c r="AB7270">
        <f t="shared" si="228"/>
        <v>1.6897124672618209E-4</v>
      </c>
    </row>
    <row r="7271" spans="1:28">
      <c r="A7271" t="s">
        <v>16135</v>
      </c>
      <c r="B7271" t="s">
        <v>16136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227"/>
        <v>1025</v>
      </c>
      <c r="AB7271">
        <f t="shared" si="228"/>
        <v>1.7080426814037144E-4</v>
      </c>
    </row>
    <row r="7272" spans="1:28">
      <c r="A7272" t="s">
        <v>16137</v>
      </c>
      <c r="B7272" t="s">
        <v>16138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227"/>
        <v>1042</v>
      </c>
      <c r="AB7272">
        <f t="shared" si="228"/>
        <v>1.7363711941684591E-4</v>
      </c>
    </row>
    <row r="7273" spans="1:28">
      <c r="A7273" t="s">
        <v>16139</v>
      </c>
      <c r="B7273" t="s">
        <v>16140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227"/>
        <v>1040</v>
      </c>
      <c r="AB7273">
        <f t="shared" si="228"/>
        <v>1.733038427960842E-4</v>
      </c>
    </row>
    <row r="7274" spans="1:28">
      <c r="A7274" t="s">
        <v>16141</v>
      </c>
      <c r="B7274" t="s">
        <v>16142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227"/>
        <v>946</v>
      </c>
      <c r="AB7274">
        <f t="shared" si="228"/>
        <v>1.5763984162028429E-4</v>
      </c>
    </row>
    <row r="7275" spans="1:28">
      <c r="A7275" t="s">
        <v>16143</v>
      </c>
      <c r="B7275" t="s">
        <v>16144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227"/>
        <v>762</v>
      </c>
      <c r="AB7275">
        <f t="shared" si="228"/>
        <v>1.2697839251020785E-4</v>
      </c>
    </row>
    <row r="7276" spans="1:28">
      <c r="A7276" t="s">
        <v>16145</v>
      </c>
      <c r="B7276" t="s">
        <v>16146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227"/>
        <v>579</v>
      </c>
      <c r="AB7276">
        <f t="shared" si="228"/>
        <v>9.6483581710512256E-5</v>
      </c>
    </row>
    <row r="7277" spans="1:28">
      <c r="A7277" t="s">
        <v>16147</v>
      </c>
      <c r="B7277" t="s">
        <v>16148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227"/>
        <v>566</v>
      </c>
      <c r="AB7277">
        <f t="shared" si="228"/>
        <v>9.4317283675561203E-5</v>
      </c>
    </row>
    <row r="7278" spans="1:28">
      <c r="A7278" t="s">
        <v>16149</v>
      </c>
      <c r="B7278" t="s">
        <v>16150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227"/>
        <v>606</v>
      </c>
      <c r="AB7278">
        <f t="shared" si="228"/>
        <v>1.0098281609079522E-4</v>
      </c>
    </row>
    <row r="7279" spans="1:28">
      <c r="A7279" t="s">
        <v>16151</v>
      </c>
      <c r="B7279" t="s">
        <v>16152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227"/>
        <v>616</v>
      </c>
      <c r="AB7279">
        <f t="shared" si="228"/>
        <v>1.0264919919460372E-4</v>
      </c>
    </row>
    <row r="7280" spans="1:28">
      <c r="A7280" t="s">
        <v>16153</v>
      </c>
      <c r="B7280" t="s">
        <v>16154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227"/>
        <v>662</v>
      </c>
      <c r="AB7280">
        <f t="shared" si="228"/>
        <v>1.1031456147212282E-4</v>
      </c>
    </row>
    <row r="7281" spans="1:28">
      <c r="A7281" t="s">
        <v>16155</v>
      </c>
      <c r="B7281" t="s">
        <v>16156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227"/>
        <v>829</v>
      </c>
      <c r="AB7281">
        <f t="shared" si="228"/>
        <v>1.381431593057248E-4</v>
      </c>
    </row>
    <row r="7282" spans="1:28">
      <c r="A7282" t="s">
        <v>16157</v>
      </c>
      <c r="B7282" t="s">
        <v>16158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227"/>
        <v>1222</v>
      </c>
      <c r="AB7282">
        <f t="shared" si="228"/>
        <v>2.0363201528539893E-4</v>
      </c>
    </row>
    <row r="7283" spans="1:28">
      <c r="A7283" t="s">
        <v>16159</v>
      </c>
      <c r="B7283" t="s">
        <v>16160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227"/>
        <v>1419</v>
      </c>
      <c r="AB7283">
        <f t="shared" si="228"/>
        <v>2.3645976243042642E-4</v>
      </c>
    </row>
    <row r="7284" spans="1:28">
      <c r="A7284" t="s">
        <v>16161</v>
      </c>
      <c r="B7284" t="s">
        <v>16162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227"/>
        <v>1399</v>
      </c>
      <c r="AB7284">
        <f t="shared" si="228"/>
        <v>2.3312699622280941E-4</v>
      </c>
    </row>
    <row r="7285" spans="1:28">
      <c r="A7285" t="s">
        <v>16163</v>
      </c>
      <c r="B7285" t="s">
        <v>16164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227"/>
        <v>1283</v>
      </c>
      <c r="AB7285">
        <f t="shared" si="228"/>
        <v>2.1379695221863081E-4</v>
      </c>
    </row>
    <row r="7286" spans="1:28">
      <c r="A7286" t="s">
        <v>16165</v>
      </c>
      <c r="B7286" t="s">
        <v>16166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227"/>
        <v>1233</v>
      </c>
      <c r="AB7286">
        <f t="shared" si="228"/>
        <v>2.054650366995883E-4</v>
      </c>
    </row>
    <row r="7287" spans="1:28">
      <c r="A7287" t="s">
        <v>16167</v>
      </c>
      <c r="B7287" t="s">
        <v>16168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227"/>
        <v>1172</v>
      </c>
      <c r="AB7287">
        <f t="shared" si="228"/>
        <v>1.9530009976635642E-4</v>
      </c>
    </row>
    <row r="7288" spans="1:28">
      <c r="A7288" t="s">
        <v>16169</v>
      </c>
      <c r="B7288" t="s">
        <v>16170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227"/>
        <v>1125</v>
      </c>
      <c r="AB7288">
        <f t="shared" si="228"/>
        <v>1.8746809917845648E-4</v>
      </c>
    </row>
    <row r="7289" spans="1:28">
      <c r="A7289" t="s">
        <v>16171</v>
      </c>
      <c r="B7289" t="s">
        <v>16172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227"/>
        <v>1094</v>
      </c>
      <c r="AB7289">
        <f t="shared" si="228"/>
        <v>1.823023115566501E-4</v>
      </c>
    </row>
    <row r="7290" spans="1:28">
      <c r="A7290" t="s">
        <v>16173</v>
      </c>
      <c r="B7290" t="s">
        <v>16174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227"/>
        <v>1037</v>
      </c>
      <c r="AB7290">
        <f t="shared" si="228"/>
        <v>1.7280392786494164E-4</v>
      </c>
    </row>
    <row r="7291" spans="1:28">
      <c r="A7291" t="s">
        <v>16175</v>
      </c>
      <c r="B7291" t="s">
        <v>16176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227"/>
        <v>1032</v>
      </c>
      <c r="AB7291">
        <f t="shared" si="228"/>
        <v>1.7197073631303739E-4</v>
      </c>
    </row>
    <row r="7292" spans="1:28">
      <c r="A7292" t="s">
        <v>16177</v>
      </c>
      <c r="B7292" t="s">
        <v>16178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227"/>
        <v>1022</v>
      </c>
      <c r="AB7292">
        <f t="shared" si="228"/>
        <v>1.703043532092289E-4</v>
      </c>
    </row>
    <row r="7293" spans="1:28">
      <c r="A7293" t="s">
        <v>16179</v>
      </c>
      <c r="B7293" t="s">
        <v>16180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227"/>
        <v>1056</v>
      </c>
      <c r="AB7293">
        <f t="shared" si="228"/>
        <v>1.7597005576217779E-4</v>
      </c>
    </row>
    <row r="7294" spans="1:28">
      <c r="A7294" t="s">
        <v>16181</v>
      </c>
      <c r="B7294" t="s">
        <v>16182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227"/>
        <v>1101</v>
      </c>
      <c r="AB7294">
        <f t="shared" si="228"/>
        <v>1.8346877972931605E-4</v>
      </c>
    </row>
    <row r="7295" spans="1:28">
      <c r="A7295" t="s">
        <v>16183</v>
      </c>
      <c r="B7295" t="s">
        <v>16184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227"/>
        <v>1108</v>
      </c>
      <c r="AB7295">
        <f t="shared" si="228"/>
        <v>1.8463524790198201E-4</v>
      </c>
    </row>
    <row r="7296" spans="1:28">
      <c r="A7296" t="s">
        <v>16185</v>
      </c>
      <c r="B7296" t="s">
        <v>16186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227"/>
        <v>1121</v>
      </c>
      <c r="AB7296">
        <f t="shared" si="228"/>
        <v>1.8680154593693306E-4</v>
      </c>
    </row>
    <row r="7297" spans="1:28">
      <c r="A7297" t="s">
        <v>16187</v>
      </c>
      <c r="B7297" t="s">
        <v>16188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227"/>
        <v>1114</v>
      </c>
      <c r="AB7297">
        <f t="shared" si="228"/>
        <v>1.8563507776426711E-4</v>
      </c>
    </row>
    <row r="7298" spans="1:28">
      <c r="A7298" t="s">
        <v>16189</v>
      </c>
      <c r="B7298" t="s">
        <v>16190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227"/>
        <v>1016</v>
      </c>
      <c r="AB7298">
        <f t="shared" si="228"/>
        <v>1.693045233469438E-4</v>
      </c>
    </row>
    <row r="7299" spans="1:28">
      <c r="A7299" t="s">
        <v>16191</v>
      </c>
      <c r="B7299" t="s">
        <v>16192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227"/>
        <v>825</v>
      </c>
      <c r="AB7299">
        <f t="shared" si="228"/>
        <v>1.3747660606420141E-4</v>
      </c>
    </row>
    <row r="7300" spans="1:28">
      <c r="A7300" t="s">
        <v>16193</v>
      </c>
      <c r="B7300" t="s">
        <v>16194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227"/>
        <v>635</v>
      </c>
      <c r="AB7300">
        <f t="shared" si="228"/>
        <v>1.0581532709183988E-4</v>
      </c>
    </row>
    <row r="7301" spans="1:28">
      <c r="A7301" t="s">
        <v>16195</v>
      </c>
      <c r="B7301" t="s">
        <v>16196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227"/>
        <v>534</v>
      </c>
      <c r="AB7301">
        <f t="shared" si="228"/>
        <v>8.8984857743374009E-5</v>
      </c>
    </row>
    <row r="7302" spans="1:28">
      <c r="A7302" t="s">
        <v>16197</v>
      </c>
      <c r="B7302" t="s">
        <v>16198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229">SUM(U7302:Z7302)</f>
        <v>570</v>
      </c>
      <c r="AB7302">
        <f t="shared" si="228"/>
        <v>9.4983836917084607E-5</v>
      </c>
    </row>
    <row r="7303" spans="1:28">
      <c r="A7303" t="s">
        <v>16199</v>
      </c>
      <c r="B7303" t="s">
        <v>16200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229"/>
        <v>577</v>
      </c>
      <c r="AB7303">
        <f t="shared" si="228"/>
        <v>9.6150305089750561E-5</v>
      </c>
    </row>
    <row r="7304" spans="1:28">
      <c r="A7304" t="s">
        <v>16201</v>
      </c>
      <c r="B7304" t="s">
        <v>16202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229"/>
        <v>618</v>
      </c>
      <c r="AB7304">
        <f t="shared" si="228"/>
        <v>1.0298247581536542E-4</v>
      </c>
    </row>
    <row r="7305" spans="1:28">
      <c r="A7305" t="s">
        <v>16203</v>
      </c>
      <c r="B7305" t="s">
        <v>16204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229"/>
        <v>783</v>
      </c>
      <c r="AB7305">
        <f t="shared" si="228"/>
        <v>1.3047779702820569E-4</v>
      </c>
    </row>
    <row r="7306" spans="1:28">
      <c r="A7306" t="s">
        <v>16205</v>
      </c>
      <c r="B7306" t="s">
        <v>16206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229"/>
        <v>1160</v>
      </c>
      <c r="AB7306">
        <f t="shared" si="228"/>
        <v>1.9330044004178622E-4</v>
      </c>
    </row>
    <row r="7307" spans="1:28">
      <c r="A7307" t="s">
        <v>16207</v>
      </c>
      <c r="B7307" t="s">
        <v>16208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229"/>
        <v>1364</v>
      </c>
      <c r="AB7307">
        <f t="shared" si="228"/>
        <v>2.2729465535947967E-4</v>
      </c>
    </row>
    <row r="7308" spans="1:28">
      <c r="A7308" t="s">
        <v>16209</v>
      </c>
      <c r="B7308" t="s">
        <v>16210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229"/>
        <v>1356</v>
      </c>
      <c r="AB7308">
        <f t="shared" si="228"/>
        <v>2.2596154887643286E-4</v>
      </c>
    </row>
    <row r="7309" spans="1:28">
      <c r="A7309" t="s">
        <v>16211</v>
      </c>
      <c r="B7309" t="s">
        <v>16212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229"/>
        <v>1244</v>
      </c>
      <c r="AB7309">
        <f t="shared" si="228"/>
        <v>2.0729805811377764E-4</v>
      </c>
    </row>
    <row r="7310" spans="1:28">
      <c r="A7310" t="s">
        <v>16213</v>
      </c>
      <c r="B7310" t="s">
        <v>16214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229"/>
        <v>1188</v>
      </c>
      <c r="AB7310">
        <f t="shared" si="228"/>
        <v>1.9796631273245004E-4</v>
      </c>
    </row>
    <row r="7311" spans="1:28">
      <c r="A7311" t="s">
        <v>16215</v>
      </c>
      <c r="B7311" t="s">
        <v>16216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229"/>
        <v>1123</v>
      </c>
      <c r="AB7311">
        <f t="shared" si="228"/>
        <v>1.8713482255769477E-4</v>
      </c>
    </row>
    <row r="7312" spans="1:28">
      <c r="A7312" t="s">
        <v>16217</v>
      </c>
      <c r="B7312" t="s">
        <v>16218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229"/>
        <v>1077</v>
      </c>
      <c r="AB7312">
        <f t="shared" si="228"/>
        <v>1.7946946028017565E-4</v>
      </c>
    </row>
    <row r="7313" spans="1:28">
      <c r="A7313" t="s">
        <v>16219</v>
      </c>
      <c r="B7313" t="s">
        <v>16220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229"/>
        <v>1045</v>
      </c>
      <c r="AB7313">
        <f t="shared" si="228"/>
        <v>1.7413703434798845E-4</v>
      </c>
    </row>
    <row r="7314" spans="1:28">
      <c r="A7314" t="s">
        <v>16221</v>
      </c>
      <c r="B7314" t="s">
        <v>16222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229"/>
        <v>992</v>
      </c>
      <c r="AB7314">
        <f t="shared" si="228"/>
        <v>1.653052038978034E-4</v>
      </c>
    </row>
    <row r="7315" spans="1:28">
      <c r="A7315" t="s">
        <v>16223</v>
      </c>
      <c r="B7315" t="s">
        <v>16224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229"/>
        <v>981</v>
      </c>
      <c r="AB7315">
        <f t="shared" si="228"/>
        <v>1.6347218248361403E-4</v>
      </c>
    </row>
    <row r="7316" spans="1:28">
      <c r="A7316" t="s">
        <v>16225</v>
      </c>
      <c r="B7316" t="s">
        <v>16226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229"/>
        <v>971</v>
      </c>
      <c r="AB7316">
        <f t="shared" si="228"/>
        <v>1.6180579937980554E-4</v>
      </c>
    </row>
    <row r="7317" spans="1:28">
      <c r="A7317" t="s">
        <v>16227</v>
      </c>
      <c r="B7317" t="s">
        <v>16228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229"/>
        <v>1001</v>
      </c>
      <c r="AB7317">
        <f t="shared" si="228"/>
        <v>1.6680494869123104E-4</v>
      </c>
    </row>
    <row r="7318" spans="1:28">
      <c r="A7318" t="s">
        <v>16229</v>
      </c>
      <c r="B7318" t="s">
        <v>16230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229"/>
        <v>1053</v>
      </c>
      <c r="AB7318">
        <f t="shared" ref="AB7318:AB7381" si="230">AA7318/$AD$4</f>
        <v>1.7547014083103525E-4</v>
      </c>
    </row>
    <row r="7319" spans="1:28">
      <c r="A7319" t="s">
        <v>16231</v>
      </c>
      <c r="B7319" t="s">
        <v>16232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229"/>
        <v>1068</v>
      </c>
      <c r="AB7319">
        <f t="shared" si="230"/>
        <v>1.7796971548674802E-4</v>
      </c>
    </row>
    <row r="7320" spans="1:28">
      <c r="A7320" t="s">
        <v>16233</v>
      </c>
      <c r="B7320" t="s">
        <v>16234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229"/>
        <v>1090</v>
      </c>
      <c r="AB7320">
        <f t="shared" si="230"/>
        <v>1.8163575831512671E-4</v>
      </c>
    </row>
    <row r="7321" spans="1:28">
      <c r="A7321" t="s">
        <v>16235</v>
      </c>
      <c r="B7321" t="s">
        <v>16236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229"/>
        <v>1079</v>
      </c>
      <c r="AB7321">
        <f t="shared" si="230"/>
        <v>1.7980273690093736E-4</v>
      </c>
    </row>
    <row r="7322" spans="1:28">
      <c r="A7322" t="s">
        <v>16237</v>
      </c>
      <c r="B7322" t="s">
        <v>16238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229"/>
        <v>987</v>
      </c>
      <c r="AB7322">
        <f t="shared" si="230"/>
        <v>1.6447201234589913E-4</v>
      </c>
    </row>
    <row r="7323" spans="1:28">
      <c r="A7323" t="s">
        <v>16239</v>
      </c>
      <c r="B7323" t="s">
        <v>16240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229"/>
        <v>794</v>
      </c>
      <c r="AB7323">
        <f t="shared" si="230"/>
        <v>1.3231081844239506E-4</v>
      </c>
    </row>
    <row r="7324" spans="1:28">
      <c r="A7324" t="s">
        <v>16241</v>
      </c>
      <c r="B7324" t="s">
        <v>16242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229"/>
        <v>605</v>
      </c>
      <c r="AB7324">
        <f t="shared" si="230"/>
        <v>1.0081617778041436E-4</v>
      </c>
    </row>
    <row r="7325" spans="1:28">
      <c r="A7325" t="s">
        <v>16243</v>
      </c>
      <c r="B7325" t="s">
        <v>16244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229"/>
        <v>395</v>
      </c>
      <c r="AB7325">
        <f t="shared" si="230"/>
        <v>6.5822132600435821E-5</v>
      </c>
    </row>
    <row r="7326" spans="1:28">
      <c r="A7326" t="s">
        <v>16245</v>
      </c>
      <c r="B7326" t="s">
        <v>16246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229"/>
        <v>412</v>
      </c>
      <c r="AB7326">
        <f t="shared" si="230"/>
        <v>6.8654983876910279E-5</v>
      </c>
    </row>
    <row r="7327" spans="1:28">
      <c r="A7327" t="s">
        <v>16247</v>
      </c>
      <c r="B7327" t="s">
        <v>16248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229"/>
        <v>395</v>
      </c>
      <c r="AB7327">
        <f t="shared" si="230"/>
        <v>6.5822132600435821E-5</v>
      </c>
    </row>
    <row r="7328" spans="1:28">
      <c r="A7328" t="s">
        <v>16249</v>
      </c>
      <c r="B7328" t="s">
        <v>16250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229"/>
        <v>448</v>
      </c>
      <c r="AB7328">
        <f t="shared" si="230"/>
        <v>7.465396305062089E-5</v>
      </c>
    </row>
    <row r="7329" spans="1:28">
      <c r="A7329" t="s">
        <v>16251</v>
      </c>
      <c r="B7329" t="s">
        <v>16252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229"/>
        <v>602</v>
      </c>
      <c r="AB7329">
        <f t="shared" si="230"/>
        <v>1.0031626284927181E-4</v>
      </c>
    </row>
    <row r="7330" spans="1:28">
      <c r="A7330" t="s">
        <v>16253</v>
      </c>
      <c r="B7330" t="s">
        <v>16254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229"/>
        <v>893</v>
      </c>
      <c r="AB7330">
        <f t="shared" si="230"/>
        <v>1.4880801117009922E-4</v>
      </c>
    </row>
    <row r="7331" spans="1:28">
      <c r="A7331" t="s">
        <v>16255</v>
      </c>
      <c r="B7331" t="s">
        <v>16256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229"/>
        <v>1086</v>
      </c>
      <c r="AB7331">
        <f t="shared" si="230"/>
        <v>1.8096920507360332E-4</v>
      </c>
    </row>
    <row r="7332" spans="1:28">
      <c r="A7332" t="s">
        <v>16257</v>
      </c>
      <c r="B7332" t="s">
        <v>16258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229"/>
        <v>1073</v>
      </c>
      <c r="AB7332">
        <f t="shared" si="230"/>
        <v>1.7880290703865226E-4</v>
      </c>
    </row>
    <row r="7333" spans="1:28">
      <c r="A7333" t="s">
        <v>16259</v>
      </c>
      <c r="B7333" t="s">
        <v>16260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229"/>
        <v>954</v>
      </c>
      <c r="AB7333">
        <f t="shared" si="230"/>
        <v>1.589729481033311E-4</v>
      </c>
    </row>
    <row r="7334" spans="1:28">
      <c r="A7334" t="s">
        <v>16261</v>
      </c>
      <c r="B7334" t="s">
        <v>16262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229"/>
        <v>894</v>
      </c>
      <c r="AB7334">
        <f t="shared" si="230"/>
        <v>1.4897464948048007E-4</v>
      </c>
    </row>
    <row r="7335" spans="1:28">
      <c r="A7335" t="s">
        <v>16263</v>
      </c>
      <c r="B7335" t="s">
        <v>16264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229"/>
        <v>854</v>
      </c>
      <c r="AB7335">
        <f t="shared" si="230"/>
        <v>1.4230911706524606E-4</v>
      </c>
    </row>
    <row r="7336" spans="1:28">
      <c r="A7336" t="s">
        <v>16265</v>
      </c>
      <c r="B7336" t="s">
        <v>16266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229"/>
        <v>802</v>
      </c>
      <c r="AB7336">
        <f t="shared" si="230"/>
        <v>1.3364392492544184E-4</v>
      </c>
    </row>
    <row r="7337" spans="1:28">
      <c r="A7337" t="s">
        <v>16267</v>
      </c>
      <c r="B7337" t="s">
        <v>16268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229"/>
        <v>780</v>
      </c>
      <c r="AB7337">
        <f t="shared" si="230"/>
        <v>1.2997788209706315E-4</v>
      </c>
    </row>
    <row r="7338" spans="1:28">
      <c r="A7338" t="s">
        <v>16269</v>
      </c>
      <c r="B7338" t="s">
        <v>16270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229"/>
        <v>710</v>
      </c>
      <c r="AB7338">
        <f t="shared" si="230"/>
        <v>1.1831320037040364E-4</v>
      </c>
    </row>
    <row r="7339" spans="1:28">
      <c r="A7339" t="s">
        <v>16271</v>
      </c>
      <c r="B7339" t="s">
        <v>16272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229"/>
        <v>728</v>
      </c>
      <c r="AB7339">
        <f t="shared" si="230"/>
        <v>1.2131268995725894E-4</v>
      </c>
    </row>
    <row r="7340" spans="1:28">
      <c r="A7340" t="s">
        <v>16273</v>
      </c>
      <c r="B7340" t="s">
        <v>16274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229"/>
        <v>719</v>
      </c>
      <c r="AB7340">
        <f t="shared" si="230"/>
        <v>1.1981294516383129E-4</v>
      </c>
    </row>
    <row r="7341" spans="1:28">
      <c r="A7341" t="s">
        <v>16275</v>
      </c>
      <c r="B7341" t="s">
        <v>16276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229"/>
        <v>743</v>
      </c>
      <c r="AB7341">
        <f t="shared" si="230"/>
        <v>1.238122646129717E-4</v>
      </c>
    </row>
    <row r="7342" spans="1:28">
      <c r="A7342" t="s">
        <v>16277</v>
      </c>
      <c r="B7342" t="s">
        <v>16278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229"/>
        <v>780</v>
      </c>
      <c r="AB7342">
        <f t="shared" si="230"/>
        <v>1.2997788209706315E-4</v>
      </c>
    </row>
    <row r="7343" spans="1:28">
      <c r="A7343" t="s">
        <v>16279</v>
      </c>
      <c r="B7343" t="s">
        <v>16280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229"/>
        <v>805</v>
      </c>
      <c r="AB7343">
        <f t="shared" si="230"/>
        <v>1.341438398565844E-4</v>
      </c>
    </row>
    <row r="7344" spans="1:28">
      <c r="A7344" t="s">
        <v>16281</v>
      </c>
      <c r="B7344" t="s">
        <v>16282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229"/>
        <v>821</v>
      </c>
      <c r="AB7344">
        <f t="shared" si="230"/>
        <v>1.3681005282267802E-4</v>
      </c>
    </row>
    <row r="7345" spans="1:28">
      <c r="A7345" t="s">
        <v>16283</v>
      </c>
      <c r="B7345" t="s">
        <v>16284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229"/>
        <v>825</v>
      </c>
      <c r="AB7345">
        <f t="shared" si="230"/>
        <v>1.3747660606420141E-4</v>
      </c>
    </row>
    <row r="7346" spans="1:28">
      <c r="A7346" t="s">
        <v>16285</v>
      </c>
      <c r="B7346" t="s">
        <v>16286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229"/>
        <v>765</v>
      </c>
      <c r="AB7346">
        <f t="shared" si="230"/>
        <v>1.2747830744135039E-4</v>
      </c>
    </row>
    <row r="7347" spans="1:28">
      <c r="A7347" t="s">
        <v>16287</v>
      </c>
      <c r="B7347" t="s">
        <v>16288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229"/>
        <v>613</v>
      </c>
      <c r="AB7347">
        <f t="shared" si="230"/>
        <v>1.0214928426346117E-4</v>
      </c>
    </row>
    <row r="7348" spans="1:28">
      <c r="A7348" t="s">
        <v>16289</v>
      </c>
      <c r="B7348" t="s">
        <v>16290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229"/>
        <v>445</v>
      </c>
      <c r="AB7348">
        <f t="shared" si="230"/>
        <v>7.4154048119478341E-5</v>
      </c>
    </row>
    <row r="7349" spans="1:28">
      <c r="A7349" t="s">
        <v>16291</v>
      </c>
      <c r="B7349" t="s">
        <v>16292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229"/>
        <v>343</v>
      </c>
      <c r="AB7349">
        <f t="shared" si="230"/>
        <v>5.7156940460631619E-5</v>
      </c>
    </row>
    <row r="7350" spans="1:28">
      <c r="A7350" t="s">
        <v>16293</v>
      </c>
      <c r="B7350" t="s">
        <v>16294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229"/>
        <v>383</v>
      </c>
      <c r="AB7350">
        <f t="shared" si="230"/>
        <v>6.3822472875865621E-5</v>
      </c>
    </row>
    <row r="7351" spans="1:28">
      <c r="A7351" t="s">
        <v>16295</v>
      </c>
      <c r="B7351" t="s">
        <v>16296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229"/>
        <v>383</v>
      </c>
      <c r="AB7351">
        <f t="shared" si="230"/>
        <v>6.3822472875865621E-5</v>
      </c>
    </row>
    <row r="7352" spans="1:28">
      <c r="A7352" t="s">
        <v>16297</v>
      </c>
      <c r="B7352" t="s">
        <v>16298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229"/>
        <v>456</v>
      </c>
      <c r="AB7352">
        <f t="shared" si="230"/>
        <v>7.5987069533667686E-5</v>
      </c>
    </row>
    <row r="7353" spans="1:28">
      <c r="A7353" t="s">
        <v>16299</v>
      </c>
      <c r="B7353" t="s">
        <v>16300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229"/>
        <v>626</v>
      </c>
      <c r="AB7353">
        <f t="shared" si="230"/>
        <v>1.0431558229841223E-4</v>
      </c>
    </row>
    <row r="7354" spans="1:28">
      <c r="A7354" t="s">
        <v>16301</v>
      </c>
      <c r="B7354" t="s">
        <v>16302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229"/>
        <v>909</v>
      </c>
      <c r="AB7354">
        <f t="shared" si="230"/>
        <v>1.5147422413619283E-4</v>
      </c>
    </row>
    <row r="7355" spans="1:28">
      <c r="A7355" t="s">
        <v>16303</v>
      </c>
      <c r="B7355" t="s">
        <v>16304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229"/>
        <v>950</v>
      </c>
      <c r="AB7355">
        <f t="shared" si="230"/>
        <v>1.5830639486180768E-4</v>
      </c>
    </row>
    <row r="7356" spans="1:28">
      <c r="A7356" t="s">
        <v>16305</v>
      </c>
      <c r="B7356" t="s">
        <v>16306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229"/>
        <v>950</v>
      </c>
      <c r="AB7356">
        <f t="shared" si="230"/>
        <v>1.5830639486180768E-4</v>
      </c>
    </row>
    <row r="7357" spans="1:28">
      <c r="A7357" t="s">
        <v>16307</v>
      </c>
      <c r="B7357" t="s">
        <v>16308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229"/>
        <v>817</v>
      </c>
      <c r="AB7357">
        <f t="shared" si="230"/>
        <v>1.361434995811546E-4</v>
      </c>
    </row>
    <row r="7358" spans="1:28">
      <c r="A7358" t="s">
        <v>16309</v>
      </c>
      <c r="B7358" t="s">
        <v>16310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229"/>
        <v>768</v>
      </c>
      <c r="AB7358">
        <f t="shared" si="230"/>
        <v>1.2797822237249295E-4</v>
      </c>
    </row>
    <row r="7359" spans="1:28">
      <c r="A7359" t="s">
        <v>16311</v>
      </c>
      <c r="B7359" t="s">
        <v>16312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229"/>
        <v>726</v>
      </c>
      <c r="AB7359">
        <f t="shared" si="230"/>
        <v>1.2097941333649724E-4</v>
      </c>
    </row>
    <row r="7360" spans="1:28">
      <c r="A7360" t="s">
        <v>16313</v>
      </c>
      <c r="B7360" t="s">
        <v>16314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229"/>
        <v>694</v>
      </c>
      <c r="AB7360">
        <f t="shared" si="230"/>
        <v>1.1564698740431003E-4</v>
      </c>
    </row>
    <row r="7361" spans="1:28">
      <c r="A7361" t="s">
        <v>16315</v>
      </c>
      <c r="B7361" t="s">
        <v>16316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229"/>
        <v>678</v>
      </c>
      <c r="AB7361">
        <f t="shared" si="230"/>
        <v>1.1298077443821643E-4</v>
      </c>
    </row>
    <row r="7362" spans="1:28">
      <c r="A7362" t="s">
        <v>16317</v>
      </c>
      <c r="B7362" t="s">
        <v>16318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229"/>
        <v>629</v>
      </c>
      <c r="AB7362">
        <f t="shared" si="230"/>
        <v>1.0481549722955478E-4</v>
      </c>
    </row>
    <row r="7363" spans="1:28">
      <c r="A7363" t="s">
        <v>16319</v>
      </c>
      <c r="B7363" t="s">
        <v>16320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229"/>
        <v>626</v>
      </c>
      <c r="AB7363">
        <f t="shared" si="230"/>
        <v>1.0431558229841223E-4</v>
      </c>
    </row>
    <row r="7364" spans="1:28">
      <c r="A7364" t="s">
        <v>16321</v>
      </c>
      <c r="B7364" t="s">
        <v>16322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229"/>
        <v>612</v>
      </c>
      <c r="AB7364">
        <f t="shared" si="230"/>
        <v>1.0198264595308032E-4</v>
      </c>
    </row>
    <row r="7365" spans="1:28">
      <c r="A7365" t="s">
        <v>16323</v>
      </c>
      <c r="B7365" t="s">
        <v>16324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229"/>
        <v>643</v>
      </c>
      <c r="AB7365">
        <f t="shared" si="230"/>
        <v>1.0714843357488667E-4</v>
      </c>
    </row>
    <row r="7366" spans="1:28">
      <c r="A7366" t="s">
        <v>16325</v>
      </c>
      <c r="B7366" t="s">
        <v>16326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231">SUM(U7366:Z7366)</f>
        <v>689</v>
      </c>
      <c r="AB7366">
        <f t="shared" si="230"/>
        <v>1.1481379585240579E-4</v>
      </c>
    </row>
    <row r="7367" spans="1:28">
      <c r="A7367" t="s">
        <v>16327</v>
      </c>
      <c r="B7367" t="s">
        <v>16328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231"/>
        <v>717</v>
      </c>
      <c r="AB7367">
        <f t="shared" si="230"/>
        <v>1.1947966854306959E-4</v>
      </c>
    </row>
    <row r="7368" spans="1:28">
      <c r="A7368" t="s">
        <v>16329</v>
      </c>
      <c r="B7368" t="s">
        <v>16330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231"/>
        <v>748</v>
      </c>
      <c r="AB7368">
        <f t="shared" si="230"/>
        <v>1.2464545616487594E-4</v>
      </c>
    </row>
    <row r="7369" spans="1:28">
      <c r="A7369" t="s">
        <v>16331</v>
      </c>
      <c r="B7369" t="s">
        <v>16332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231"/>
        <v>759</v>
      </c>
      <c r="AB7369">
        <f t="shared" si="230"/>
        <v>1.2647847757906529E-4</v>
      </c>
    </row>
    <row r="7370" spans="1:28">
      <c r="A7370" t="s">
        <v>16333</v>
      </c>
      <c r="B7370" t="s">
        <v>16334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231"/>
        <v>711</v>
      </c>
      <c r="AB7370">
        <f t="shared" si="230"/>
        <v>1.1847983868078449E-4</v>
      </c>
    </row>
    <row r="7371" spans="1:28">
      <c r="A7371" t="s">
        <v>16335</v>
      </c>
      <c r="B7371" t="s">
        <v>16336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231"/>
        <v>569</v>
      </c>
      <c r="AB7371">
        <f t="shared" si="230"/>
        <v>9.4817198606703766E-5</v>
      </c>
    </row>
    <row r="7372" spans="1:28">
      <c r="A7372" t="s">
        <v>16337</v>
      </c>
      <c r="B7372" t="s">
        <v>16338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231"/>
        <v>411</v>
      </c>
      <c r="AB7372">
        <f t="shared" si="230"/>
        <v>6.8488345566529424E-5</v>
      </c>
    </row>
    <row r="7373" spans="1:28">
      <c r="A7373" t="s">
        <v>16339</v>
      </c>
      <c r="B7373" t="s">
        <v>16340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231"/>
        <v>327</v>
      </c>
      <c r="AB7373">
        <f t="shared" si="230"/>
        <v>5.4490727494538015E-5</v>
      </c>
    </row>
    <row r="7374" spans="1:28">
      <c r="A7374" t="s">
        <v>16341</v>
      </c>
      <c r="B7374" t="s">
        <v>16342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231"/>
        <v>358</v>
      </c>
      <c r="AB7374">
        <f t="shared" si="230"/>
        <v>5.9656515116344368E-5</v>
      </c>
    </row>
    <row r="7375" spans="1:28">
      <c r="A7375" t="s">
        <v>16343</v>
      </c>
      <c r="B7375" t="s">
        <v>16344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231"/>
        <v>362</v>
      </c>
      <c r="AB7375">
        <f t="shared" si="230"/>
        <v>6.0323068357867772E-5</v>
      </c>
    </row>
    <row r="7376" spans="1:28">
      <c r="A7376" t="s">
        <v>16345</v>
      </c>
      <c r="B7376" t="s">
        <v>16346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231"/>
        <v>400</v>
      </c>
      <c r="AB7376">
        <f t="shared" si="230"/>
        <v>6.6655324152340079E-5</v>
      </c>
    </row>
    <row r="7377" spans="1:28">
      <c r="A7377" t="s">
        <v>16347</v>
      </c>
      <c r="B7377" t="s">
        <v>16348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231"/>
        <v>551</v>
      </c>
      <c r="AB7377">
        <f t="shared" si="230"/>
        <v>9.1817709019848453E-5</v>
      </c>
    </row>
    <row r="7378" spans="1:28">
      <c r="A7378" t="s">
        <v>16349</v>
      </c>
      <c r="B7378" t="s">
        <v>16350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231"/>
        <v>862</v>
      </c>
      <c r="AB7378">
        <f t="shared" si="230"/>
        <v>1.4364222354829286E-4</v>
      </c>
    </row>
    <row r="7379" spans="1:28">
      <c r="A7379" t="s">
        <v>16351</v>
      </c>
      <c r="B7379" t="s">
        <v>16352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231"/>
        <v>1024</v>
      </c>
      <c r="AB7379">
        <f t="shared" si="230"/>
        <v>1.7063762982999058E-4</v>
      </c>
    </row>
    <row r="7380" spans="1:28">
      <c r="A7380" t="s">
        <v>16353</v>
      </c>
      <c r="B7380" t="s">
        <v>16354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231"/>
        <v>1010</v>
      </c>
      <c r="AB7380">
        <f t="shared" si="230"/>
        <v>1.683046934846587E-4</v>
      </c>
    </row>
    <row r="7381" spans="1:28">
      <c r="A7381" t="s">
        <v>16355</v>
      </c>
      <c r="B7381" t="s">
        <v>16356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231"/>
        <v>871</v>
      </c>
      <c r="AB7381">
        <f t="shared" si="230"/>
        <v>1.4514196834172053E-4</v>
      </c>
    </row>
    <row r="7382" spans="1:28">
      <c r="A7382" t="s">
        <v>16357</v>
      </c>
      <c r="B7382" t="s">
        <v>16358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231"/>
        <v>823</v>
      </c>
      <c r="AB7382">
        <f t="shared" ref="AB7382:AB7445" si="232">AA7382/$AD$4</f>
        <v>1.371433294434397E-4</v>
      </c>
    </row>
    <row r="7383" spans="1:28">
      <c r="A7383" t="s">
        <v>16359</v>
      </c>
      <c r="B7383" t="s">
        <v>16360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231"/>
        <v>769</v>
      </c>
      <c r="AB7383">
        <f t="shared" si="232"/>
        <v>1.2814486068287381E-4</v>
      </c>
    </row>
    <row r="7384" spans="1:28">
      <c r="A7384" t="s">
        <v>16361</v>
      </c>
      <c r="B7384" t="s">
        <v>16362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231"/>
        <v>731</v>
      </c>
      <c r="AB7384">
        <f t="shared" si="232"/>
        <v>1.2181260488840148E-4</v>
      </c>
    </row>
    <row r="7385" spans="1:28">
      <c r="A7385" t="s">
        <v>16363</v>
      </c>
      <c r="B7385" t="s">
        <v>16364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231"/>
        <v>708</v>
      </c>
      <c r="AB7385">
        <f t="shared" si="232"/>
        <v>1.1797992374964194E-4</v>
      </c>
    </row>
    <row r="7386" spans="1:28">
      <c r="A7386" t="s">
        <v>16365</v>
      </c>
      <c r="B7386" t="s">
        <v>16366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231"/>
        <v>650</v>
      </c>
      <c r="AB7386">
        <f t="shared" si="232"/>
        <v>1.0831490174755263E-4</v>
      </c>
    </row>
    <row r="7387" spans="1:28">
      <c r="A7387" t="s">
        <v>16367</v>
      </c>
      <c r="B7387" t="s">
        <v>16368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231"/>
        <v>638</v>
      </c>
      <c r="AB7387">
        <f t="shared" si="232"/>
        <v>1.0631524202298243E-4</v>
      </c>
    </row>
    <row r="7388" spans="1:28">
      <c r="A7388" t="s">
        <v>16369</v>
      </c>
      <c r="B7388" t="s">
        <v>16370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231"/>
        <v>628</v>
      </c>
      <c r="AB7388">
        <f t="shared" si="232"/>
        <v>1.0464885891917392E-4</v>
      </c>
    </row>
    <row r="7389" spans="1:28">
      <c r="A7389" t="s">
        <v>16371</v>
      </c>
      <c r="B7389" t="s">
        <v>16372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231"/>
        <v>647</v>
      </c>
      <c r="AB7389">
        <f t="shared" si="232"/>
        <v>1.0781498681641008E-4</v>
      </c>
    </row>
    <row r="7390" spans="1:28">
      <c r="A7390" t="s">
        <v>16373</v>
      </c>
      <c r="B7390" t="s">
        <v>16374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231"/>
        <v>692</v>
      </c>
      <c r="AB7390">
        <f t="shared" si="232"/>
        <v>1.1531371078354834E-4</v>
      </c>
    </row>
    <row r="7391" spans="1:28">
      <c r="A7391" t="s">
        <v>16375</v>
      </c>
      <c r="B7391" t="s">
        <v>16376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231"/>
        <v>717</v>
      </c>
      <c r="AB7391">
        <f t="shared" si="232"/>
        <v>1.1947966854306959E-4</v>
      </c>
    </row>
    <row r="7392" spans="1:28">
      <c r="A7392" t="s">
        <v>16377</v>
      </c>
      <c r="B7392" t="s">
        <v>16378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231"/>
        <v>753</v>
      </c>
      <c r="AB7392">
        <f t="shared" si="232"/>
        <v>1.2547864771678019E-4</v>
      </c>
    </row>
    <row r="7393" spans="1:28">
      <c r="A7393" t="s">
        <v>16379</v>
      </c>
      <c r="B7393" t="s">
        <v>16380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231"/>
        <v>765</v>
      </c>
      <c r="AB7393">
        <f t="shared" si="232"/>
        <v>1.2747830744135039E-4</v>
      </c>
    </row>
    <row r="7394" spans="1:28">
      <c r="A7394" t="s">
        <v>16381</v>
      </c>
      <c r="B7394" t="s">
        <v>16382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231"/>
        <v>703</v>
      </c>
      <c r="AB7394">
        <f t="shared" si="232"/>
        <v>1.1714673219773768E-4</v>
      </c>
    </row>
    <row r="7395" spans="1:28">
      <c r="A7395" t="s">
        <v>16383</v>
      </c>
      <c r="B7395" t="s">
        <v>16384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231"/>
        <v>560</v>
      </c>
      <c r="AB7395">
        <f t="shared" si="232"/>
        <v>9.3317453813276103E-5</v>
      </c>
    </row>
    <row r="7396" spans="1:28">
      <c r="A7396" t="s">
        <v>16385</v>
      </c>
      <c r="B7396" t="s">
        <v>16386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231"/>
        <v>398</v>
      </c>
      <c r="AB7396">
        <f t="shared" si="232"/>
        <v>6.632204753157837E-5</v>
      </c>
    </row>
    <row r="7397" spans="1:28">
      <c r="A7397" t="s">
        <v>16387</v>
      </c>
      <c r="B7397" t="s">
        <v>16388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231"/>
        <v>358</v>
      </c>
      <c r="AB7397">
        <f t="shared" si="232"/>
        <v>5.9656515116344368E-5</v>
      </c>
    </row>
    <row r="7398" spans="1:28">
      <c r="A7398" t="s">
        <v>16389</v>
      </c>
      <c r="B7398" t="s">
        <v>16390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231"/>
        <v>389</v>
      </c>
      <c r="AB7398">
        <f t="shared" si="232"/>
        <v>6.4822302738150721E-5</v>
      </c>
    </row>
    <row r="7399" spans="1:28">
      <c r="A7399" t="s">
        <v>16391</v>
      </c>
      <c r="B7399" t="s">
        <v>16392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231"/>
        <v>392</v>
      </c>
      <c r="AB7399">
        <f t="shared" si="232"/>
        <v>6.5322217669293271E-5</v>
      </c>
    </row>
    <row r="7400" spans="1:28">
      <c r="A7400" t="s">
        <v>16393</v>
      </c>
      <c r="B7400" t="s">
        <v>16394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231"/>
        <v>431</v>
      </c>
      <c r="AB7400">
        <f t="shared" si="232"/>
        <v>7.1821111774146432E-5</v>
      </c>
    </row>
    <row r="7401" spans="1:28">
      <c r="A7401" t="s">
        <v>16395</v>
      </c>
      <c r="B7401" t="s">
        <v>16396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231"/>
        <v>588</v>
      </c>
      <c r="AB7401">
        <f t="shared" si="232"/>
        <v>9.798332650393992E-5</v>
      </c>
    </row>
    <row r="7402" spans="1:28">
      <c r="A7402" t="s">
        <v>16397</v>
      </c>
      <c r="B7402" t="s">
        <v>16398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231"/>
        <v>899</v>
      </c>
      <c r="AB7402">
        <f t="shared" si="232"/>
        <v>1.4980784103238432E-4</v>
      </c>
    </row>
    <row r="7403" spans="1:28">
      <c r="A7403" t="s">
        <v>16399</v>
      </c>
      <c r="B7403" t="s">
        <v>16400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231"/>
        <v>1063</v>
      </c>
      <c r="AB7403">
        <f t="shared" si="232"/>
        <v>1.7713652393484375E-4</v>
      </c>
    </row>
    <row r="7404" spans="1:28">
      <c r="A7404" t="s">
        <v>16401</v>
      </c>
      <c r="B7404" t="s">
        <v>16402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231"/>
        <v>1048</v>
      </c>
      <c r="AB7404">
        <f t="shared" si="232"/>
        <v>1.7463694927913101E-4</v>
      </c>
    </row>
    <row r="7405" spans="1:28">
      <c r="A7405" t="s">
        <v>16403</v>
      </c>
      <c r="B7405" t="s">
        <v>16404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231"/>
        <v>933</v>
      </c>
      <c r="AB7405">
        <f t="shared" si="232"/>
        <v>1.5547354358533323E-4</v>
      </c>
    </row>
    <row r="7406" spans="1:28">
      <c r="A7406" t="s">
        <v>16405</v>
      </c>
      <c r="B7406" t="s">
        <v>16406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231"/>
        <v>879</v>
      </c>
      <c r="AB7406">
        <f t="shared" si="232"/>
        <v>1.4647507482476731E-4</v>
      </c>
    </row>
    <row r="7407" spans="1:28">
      <c r="A7407" t="s">
        <v>16407</v>
      </c>
      <c r="B7407" t="s">
        <v>16408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231"/>
        <v>824</v>
      </c>
      <c r="AB7407">
        <f t="shared" si="232"/>
        <v>1.3730996775382056E-4</v>
      </c>
    </row>
    <row r="7408" spans="1:28">
      <c r="A7408" t="s">
        <v>16409</v>
      </c>
      <c r="B7408" t="s">
        <v>16410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231"/>
        <v>787</v>
      </c>
      <c r="AB7408">
        <f t="shared" si="232"/>
        <v>1.311443502697291E-4</v>
      </c>
    </row>
    <row r="7409" spans="1:28">
      <c r="A7409" t="s">
        <v>16411</v>
      </c>
      <c r="B7409" t="s">
        <v>16412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231"/>
        <v>762</v>
      </c>
      <c r="AB7409">
        <f t="shared" si="232"/>
        <v>1.2697839251020785E-4</v>
      </c>
    </row>
    <row r="7410" spans="1:28">
      <c r="A7410" t="s">
        <v>16413</v>
      </c>
      <c r="B7410" t="s">
        <v>16414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231"/>
        <v>707</v>
      </c>
      <c r="AB7410">
        <f t="shared" si="232"/>
        <v>1.1781328543926109E-4</v>
      </c>
    </row>
    <row r="7411" spans="1:28">
      <c r="A7411" t="s">
        <v>16415</v>
      </c>
      <c r="B7411" t="s">
        <v>16416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231"/>
        <v>696</v>
      </c>
      <c r="AB7411">
        <f t="shared" si="232"/>
        <v>1.1598026402507173E-4</v>
      </c>
    </row>
    <row r="7412" spans="1:28">
      <c r="A7412" t="s">
        <v>16417</v>
      </c>
      <c r="B7412" t="s">
        <v>16418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231"/>
        <v>683</v>
      </c>
      <c r="AB7412">
        <f t="shared" si="232"/>
        <v>1.1381396599012069E-4</v>
      </c>
    </row>
    <row r="7413" spans="1:28">
      <c r="A7413" t="s">
        <v>16419</v>
      </c>
      <c r="B7413" t="s">
        <v>16420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231"/>
        <v>705</v>
      </c>
      <c r="AB7413">
        <f t="shared" si="232"/>
        <v>1.1748000881849939E-4</v>
      </c>
    </row>
    <row r="7414" spans="1:28">
      <c r="A7414" t="s">
        <v>16421</v>
      </c>
      <c r="B7414" t="s">
        <v>16422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231"/>
        <v>751</v>
      </c>
      <c r="AB7414">
        <f t="shared" si="232"/>
        <v>1.2514537109601851E-4</v>
      </c>
    </row>
    <row r="7415" spans="1:28">
      <c r="A7415" t="s">
        <v>16423</v>
      </c>
      <c r="B7415" t="s">
        <v>16424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231"/>
        <v>768</v>
      </c>
      <c r="AB7415">
        <f t="shared" si="232"/>
        <v>1.2797822237249295E-4</v>
      </c>
    </row>
    <row r="7416" spans="1:28">
      <c r="A7416" t="s">
        <v>16425</v>
      </c>
      <c r="B7416" t="s">
        <v>16426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231"/>
        <v>796</v>
      </c>
      <c r="AB7416">
        <f t="shared" si="232"/>
        <v>1.3264409506315674E-4</v>
      </c>
    </row>
    <row r="7417" spans="1:28">
      <c r="A7417" t="s">
        <v>16427</v>
      </c>
      <c r="B7417" t="s">
        <v>16428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231"/>
        <v>801</v>
      </c>
      <c r="AB7417">
        <f t="shared" si="232"/>
        <v>1.3347728661506101E-4</v>
      </c>
    </row>
    <row r="7418" spans="1:28">
      <c r="A7418" t="s">
        <v>16429</v>
      </c>
      <c r="B7418" t="s">
        <v>16430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231"/>
        <v>732</v>
      </c>
      <c r="AB7418">
        <f t="shared" si="232"/>
        <v>1.2197924319878234E-4</v>
      </c>
    </row>
    <row r="7419" spans="1:28">
      <c r="A7419" t="s">
        <v>16431</v>
      </c>
      <c r="B7419" t="s">
        <v>16432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231"/>
        <v>582</v>
      </c>
      <c r="AB7419">
        <f t="shared" si="232"/>
        <v>9.6983496641654806E-5</v>
      </c>
    </row>
    <row r="7420" spans="1:28">
      <c r="A7420" t="s">
        <v>16433</v>
      </c>
      <c r="B7420" t="s">
        <v>16434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231"/>
        <v>423</v>
      </c>
      <c r="AB7420">
        <f t="shared" si="232"/>
        <v>7.0488005291099637E-5</v>
      </c>
    </row>
    <row r="7421" spans="1:28">
      <c r="A7421" t="s">
        <v>16435</v>
      </c>
      <c r="B7421" t="s">
        <v>16436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231"/>
        <v>398</v>
      </c>
      <c r="AB7421">
        <f t="shared" si="232"/>
        <v>6.632204753157837E-5</v>
      </c>
    </row>
    <row r="7422" spans="1:28">
      <c r="A7422" t="s">
        <v>16437</v>
      </c>
      <c r="B7422" t="s">
        <v>16438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231"/>
        <v>433</v>
      </c>
      <c r="AB7422">
        <f t="shared" si="232"/>
        <v>7.2154388394908128E-5</v>
      </c>
    </row>
    <row r="7423" spans="1:28">
      <c r="A7423" t="s">
        <v>16439</v>
      </c>
      <c r="B7423" t="s">
        <v>16440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231"/>
        <v>436</v>
      </c>
      <c r="AB7423">
        <f t="shared" si="232"/>
        <v>7.2654303326050677E-5</v>
      </c>
    </row>
    <row r="7424" spans="1:28">
      <c r="A7424" t="s">
        <v>16441</v>
      </c>
      <c r="B7424" t="s">
        <v>16442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231"/>
        <v>479</v>
      </c>
      <c r="AB7424">
        <f t="shared" si="232"/>
        <v>7.9819750672427243E-5</v>
      </c>
    </row>
    <row r="7425" spans="1:28">
      <c r="A7425" t="s">
        <v>16443</v>
      </c>
      <c r="B7425" t="s">
        <v>16444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231"/>
        <v>640</v>
      </c>
      <c r="AB7425">
        <f t="shared" si="232"/>
        <v>1.0664851864374412E-4</v>
      </c>
    </row>
    <row r="7426" spans="1:28">
      <c r="A7426" t="s">
        <v>16445</v>
      </c>
      <c r="B7426" t="s">
        <v>16446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231"/>
        <v>964</v>
      </c>
      <c r="AB7426">
        <f t="shared" si="232"/>
        <v>1.6063933120713959E-4</v>
      </c>
    </row>
    <row r="7427" spans="1:28">
      <c r="A7427" t="s">
        <v>16447</v>
      </c>
      <c r="B7427" t="s">
        <v>16448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231"/>
        <v>1132</v>
      </c>
      <c r="AB7427">
        <f t="shared" si="232"/>
        <v>1.8863456735112241E-4</v>
      </c>
    </row>
    <row r="7428" spans="1:28">
      <c r="A7428" t="s">
        <v>16449</v>
      </c>
      <c r="B7428" t="s">
        <v>16450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231"/>
        <v>1117</v>
      </c>
      <c r="AB7428">
        <f t="shared" si="232"/>
        <v>1.8613499269540967E-4</v>
      </c>
    </row>
    <row r="7429" spans="1:28">
      <c r="A7429" t="s">
        <v>16451</v>
      </c>
      <c r="B7429" t="s">
        <v>16452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231"/>
        <v>1007</v>
      </c>
      <c r="AB7429">
        <f t="shared" si="232"/>
        <v>1.6780477855351614E-4</v>
      </c>
    </row>
    <row r="7430" spans="1:28">
      <c r="A7430" t="s">
        <v>16453</v>
      </c>
      <c r="B7430" t="s">
        <v>16454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233">SUM(U7430:Z7430)</f>
        <v>947</v>
      </c>
      <c r="AB7430">
        <f t="shared" si="232"/>
        <v>1.5780647993066514E-4</v>
      </c>
    </row>
    <row r="7431" spans="1:28">
      <c r="A7431" t="s">
        <v>16455</v>
      </c>
      <c r="B7431" t="s">
        <v>16456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233"/>
        <v>891</v>
      </c>
      <c r="AB7431">
        <f t="shared" si="232"/>
        <v>1.4847473454933751E-4</v>
      </c>
    </row>
    <row r="7432" spans="1:28">
      <c r="A7432" t="s">
        <v>16457</v>
      </c>
      <c r="B7432" t="s">
        <v>16458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233"/>
        <v>852</v>
      </c>
      <c r="AB7432">
        <f t="shared" si="232"/>
        <v>1.4197584044448437E-4</v>
      </c>
    </row>
    <row r="7433" spans="1:28">
      <c r="A7433" t="s">
        <v>16459</v>
      </c>
      <c r="B7433" t="s">
        <v>16460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233"/>
        <v>829</v>
      </c>
      <c r="AB7433">
        <f t="shared" si="232"/>
        <v>1.381431593057248E-4</v>
      </c>
    </row>
    <row r="7434" spans="1:28">
      <c r="A7434" t="s">
        <v>16461</v>
      </c>
      <c r="B7434" t="s">
        <v>16462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233"/>
        <v>772</v>
      </c>
      <c r="AB7434">
        <f t="shared" si="232"/>
        <v>1.2864477561401634E-4</v>
      </c>
    </row>
    <row r="7435" spans="1:28">
      <c r="A7435" t="s">
        <v>16463</v>
      </c>
      <c r="B7435" t="s">
        <v>16464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233"/>
        <v>765</v>
      </c>
      <c r="AB7435">
        <f t="shared" si="232"/>
        <v>1.2747830744135039E-4</v>
      </c>
    </row>
    <row r="7436" spans="1:28">
      <c r="A7436" t="s">
        <v>16465</v>
      </c>
      <c r="B7436" t="s">
        <v>16466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233"/>
        <v>754</v>
      </c>
      <c r="AB7436">
        <f t="shared" si="232"/>
        <v>1.2564528602716104E-4</v>
      </c>
    </row>
    <row r="7437" spans="1:28">
      <c r="A7437" t="s">
        <v>16467</v>
      </c>
      <c r="B7437" t="s">
        <v>16468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233"/>
        <v>778</v>
      </c>
      <c r="AB7437">
        <f t="shared" si="232"/>
        <v>1.2964460547630144E-4</v>
      </c>
    </row>
    <row r="7438" spans="1:28">
      <c r="A7438" t="s">
        <v>16469</v>
      </c>
      <c r="B7438" t="s">
        <v>16470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233"/>
        <v>829</v>
      </c>
      <c r="AB7438">
        <f t="shared" si="232"/>
        <v>1.381431593057248E-4</v>
      </c>
    </row>
    <row r="7439" spans="1:28">
      <c r="A7439" t="s">
        <v>16471</v>
      </c>
      <c r="B7439" t="s">
        <v>16472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233"/>
        <v>844</v>
      </c>
      <c r="AB7439">
        <f t="shared" si="232"/>
        <v>1.4064273396143757E-4</v>
      </c>
    </row>
    <row r="7440" spans="1:28">
      <c r="A7440" t="s">
        <v>16473</v>
      </c>
      <c r="B7440" t="s">
        <v>16474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233"/>
        <v>868</v>
      </c>
      <c r="AB7440">
        <f t="shared" si="232"/>
        <v>1.4464205341057796E-4</v>
      </c>
    </row>
    <row r="7441" spans="1:28">
      <c r="A7441" t="s">
        <v>16475</v>
      </c>
      <c r="B7441" t="s">
        <v>16476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233"/>
        <v>871</v>
      </c>
      <c r="AB7441">
        <f t="shared" si="232"/>
        <v>1.4514196834172053E-4</v>
      </c>
    </row>
    <row r="7442" spans="1:28">
      <c r="A7442" t="s">
        <v>16477</v>
      </c>
      <c r="B7442" t="s">
        <v>16478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233"/>
        <v>792</v>
      </c>
      <c r="AB7442">
        <f t="shared" si="232"/>
        <v>1.3197754182163335E-4</v>
      </c>
    </row>
    <row r="7443" spans="1:28">
      <c r="A7443" t="s">
        <v>16479</v>
      </c>
      <c r="B7443" t="s">
        <v>16480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233"/>
        <v>628</v>
      </c>
      <c r="AB7443">
        <f t="shared" si="232"/>
        <v>1.0464885891917392E-4</v>
      </c>
    </row>
    <row r="7444" spans="1:28">
      <c r="A7444" t="s">
        <v>16481</v>
      </c>
      <c r="B7444" t="s">
        <v>16482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233"/>
        <v>467</v>
      </c>
      <c r="AB7444">
        <f t="shared" si="232"/>
        <v>7.7820090947857044E-5</v>
      </c>
    </row>
    <row r="7445" spans="1:28">
      <c r="A7445" t="s">
        <v>16483</v>
      </c>
      <c r="B7445" t="s">
        <v>16484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233"/>
        <v>423</v>
      </c>
      <c r="AB7445">
        <f t="shared" si="232"/>
        <v>7.0488005291099637E-5</v>
      </c>
    </row>
    <row r="7446" spans="1:28">
      <c r="A7446" t="s">
        <v>16485</v>
      </c>
      <c r="B7446" t="s">
        <v>16486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233"/>
        <v>461</v>
      </c>
      <c r="AB7446">
        <f t="shared" ref="AB7446:AB7509" si="234">AA7446/$AD$4</f>
        <v>7.6820261085571944E-5</v>
      </c>
    </row>
    <row r="7447" spans="1:28">
      <c r="A7447" t="s">
        <v>16487</v>
      </c>
      <c r="B7447" t="s">
        <v>16488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233"/>
        <v>463</v>
      </c>
      <c r="AB7447">
        <f t="shared" si="234"/>
        <v>7.715353770633364E-5</v>
      </c>
    </row>
    <row r="7448" spans="1:28">
      <c r="A7448" t="s">
        <v>16489</v>
      </c>
      <c r="B7448" t="s">
        <v>16490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233"/>
        <v>509</v>
      </c>
      <c r="AB7448">
        <f t="shared" si="234"/>
        <v>8.4818899983852742E-5</v>
      </c>
    </row>
    <row r="7449" spans="1:28">
      <c r="A7449" t="s">
        <v>16491</v>
      </c>
      <c r="B7449" t="s">
        <v>16492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233"/>
        <v>678</v>
      </c>
      <c r="AB7449">
        <f t="shared" si="234"/>
        <v>1.1298077443821643E-4</v>
      </c>
    </row>
    <row r="7450" spans="1:28">
      <c r="A7450" t="s">
        <v>16493</v>
      </c>
      <c r="B7450" t="s">
        <v>16494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233"/>
        <v>1014</v>
      </c>
      <c r="AB7450">
        <f t="shared" si="234"/>
        <v>1.6897124672618209E-4</v>
      </c>
    </row>
    <row r="7451" spans="1:28">
      <c r="A7451" t="s">
        <v>16495</v>
      </c>
      <c r="B7451" t="s">
        <v>16496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233"/>
        <v>1189</v>
      </c>
      <c r="AB7451">
        <f t="shared" si="234"/>
        <v>1.9813295104283087E-4</v>
      </c>
    </row>
    <row r="7452" spans="1:28">
      <c r="A7452" t="s">
        <v>16497</v>
      </c>
      <c r="B7452" t="s">
        <v>16498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233"/>
        <v>1174</v>
      </c>
      <c r="AB7452">
        <f t="shared" si="234"/>
        <v>1.9563337638711813E-4</v>
      </c>
    </row>
    <row r="7453" spans="1:28">
      <c r="A7453" t="s">
        <v>16499</v>
      </c>
      <c r="B7453" t="s">
        <v>16500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233"/>
        <v>1063</v>
      </c>
      <c r="AB7453">
        <f t="shared" si="234"/>
        <v>1.7713652393484375E-4</v>
      </c>
    </row>
    <row r="7454" spans="1:28">
      <c r="A7454" t="s">
        <v>16501</v>
      </c>
      <c r="B7454" t="s">
        <v>16502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233"/>
        <v>1000</v>
      </c>
      <c r="AB7454">
        <f t="shared" si="234"/>
        <v>1.6663831038085018E-4</v>
      </c>
    </row>
    <row r="7455" spans="1:28">
      <c r="A7455" t="s">
        <v>16503</v>
      </c>
      <c r="B7455" t="s">
        <v>16504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233"/>
        <v>939</v>
      </c>
      <c r="AB7455">
        <f t="shared" si="234"/>
        <v>1.5647337344761833E-4</v>
      </c>
    </row>
    <row r="7456" spans="1:28">
      <c r="A7456" t="s">
        <v>16505</v>
      </c>
      <c r="B7456" t="s">
        <v>16506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233"/>
        <v>899</v>
      </c>
      <c r="AB7456">
        <f t="shared" si="234"/>
        <v>1.4980784103238432E-4</v>
      </c>
    </row>
    <row r="7457" spans="1:28">
      <c r="A7457" t="s">
        <v>16507</v>
      </c>
      <c r="B7457" t="s">
        <v>16508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233"/>
        <v>874</v>
      </c>
      <c r="AB7457">
        <f t="shared" si="234"/>
        <v>1.4564188327286306E-4</v>
      </c>
    </row>
    <row r="7458" spans="1:28">
      <c r="A7458" t="s">
        <v>16509</v>
      </c>
      <c r="B7458" t="s">
        <v>16510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233"/>
        <v>817</v>
      </c>
      <c r="AB7458">
        <f t="shared" si="234"/>
        <v>1.361434995811546E-4</v>
      </c>
    </row>
    <row r="7459" spans="1:28">
      <c r="A7459" t="s">
        <v>16511</v>
      </c>
      <c r="B7459" t="s">
        <v>16512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233"/>
        <v>809</v>
      </c>
      <c r="AB7459">
        <f t="shared" si="234"/>
        <v>1.3481039309810779E-4</v>
      </c>
    </row>
    <row r="7460" spans="1:28">
      <c r="A7460" t="s">
        <v>16513</v>
      </c>
      <c r="B7460" t="s">
        <v>16514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233"/>
        <v>799</v>
      </c>
      <c r="AB7460">
        <f t="shared" si="234"/>
        <v>1.331440099942993E-4</v>
      </c>
    </row>
    <row r="7461" spans="1:28">
      <c r="A7461" t="s">
        <v>16515</v>
      </c>
      <c r="B7461" t="s">
        <v>16516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233"/>
        <v>826</v>
      </c>
      <c r="AB7461">
        <f t="shared" si="234"/>
        <v>1.3764324437458227E-4</v>
      </c>
    </row>
    <row r="7462" spans="1:28">
      <c r="A7462" t="s">
        <v>16517</v>
      </c>
      <c r="B7462" t="s">
        <v>16518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233"/>
        <v>877</v>
      </c>
      <c r="AB7462">
        <f t="shared" si="234"/>
        <v>1.4614179820400563E-4</v>
      </c>
    </row>
    <row r="7463" spans="1:28">
      <c r="A7463" t="s">
        <v>16519</v>
      </c>
      <c r="B7463" t="s">
        <v>16520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233"/>
        <v>892</v>
      </c>
      <c r="AB7463">
        <f t="shared" si="234"/>
        <v>1.4864137285971836E-4</v>
      </c>
    </row>
    <row r="7464" spans="1:28">
      <c r="A7464" t="s">
        <v>16521</v>
      </c>
      <c r="B7464" t="s">
        <v>16522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233"/>
        <v>916</v>
      </c>
      <c r="AB7464">
        <f t="shared" si="234"/>
        <v>1.5264069230885879E-4</v>
      </c>
    </row>
    <row r="7465" spans="1:28">
      <c r="A7465" t="s">
        <v>16523</v>
      </c>
      <c r="B7465" t="s">
        <v>16524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233"/>
        <v>917</v>
      </c>
      <c r="AB7465">
        <f t="shared" si="234"/>
        <v>1.5280733061923962E-4</v>
      </c>
    </row>
    <row r="7466" spans="1:28">
      <c r="A7466" t="s">
        <v>16525</v>
      </c>
      <c r="B7466" t="s">
        <v>16526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233"/>
        <v>835</v>
      </c>
      <c r="AB7466">
        <f t="shared" si="234"/>
        <v>1.391429891680099E-4</v>
      </c>
    </row>
    <row r="7467" spans="1:28">
      <c r="A7467" t="s">
        <v>16527</v>
      </c>
      <c r="B7467" t="s">
        <v>16528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233"/>
        <v>664</v>
      </c>
      <c r="AB7467">
        <f t="shared" si="234"/>
        <v>1.1064783809288453E-4</v>
      </c>
    </row>
    <row r="7468" spans="1:28">
      <c r="A7468" t="s">
        <v>16529</v>
      </c>
      <c r="B7468" t="s">
        <v>16530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233"/>
        <v>495</v>
      </c>
      <c r="AB7468">
        <f t="shared" si="234"/>
        <v>8.2485963638520847E-5</v>
      </c>
    </row>
    <row r="7469" spans="1:28">
      <c r="A7469" t="s">
        <v>16531</v>
      </c>
      <c r="B7469" t="s">
        <v>16532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233"/>
        <v>457</v>
      </c>
      <c r="AB7469">
        <f t="shared" si="234"/>
        <v>7.615370784404854E-5</v>
      </c>
    </row>
    <row r="7470" spans="1:28">
      <c r="A7470" t="s">
        <v>16533</v>
      </c>
      <c r="B7470" t="s">
        <v>16534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233"/>
        <v>494</v>
      </c>
      <c r="AB7470">
        <f t="shared" si="234"/>
        <v>8.2319325328139993E-5</v>
      </c>
    </row>
    <row r="7471" spans="1:28">
      <c r="A7471" t="s">
        <v>16535</v>
      </c>
      <c r="B7471" t="s">
        <v>16536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233"/>
        <v>496</v>
      </c>
      <c r="AB7471">
        <f t="shared" si="234"/>
        <v>8.2652601948901702E-5</v>
      </c>
    </row>
    <row r="7472" spans="1:28">
      <c r="A7472" t="s">
        <v>16537</v>
      </c>
      <c r="B7472" t="s">
        <v>16538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233"/>
        <v>538</v>
      </c>
      <c r="AB7472">
        <f t="shared" si="234"/>
        <v>8.9651410984897399E-5</v>
      </c>
    </row>
    <row r="7473" spans="1:28">
      <c r="A7473" t="s">
        <v>16539</v>
      </c>
      <c r="B7473" t="s">
        <v>16540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233"/>
        <v>707</v>
      </c>
      <c r="AB7473">
        <f t="shared" si="234"/>
        <v>1.1781328543926109E-4</v>
      </c>
    </row>
    <row r="7474" spans="1:28">
      <c r="A7474" t="s">
        <v>16541</v>
      </c>
      <c r="B7474" t="s">
        <v>16542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233"/>
        <v>1055</v>
      </c>
      <c r="AB7474">
        <f t="shared" si="234"/>
        <v>1.7580341745179696E-4</v>
      </c>
    </row>
    <row r="7475" spans="1:28">
      <c r="A7475" t="s">
        <v>16543</v>
      </c>
      <c r="B7475" t="s">
        <v>16544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233"/>
        <v>1249</v>
      </c>
      <c r="AB7475">
        <f t="shared" si="234"/>
        <v>2.0813124966568189E-4</v>
      </c>
    </row>
    <row r="7476" spans="1:28">
      <c r="A7476" t="s">
        <v>16545</v>
      </c>
      <c r="B7476" t="s">
        <v>16546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233"/>
        <v>1245</v>
      </c>
      <c r="AB7476">
        <f t="shared" si="234"/>
        <v>2.074646964241585E-4</v>
      </c>
    </row>
    <row r="7477" spans="1:28">
      <c r="A7477" t="s">
        <v>16547</v>
      </c>
      <c r="B7477" t="s">
        <v>16548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233"/>
        <v>1136</v>
      </c>
      <c r="AB7477">
        <f t="shared" si="234"/>
        <v>1.8930112059264582E-4</v>
      </c>
    </row>
    <row r="7478" spans="1:28">
      <c r="A7478" t="s">
        <v>16549</v>
      </c>
      <c r="B7478" t="s">
        <v>16550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233"/>
        <v>1071</v>
      </c>
      <c r="AB7478">
        <f t="shared" si="234"/>
        <v>1.7846963041789055E-4</v>
      </c>
    </row>
    <row r="7479" spans="1:28">
      <c r="A7479" t="s">
        <v>16551</v>
      </c>
      <c r="B7479" t="s">
        <v>16552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233"/>
        <v>1004</v>
      </c>
      <c r="AB7479">
        <f t="shared" si="234"/>
        <v>1.673048636223736E-4</v>
      </c>
    </row>
    <row r="7480" spans="1:28">
      <c r="A7480" t="s">
        <v>16553</v>
      </c>
      <c r="B7480" t="s">
        <v>16554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233"/>
        <v>960</v>
      </c>
      <c r="AB7480">
        <f t="shared" si="234"/>
        <v>1.599727779656162E-4</v>
      </c>
    </row>
    <row r="7481" spans="1:28">
      <c r="A7481" t="s">
        <v>16555</v>
      </c>
      <c r="B7481" t="s">
        <v>16556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233"/>
        <v>931</v>
      </c>
      <c r="AB7481">
        <f t="shared" si="234"/>
        <v>1.5514026696457152E-4</v>
      </c>
    </row>
    <row r="7482" spans="1:28">
      <c r="A7482" t="s">
        <v>16557</v>
      </c>
      <c r="B7482" t="s">
        <v>16558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233"/>
        <v>877</v>
      </c>
      <c r="AB7482">
        <f t="shared" si="234"/>
        <v>1.4614179820400563E-4</v>
      </c>
    </row>
    <row r="7483" spans="1:28">
      <c r="A7483" t="s">
        <v>16559</v>
      </c>
      <c r="B7483" t="s">
        <v>16560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233"/>
        <v>866</v>
      </c>
      <c r="AB7483">
        <f t="shared" si="234"/>
        <v>1.4430877678981626E-4</v>
      </c>
    </row>
    <row r="7484" spans="1:28">
      <c r="A7484" t="s">
        <v>16561</v>
      </c>
      <c r="B7484" t="s">
        <v>16562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233"/>
        <v>857</v>
      </c>
      <c r="AB7484">
        <f t="shared" si="234"/>
        <v>1.4280903199638862E-4</v>
      </c>
    </row>
    <row r="7485" spans="1:28">
      <c r="A7485" t="s">
        <v>16563</v>
      </c>
      <c r="B7485" t="s">
        <v>16564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233"/>
        <v>882</v>
      </c>
      <c r="AB7485">
        <f t="shared" si="234"/>
        <v>1.4697498975590987E-4</v>
      </c>
    </row>
    <row r="7486" spans="1:28">
      <c r="A7486" t="s">
        <v>16565</v>
      </c>
      <c r="B7486" t="s">
        <v>16566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233"/>
        <v>939</v>
      </c>
      <c r="AB7486">
        <f t="shared" si="234"/>
        <v>1.5647337344761833E-4</v>
      </c>
    </row>
    <row r="7487" spans="1:28">
      <c r="A7487" t="s">
        <v>16567</v>
      </c>
      <c r="B7487" t="s">
        <v>16568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233"/>
        <v>960</v>
      </c>
      <c r="AB7487">
        <f t="shared" si="234"/>
        <v>1.599727779656162E-4</v>
      </c>
    </row>
    <row r="7488" spans="1:28">
      <c r="A7488" t="s">
        <v>16569</v>
      </c>
      <c r="B7488" t="s">
        <v>16570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233"/>
        <v>987</v>
      </c>
      <c r="AB7488">
        <f t="shared" si="234"/>
        <v>1.6447201234589913E-4</v>
      </c>
    </row>
    <row r="7489" spans="1:28">
      <c r="A7489" t="s">
        <v>16571</v>
      </c>
      <c r="B7489" t="s">
        <v>16572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233"/>
        <v>983</v>
      </c>
      <c r="AB7489">
        <f t="shared" si="234"/>
        <v>1.6380545910437574E-4</v>
      </c>
    </row>
    <row r="7490" spans="1:28">
      <c r="A7490" t="s">
        <v>16573</v>
      </c>
      <c r="B7490" t="s">
        <v>16574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233"/>
        <v>897</v>
      </c>
      <c r="AB7490">
        <f t="shared" si="234"/>
        <v>1.4947456441162264E-4</v>
      </c>
    </row>
    <row r="7491" spans="1:28">
      <c r="A7491" t="s">
        <v>16575</v>
      </c>
      <c r="B7491" t="s">
        <v>16576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233"/>
        <v>712</v>
      </c>
      <c r="AB7491">
        <f t="shared" si="234"/>
        <v>1.1864647699116533E-4</v>
      </c>
    </row>
    <row r="7492" spans="1:28">
      <c r="A7492" t="s">
        <v>16577</v>
      </c>
      <c r="B7492" t="s">
        <v>16578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233"/>
        <v>533</v>
      </c>
      <c r="AB7492">
        <f t="shared" si="234"/>
        <v>8.8818219432993154E-5</v>
      </c>
    </row>
    <row r="7493" spans="1:28">
      <c r="A7493" t="s">
        <v>16579</v>
      </c>
      <c r="B7493" t="s">
        <v>16580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233"/>
        <v>505</v>
      </c>
      <c r="AB7493">
        <f t="shared" si="234"/>
        <v>8.4152346742329351E-5</v>
      </c>
    </row>
    <row r="7494" spans="1:28">
      <c r="A7494" t="s">
        <v>16581</v>
      </c>
      <c r="B7494" t="s">
        <v>16582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235">SUM(U7494:Z7494)</f>
        <v>524</v>
      </c>
      <c r="AB7494">
        <f t="shared" si="234"/>
        <v>8.7318474639565505E-5</v>
      </c>
    </row>
    <row r="7495" spans="1:28">
      <c r="A7495" t="s">
        <v>16583</v>
      </c>
      <c r="B7495" t="s">
        <v>16584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235"/>
        <v>512</v>
      </c>
      <c r="AB7495">
        <f t="shared" si="234"/>
        <v>8.5318814914995292E-5</v>
      </c>
    </row>
    <row r="7496" spans="1:28">
      <c r="A7496" t="s">
        <v>16585</v>
      </c>
      <c r="B7496" t="s">
        <v>16586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235"/>
        <v>571</v>
      </c>
      <c r="AB7496">
        <f t="shared" si="234"/>
        <v>9.5150475227465461E-5</v>
      </c>
    </row>
    <row r="7497" spans="1:28">
      <c r="A7497" t="s">
        <v>16587</v>
      </c>
      <c r="B7497" t="s">
        <v>16588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235"/>
        <v>736</v>
      </c>
      <c r="AB7497">
        <f t="shared" si="234"/>
        <v>1.2264579644030574E-4</v>
      </c>
    </row>
    <row r="7498" spans="1:28">
      <c r="A7498" t="s">
        <v>16589</v>
      </c>
      <c r="B7498" t="s">
        <v>16590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235"/>
        <v>1073</v>
      </c>
      <c r="AB7498">
        <f t="shared" si="234"/>
        <v>1.7880290703865226E-4</v>
      </c>
    </row>
    <row r="7499" spans="1:28">
      <c r="A7499" t="s">
        <v>16591</v>
      </c>
      <c r="B7499" t="s">
        <v>16592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235"/>
        <v>1289</v>
      </c>
      <c r="AB7499">
        <f t="shared" si="234"/>
        <v>2.1479678208091591E-4</v>
      </c>
    </row>
    <row r="7500" spans="1:28">
      <c r="A7500" t="s">
        <v>16593</v>
      </c>
      <c r="B7500" t="s">
        <v>16594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235"/>
        <v>1268</v>
      </c>
      <c r="AB7500">
        <f t="shared" si="234"/>
        <v>2.1129737756291804E-4</v>
      </c>
    </row>
    <row r="7501" spans="1:28">
      <c r="A7501" t="s">
        <v>16595</v>
      </c>
      <c r="B7501" t="s">
        <v>16596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235"/>
        <v>1147</v>
      </c>
      <c r="AB7501">
        <f t="shared" si="234"/>
        <v>1.9113414200683517E-4</v>
      </c>
    </row>
    <row r="7502" spans="1:28">
      <c r="A7502" t="s">
        <v>16597</v>
      </c>
      <c r="B7502" t="s">
        <v>16598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235"/>
        <v>1083</v>
      </c>
      <c r="AB7502">
        <f t="shared" si="234"/>
        <v>1.8046929014246075E-4</v>
      </c>
    </row>
    <row r="7503" spans="1:28">
      <c r="A7503" t="s">
        <v>16599</v>
      </c>
      <c r="B7503" t="s">
        <v>16600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235"/>
        <v>1039</v>
      </c>
      <c r="AB7503">
        <f t="shared" si="234"/>
        <v>1.7313720448570335E-4</v>
      </c>
    </row>
    <row r="7504" spans="1:28">
      <c r="A7504" t="s">
        <v>16601</v>
      </c>
      <c r="B7504" t="s">
        <v>16602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235"/>
        <v>984</v>
      </c>
      <c r="AB7504">
        <f t="shared" si="234"/>
        <v>1.6397209741475659E-4</v>
      </c>
    </row>
    <row r="7505" spans="1:28">
      <c r="A7505" t="s">
        <v>16603</v>
      </c>
      <c r="B7505" t="s">
        <v>16604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235"/>
        <v>955</v>
      </c>
      <c r="AB7505">
        <f t="shared" si="234"/>
        <v>1.5913958641371192E-4</v>
      </c>
    </row>
    <row r="7506" spans="1:28">
      <c r="A7506" t="s">
        <v>16605</v>
      </c>
      <c r="B7506" t="s">
        <v>16606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235"/>
        <v>884</v>
      </c>
      <c r="AB7506">
        <f t="shared" si="234"/>
        <v>1.4730826637667158E-4</v>
      </c>
    </row>
    <row r="7507" spans="1:28">
      <c r="A7507" t="s">
        <v>16607</v>
      </c>
      <c r="B7507" t="s">
        <v>16608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235"/>
        <v>905</v>
      </c>
      <c r="AB7507">
        <f t="shared" si="234"/>
        <v>1.5080767089466942E-4</v>
      </c>
    </row>
    <row r="7508" spans="1:28">
      <c r="A7508" t="s">
        <v>16609</v>
      </c>
      <c r="B7508" t="s">
        <v>16610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235"/>
        <v>897</v>
      </c>
      <c r="AB7508">
        <f t="shared" si="234"/>
        <v>1.4947456441162264E-4</v>
      </c>
    </row>
    <row r="7509" spans="1:28">
      <c r="A7509" t="s">
        <v>16611</v>
      </c>
      <c r="B7509" t="s">
        <v>16612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235"/>
        <v>930</v>
      </c>
      <c r="AB7509">
        <f t="shared" si="234"/>
        <v>1.5497362865419067E-4</v>
      </c>
    </row>
    <row r="7510" spans="1:28">
      <c r="A7510" t="s">
        <v>16613</v>
      </c>
      <c r="B7510" t="s">
        <v>16614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235"/>
        <v>971</v>
      </c>
      <c r="AB7510">
        <f t="shared" ref="AB7510:AB7573" si="236">AA7510/$AD$4</f>
        <v>1.6180579937980554E-4</v>
      </c>
    </row>
    <row r="7511" spans="1:28">
      <c r="A7511" t="s">
        <v>16615</v>
      </c>
      <c r="B7511" t="s">
        <v>16616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235"/>
        <v>993</v>
      </c>
      <c r="AB7511">
        <f t="shared" si="236"/>
        <v>1.6547184220818423E-4</v>
      </c>
    </row>
    <row r="7512" spans="1:28">
      <c r="A7512" t="s">
        <v>16617</v>
      </c>
      <c r="B7512" t="s">
        <v>16618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235"/>
        <v>1002</v>
      </c>
      <c r="AB7512">
        <f t="shared" si="236"/>
        <v>1.6697158700161189E-4</v>
      </c>
    </row>
    <row r="7513" spans="1:28">
      <c r="A7513" t="s">
        <v>16619</v>
      </c>
      <c r="B7513" t="s">
        <v>16620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235"/>
        <v>997</v>
      </c>
      <c r="AB7513">
        <f t="shared" si="236"/>
        <v>1.6613839544970765E-4</v>
      </c>
    </row>
    <row r="7514" spans="1:28">
      <c r="A7514" t="s">
        <v>16621</v>
      </c>
      <c r="B7514" t="s">
        <v>16622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235"/>
        <v>925</v>
      </c>
      <c r="AB7514">
        <f t="shared" si="236"/>
        <v>1.5414043710228642E-4</v>
      </c>
    </row>
    <row r="7515" spans="1:28">
      <c r="A7515" t="s">
        <v>16623</v>
      </c>
      <c r="B7515" t="s">
        <v>16624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235"/>
        <v>748</v>
      </c>
      <c r="AB7515">
        <f t="shared" si="236"/>
        <v>1.2464545616487594E-4</v>
      </c>
    </row>
    <row r="7516" spans="1:28">
      <c r="A7516" t="s">
        <v>16625</v>
      </c>
      <c r="B7516" t="s">
        <v>16626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235"/>
        <v>559</v>
      </c>
      <c r="AB7516">
        <f t="shared" si="236"/>
        <v>9.3150815502895262E-5</v>
      </c>
    </row>
    <row r="7517" spans="1:28">
      <c r="A7517" t="s">
        <v>16627</v>
      </c>
      <c r="B7517" t="s">
        <v>16628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235"/>
        <v>577</v>
      </c>
      <c r="AB7517">
        <f t="shared" si="236"/>
        <v>9.6150305089750561E-5</v>
      </c>
    </row>
    <row r="7518" spans="1:28">
      <c r="A7518" t="s">
        <v>16629</v>
      </c>
      <c r="B7518" t="s">
        <v>16630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235"/>
        <v>615</v>
      </c>
      <c r="AB7518">
        <f t="shared" si="236"/>
        <v>1.0248256088422287E-4</v>
      </c>
    </row>
    <row r="7519" spans="1:28">
      <c r="A7519" t="s">
        <v>16631</v>
      </c>
      <c r="B7519" t="s">
        <v>16632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235"/>
        <v>620</v>
      </c>
      <c r="AB7519">
        <f t="shared" si="236"/>
        <v>1.0331575243612711E-4</v>
      </c>
    </row>
    <row r="7520" spans="1:28">
      <c r="A7520" t="s">
        <v>16633</v>
      </c>
      <c r="B7520" t="s">
        <v>16634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235"/>
        <v>703</v>
      </c>
      <c r="AB7520">
        <f t="shared" si="236"/>
        <v>1.1714673219773768E-4</v>
      </c>
    </row>
    <row r="7521" spans="1:28">
      <c r="A7521" t="s">
        <v>16635</v>
      </c>
      <c r="B7521" t="s">
        <v>16636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235"/>
        <v>896</v>
      </c>
      <c r="AB7521">
        <f t="shared" si="236"/>
        <v>1.4930792610124178E-4</v>
      </c>
    </row>
    <row r="7522" spans="1:28">
      <c r="A7522" t="s">
        <v>16637</v>
      </c>
      <c r="B7522" t="s">
        <v>16638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235"/>
        <v>1255</v>
      </c>
      <c r="AB7522">
        <f t="shared" si="236"/>
        <v>2.0913107952796699E-4</v>
      </c>
    </row>
    <row r="7523" spans="1:28">
      <c r="A7523" t="s">
        <v>16639</v>
      </c>
      <c r="B7523" t="s">
        <v>16640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235"/>
        <v>1318</v>
      </c>
      <c r="AB7523">
        <f t="shared" si="236"/>
        <v>2.1962929308196055E-4</v>
      </c>
    </row>
    <row r="7524" spans="1:28">
      <c r="A7524" t="s">
        <v>16641</v>
      </c>
      <c r="B7524" t="s">
        <v>16642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235"/>
        <v>1294</v>
      </c>
      <c r="AB7524">
        <f t="shared" si="236"/>
        <v>2.1562997363282015E-4</v>
      </c>
    </row>
    <row r="7525" spans="1:28">
      <c r="A7525" t="s">
        <v>16643</v>
      </c>
      <c r="B7525" t="s">
        <v>16644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235"/>
        <v>1181</v>
      </c>
      <c r="AB7525">
        <f t="shared" si="236"/>
        <v>1.9679984455978408E-4</v>
      </c>
    </row>
    <row r="7526" spans="1:28">
      <c r="A7526" t="s">
        <v>16645</v>
      </c>
      <c r="B7526" t="s">
        <v>16646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235"/>
        <v>1132</v>
      </c>
      <c r="AB7526">
        <f t="shared" si="236"/>
        <v>1.8863456735112241E-4</v>
      </c>
    </row>
    <row r="7527" spans="1:28">
      <c r="A7527" t="s">
        <v>16647</v>
      </c>
      <c r="B7527" t="s">
        <v>16648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235"/>
        <v>1084</v>
      </c>
      <c r="AB7527">
        <f t="shared" si="236"/>
        <v>1.8063592845284161E-4</v>
      </c>
    </row>
    <row r="7528" spans="1:28">
      <c r="A7528" t="s">
        <v>16649</v>
      </c>
      <c r="B7528" t="s">
        <v>16650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235"/>
        <v>1050</v>
      </c>
      <c r="AB7528">
        <f t="shared" si="236"/>
        <v>1.7497022589989269E-4</v>
      </c>
    </row>
    <row r="7529" spans="1:28">
      <c r="A7529" t="s">
        <v>16651</v>
      </c>
      <c r="B7529" t="s">
        <v>16652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235"/>
        <v>1025</v>
      </c>
      <c r="AB7529">
        <f t="shared" si="236"/>
        <v>1.7080426814037144E-4</v>
      </c>
    </row>
    <row r="7530" spans="1:28">
      <c r="A7530" t="s">
        <v>16653</v>
      </c>
      <c r="B7530" t="s">
        <v>16654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235"/>
        <v>980</v>
      </c>
      <c r="AB7530">
        <f t="shared" si="236"/>
        <v>1.6330554417323318E-4</v>
      </c>
    </row>
    <row r="7531" spans="1:28">
      <c r="A7531" t="s">
        <v>16655</v>
      </c>
      <c r="B7531" t="s">
        <v>16656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235"/>
        <v>987</v>
      </c>
      <c r="AB7531">
        <f t="shared" si="236"/>
        <v>1.6447201234589913E-4</v>
      </c>
    </row>
    <row r="7532" spans="1:28">
      <c r="A7532" t="s">
        <v>16657</v>
      </c>
      <c r="B7532" t="s">
        <v>16658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235"/>
        <v>983</v>
      </c>
      <c r="AB7532">
        <f t="shared" si="236"/>
        <v>1.6380545910437574E-4</v>
      </c>
    </row>
    <row r="7533" spans="1:28">
      <c r="A7533" t="s">
        <v>16659</v>
      </c>
      <c r="B7533" t="s">
        <v>16660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235"/>
        <v>1015</v>
      </c>
      <c r="AB7533">
        <f t="shared" si="236"/>
        <v>1.6913788503656295E-4</v>
      </c>
    </row>
    <row r="7534" spans="1:28">
      <c r="A7534" t="s">
        <v>16661</v>
      </c>
      <c r="B7534" t="s">
        <v>16662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235"/>
        <v>1078</v>
      </c>
      <c r="AB7534">
        <f t="shared" si="236"/>
        <v>1.7963609859055651E-4</v>
      </c>
    </row>
    <row r="7535" spans="1:28">
      <c r="A7535" t="s">
        <v>16663</v>
      </c>
      <c r="B7535" t="s">
        <v>16664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235"/>
        <v>1098</v>
      </c>
      <c r="AB7535">
        <f t="shared" si="236"/>
        <v>1.8296886479817352E-4</v>
      </c>
    </row>
    <row r="7536" spans="1:28">
      <c r="A7536" t="s">
        <v>16665</v>
      </c>
      <c r="B7536" t="s">
        <v>16666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235"/>
        <v>1107</v>
      </c>
      <c r="AB7536">
        <f t="shared" si="236"/>
        <v>1.8446860959160115E-4</v>
      </c>
    </row>
    <row r="7537" spans="1:28">
      <c r="A7537" t="s">
        <v>16667</v>
      </c>
      <c r="B7537" t="s">
        <v>16668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235"/>
        <v>1103</v>
      </c>
      <c r="AB7537">
        <f t="shared" si="236"/>
        <v>1.8380205635007776E-4</v>
      </c>
    </row>
    <row r="7538" spans="1:28">
      <c r="A7538" t="s">
        <v>16669</v>
      </c>
      <c r="B7538" t="s">
        <v>16670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235"/>
        <v>1026</v>
      </c>
      <c r="AB7538">
        <f t="shared" si="236"/>
        <v>1.7097090645075229E-4</v>
      </c>
    </row>
    <row r="7539" spans="1:28">
      <c r="A7539" t="s">
        <v>16671</v>
      </c>
      <c r="B7539" t="s">
        <v>16672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235"/>
        <v>831</v>
      </c>
      <c r="AB7539">
        <f t="shared" si="236"/>
        <v>1.3847643592648651E-4</v>
      </c>
    </row>
    <row r="7540" spans="1:28">
      <c r="A7540" t="s">
        <v>16673</v>
      </c>
      <c r="B7540" t="s">
        <v>16674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235"/>
        <v>656</v>
      </c>
      <c r="AB7540">
        <f t="shared" si="236"/>
        <v>1.0931473160983773E-4</v>
      </c>
    </row>
    <row r="7541" spans="1:28">
      <c r="A7541" t="s">
        <v>16675</v>
      </c>
      <c r="B7541" t="s">
        <v>16676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235"/>
        <v>600</v>
      </c>
      <c r="AB7541">
        <f t="shared" si="236"/>
        <v>9.9982986228510119E-5</v>
      </c>
    </row>
    <row r="7542" spans="1:28">
      <c r="A7542" t="s">
        <v>16677</v>
      </c>
      <c r="B7542" t="s">
        <v>16678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235"/>
        <v>637</v>
      </c>
      <c r="AB7542">
        <f t="shared" si="236"/>
        <v>1.0614860371260157E-4</v>
      </c>
    </row>
    <row r="7543" spans="1:28">
      <c r="A7543" t="s">
        <v>16679</v>
      </c>
      <c r="B7543" t="s">
        <v>16680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235"/>
        <v>646</v>
      </c>
      <c r="AB7543">
        <f t="shared" si="236"/>
        <v>1.0764834850602922E-4</v>
      </c>
    </row>
    <row r="7544" spans="1:28">
      <c r="A7544" t="s">
        <v>16681</v>
      </c>
      <c r="B7544" t="s">
        <v>16682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235"/>
        <v>698</v>
      </c>
      <c r="AB7544">
        <f t="shared" si="236"/>
        <v>1.1631354064583344E-4</v>
      </c>
    </row>
    <row r="7545" spans="1:28">
      <c r="A7545" t="s">
        <v>16683</v>
      </c>
      <c r="B7545" t="s">
        <v>16684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235"/>
        <v>863</v>
      </c>
      <c r="AB7545">
        <f t="shared" si="236"/>
        <v>1.4380886185867372E-4</v>
      </c>
    </row>
    <row r="7546" spans="1:28">
      <c r="A7546" t="s">
        <v>16685</v>
      </c>
      <c r="B7546" t="s">
        <v>16686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235"/>
        <v>1270</v>
      </c>
      <c r="AB7546">
        <f t="shared" si="236"/>
        <v>2.1163065418367975E-4</v>
      </c>
    </row>
    <row r="7547" spans="1:28">
      <c r="A7547" t="s">
        <v>16687</v>
      </c>
      <c r="B7547" t="s">
        <v>16688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235"/>
        <v>1465</v>
      </c>
      <c r="AB7547">
        <f t="shared" si="236"/>
        <v>2.4412512470794553E-4</v>
      </c>
    </row>
    <row r="7548" spans="1:28">
      <c r="A7548" t="s">
        <v>16689</v>
      </c>
      <c r="B7548" t="s">
        <v>16690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235"/>
        <v>1439</v>
      </c>
      <c r="AB7548">
        <f t="shared" si="236"/>
        <v>2.3979252863804343E-4</v>
      </c>
    </row>
    <row r="7549" spans="1:28">
      <c r="A7549" t="s">
        <v>16691</v>
      </c>
      <c r="B7549" t="s">
        <v>16692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235"/>
        <v>1319</v>
      </c>
      <c r="AB7549">
        <f t="shared" si="236"/>
        <v>2.197959313923414E-4</v>
      </c>
    </row>
    <row r="7550" spans="1:28">
      <c r="A7550" t="s">
        <v>16693</v>
      </c>
      <c r="B7550" t="s">
        <v>16694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235"/>
        <v>1271</v>
      </c>
      <c r="AB7550">
        <f t="shared" si="236"/>
        <v>2.1179729249406061E-4</v>
      </c>
    </row>
    <row r="7551" spans="1:28">
      <c r="A7551" t="s">
        <v>16695</v>
      </c>
      <c r="B7551" t="s">
        <v>16696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235"/>
        <v>1214</v>
      </c>
      <c r="AB7551">
        <f t="shared" si="236"/>
        <v>2.0229890880235215E-4</v>
      </c>
    </row>
    <row r="7552" spans="1:28">
      <c r="A7552" t="s">
        <v>16697</v>
      </c>
      <c r="B7552" t="s">
        <v>16698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235"/>
        <v>1167</v>
      </c>
      <c r="AB7552">
        <f t="shared" si="236"/>
        <v>1.9446690821445218E-4</v>
      </c>
    </row>
    <row r="7553" spans="1:28">
      <c r="A7553" t="s">
        <v>16699</v>
      </c>
      <c r="B7553" t="s">
        <v>16700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235"/>
        <v>1133</v>
      </c>
      <c r="AB7553">
        <f t="shared" si="236"/>
        <v>1.8880120566150326E-4</v>
      </c>
    </row>
    <row r="7554" spans="1:28">
      <c r="A7554" t="s">
        <v>16701</v>
      </c>
      <c r="B7554" t="s">
        <v>16702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235"/>
        <v>1082</v>
      </c>
      <c r="AB7554">
        <f t="shared" si="236"/>
        <v>1.803026518320799E-4</v>
      </c>
    </row>
    <row r="7555" spans="1:28">
      <c r="A7555" t="s">
        <v>16703</v>
      </c>
      <c r="B7555" t="s">
        <v>16704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235"/>
        <v>1077</v>
      </c>
      <c r="AB7555">
        <f t="shared" si="236"/>
        <v>1.7946946028017565E-4</v>
      </c>
    </row>
    <row r="7556" spans="1:28">
      <c r="A7556" t="s">
        <v>16705</v>
      </c>
      <c r="B7556" t="s">
        <v>16706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235"/>
        <v>1071</v>
      </c>
      <c r="AB7556">
        <f t="shared" si="236"/>
        <v>1.7846963041789055E-4</v>
      </c>
    </row>
    <row r="7557" spans="1:28">
      <c r="A7557" t="s">
        <v>16707</v>
      </c>
      <c r="B7557" t="s">
        <v>16708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235"/>
        <v>1105</v>
      </c>
      <c r="AB7557">
        <f t="shared" si="236"/>
        <v>1.8413533297083947E-4</v>
      </c>
    </row>
    <row r="7558" spans="1:28">
      <c r="A7558" t="s">
        <v>16709</v>
      </c>
      <c r="B7558" t="s">
        <v>16710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237">SUM(U7558:Z7558)</f>
        <v>1156</v>
      </c>
      <c r="AB7558">
        <f t="shared" si="236"/>
        <v>1.9263388680026283E-4</v>
      </c>
    </row>
    <row r="7559" spans="1:28">
      <c r="A7559" t="s">
        <v>16711</v>
      </c>
      <c r="B7559" t="s">
        <v>16712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237"/>
        <v>1167</v>
      </c>
      <c r="AB7559">
        <f t="shared" si="236"/>
        <v>1.9446690821445218E-4</v>
      </c>
    </row>
    <row r="7560" spans="1:28">
      <c r="A7560" t="s">
        <v>16713</v>
      </c>
      <c r="B7560" t="s">
        <v>16714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237"/>
        <v>1178</v>
      </c>
      <c r="AB7560">
        <f t="shared" si="236"/>
        <v>1.9629992962864152E-4</v>
      </c>
    </row>
    <row r="7561" spans="1:28">
      <c r="A7561" t="s">
        <v>16715</v>
      </c>
      <c r="B7561" t="s">
        <v>16716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237"/>
        <v>1161</v>
      </c>
      <c r="AB7561">
        <f t="shared" si="236"/>
        <v>1.9346707835216708E-4</v>
      </c>
    </row>
    <row r="7562" spans="1:28">
      <c r="A7562" t="s">
        <v>16717</v>
      </c>
      <c r="B7562" t="s">
        <v>16718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237"/>
        <v>1063</v>
      </c>
      <c r="AB7562">
        <f t="shared" si="236"/>
        <v>1.7713652393484375E-4</v>
      </c>
    </row>
    <row r="7563" spans="1:28">
      <c r="A7563" t="s">
        <v>16719</v>
      </c>
      <c r="B7563" t="s">
        <v>16720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237"/>
        <v>867</v>
      </c>
      <c r="AB7563">
        <f t="shared" si="236"/>
        <v>1.4447541510019711E-4</v>
      </c>
    </row>
    <row r="7564" spans="1:28">
      <c r="A7564" t="s">
        <v>16721</v>
      </c>
      <c r="B7564" t="s">
        <v>16722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237"/>
        <v>672</v>
      </c>
      <c r="AB7564">
        <f t="shared" si="236"/>
        <v>1.1198094457593133E-4</v>
      </c>
    </row>
    <row r="7565" spans="1:28">
      <c r="A7565" t="s">
        <v>16723</v>
      </c>
      <c r="B7565" t="s">
        <v>16724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237"/>
        <v>575</v>
      </c>
      <c r="AB7565">
        <f t="shared" si="236"/>
        <v>9.5817028468988866E-5</v>
      </c>
    </row>
    <row r="7566" spans="1:28">
      <c r="A7566" t="s">
        <v>16725</v>
      </c>
      <c r="B7566" t="s">
        <v>16726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237"/>
        <v>614</v>
      </c>
      <c r="AB7566">
        <f t="shared" si="236"/>
        <v>1.0231592257384201E-4</v>
      </c>
    </row>
    <row r="7567" spans="1:28">
      <c r="A7567" t="s">
        <v>16727</v>
      </c>
      <c r="B7567" t="s">
        <v>16728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237"/>
        <v>625</v>
      </c>
      <c r="AB7567">
        <f t="shared" si="236"/>
        <v>1.0414894398803137E-4</v>
      </c>
    </row>
    <row r="7568" spans="1:28">
      <c r="A7568" t="s">
        <v>16729</v>
      </c>
      <c r="B7568" t="s">
        <v>16730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237"/>
        <v>670</v>
      </c>
      <c r="AB7568">
        <f t="shared" si="236"/>
        <v>1.1164766795516963E-4</v>
      </c>
    </row>
    <row r="7569" spans="1:28">
      <c r="A7569" t="s">
        <v>16731</v>
      </c>
      <c r="B7569" t="s">
        <v>16732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237"/>
        <v>833</v>
      </c>
      <c r="AB7569">
        <f t="shared" si="236"/>
        <v>1.3880971254724822E-4</v>
      </c>
    </row>
    <row r="7570" spans="1:28">
      <c r="A7570" t="s">
        <v>16733</v>
      </c>
      <c r="B7570" t="s">
        <v>16734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237"/>
        <v>1227</v>
      </c>
      <c r="AB7570">
        <f t="shared" si="236"/>
        <v>2.0446520683730317E-4</v>
      </c>
    </row>
    <row r="7571" spans="1:28">
      <c r="A7571" t="s">
        <v>16735</v>
      </c>
      <c r="B7571" t="s">
        <v>16736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237"/>
        <v>1422</v>
      </c>
      <c r="AB7571">
        <f t="shared" si="236"/>
        <v>2.3695967736156898E-4</v>
      </c>
    </row>
    <row r="7572" spans="1:28">
      <c r="A7572" t="s">
        <v>16737</v>
      </c>
      <c r="B7572" t="s">
        <v>16738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237"/>
        <v>1402</v>
      </c>
      <c r="AB7572">
        <f t="shared" si="236"/>
        <v>2.3362691115395197E-4</v>
      </c>
    </row>
    <row r="7573" spans="1:28">
      <c r="A7573" t="s">
        <v>16739</v>
      </c>
      <c r="B7573" t="s">
        <v>16740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237"/>
        <v>1287</v>
      </c>
      <c r="AB7573">
        <f t="shared" si="236"/>
        <v>2.144635054601542E-4</v>
      </c>
    </row>
    <row r="7574" spans="1:28">
      <c r="A7574" t="s">
        <v>16741</v>
      </c>
      <c r="B7574" t="s">
        <v>16742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237"/>
        <v>1241</v>
      </c>
      <c r="AB7574">
        <f t="shared" ref="AB7574:AB7637" si="238">AA7574/$AD$4</f>
        <v>2.0679814318263508E-4</v>
      </c>
    </row>
    <row r="7575" spans="1:28">
      <c r="A7575" t="s">
        <v>16743</v>
      </c>
      <c r="B7575" t="s">
        <v>16744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237"/>
        <v>1182</v>
      </c>
      <c r="AB7575">
        <f t="shared" si="238"/>
        <v>1.9696648287016494E-4</v>
      </c>
    </row>
    <row r="7576" spans="1:28">
      <c r="A7576" t="s">
        <v>16745</v>
      </c>
      <c r="B7576" t="s">
        <v>16746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237"/>
        <v>1134</v>
      </c>
      <c r="AB7576">
        <f t="shared" si="238"/>
        <v>1.8896784397188411E-4</v>
      </c>
    </row>
    <row r="7577" spans="1:28">
      <c r="A7577" t="s">
        <v>16747</v>
      </c>
      <c r="B7577" t="s">
        <v>16748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237"/>
        <v>1104</v>
      </c>
      <c r="AB7577">
        <f t="shared" si="238"/>
        <v>1.8396869466045862E-4</v>
      </c>
    </row>
    <row r="7578" spans="1:28">
      <c r="A7578" t="s">
        <v>16749</v>
      </c>
      <c r="B7578" t="s">
        <v>16750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237"/>
        <v>1048</v>
      </c>
      <c r="AB7578">
        <f t="shared" si="238"/>
        <v>1.7463694927913101E-4</v>
      </c>
    </row>
    <row r="7579" spans="1:28">
      <c r="A7579" t="s">
        <v>16751</v>
      </c>
      <c r="B7579" t="s">
        <v>16752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237"/>
        <v>1041</v>
      </c>
      <c r="AB7579">
        <f t="shared" si="238"/>
        <v>1.7347048110646506E-4</v>
      </c>
    </row>
    <row r="7580" spans="1:28">
      <c r="A7580" t="s">
        <v>16753</v>
      </c>
      <c r="B7580" t="s">
        <v>16754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237"/>
        <v>1033</v>
      </c>
      <c r="AB7580">
        <f t="shared" si="238"/>
        <v>1.7213737462341825E-4</v>
      </c>
    </row>
    <row r="7581" spans="1:28">
      <c r="A7581" t="s">
        <v>16755</v>
      </c>
      <c r="B7581" t="s">
        <v>16756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237"/>
        <v>1066</v>
      </c>
      <c r="AB7581">
        <f t="shared" si="238"/>
        <v>1.7763643886598631E-4</v>
      </c>
    </row>
    <row r="7582" spans="1:28">
      <c r="A7582" t="s">
        <v>16757</v>
      </c>
      <c r="B7582" t="s">
        <v>16758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237"/>
        <v>1109</v>
      </c>
      <c r="AB7582">
        <f t="shared" si="238"/>
        <v>1.8480188621236286E-4</v>
      </c>
    </row>
    <row r="7583" spans="1:28">
      <c r="A7583" t="s">
        <v>16759</v>
      </c>
      <c r="B7583" t="s">
        <v>16760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237"/>
        <v>1115</v>
      </c>
      <c r="AB7583">
        <f t="shared" si="238"/>
        <v>1.8580171607464796E-4</v>
      </c>
    </row>
    <row r="7584" spans="1:28">
      <c r="A7584" t="s">
        <v>16761</v>
      </c>
      <c r="B7584" t="s">
        <v>16762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237"/>
        <v>1125</v>
      </c>
      <c r="AB7584">
        <f t="shared" si="238"/>
        <v>1.8746809917845648E-4</v>
      </c>
    </row>
    <row r="7585" spans="1:28">
      <c r="A7585" t="s">
        <v>16763</v>
      </c>
      <c r="B7585" t="s">
        <v>16764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237"/>
        <v>1117</v>
      </c>
      <c r="AB7585">
        <f t="shared" si="238"/>
        <v>1.8613499269540967E-4</v>
      </c>
    </row>
    <row r="7586" spans="1:28">
      <c r="A7586" t="s">
        <v>16765</v>
      </c>
      <c r="B7586" t="s">
        <v>16766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237"/>
        <v>1019</v>
      </c>
      <c r="AB7586">
        <f t="shared" si="238"/>
        <v>1.6980443827808634E-4</v>
      </c>
    </row>
    <row r="7587" spans="1:28">
      <c r="A7587" t="s">
        <v>16767</v>
      </c>
      <c r="B7587" t="s">
        <v>16768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237"/>
        <v>830</v>
      </c>
      <c r="AB7587">
        <f t="shared" si="238"/>
        <v>1.3830979761610566E-4</v>
      </c>
    </row>
    <row r="7588" spans="1:28">
      <c r="A7588" t="s">
        <v>16769</v>
      </c>
      <c r="B7588" t="s">
        <v>16770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237"/>
        <v>643</v>
      </c>
      <c r="AB7588">
        <f t="shared" si="238"/>
        <v>1.0714843357488667E-4</v>
      </c>
    </row>
    <row r="7589" spans="1:28">
      <c r="A7589" t="s">
        <v>16771</v>
      </c>
      <c r="B7589" t="s">
        <v>16772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237"/>
        <v>570</v>
      </c>
      <c r="AB7589">
        <f t="shared" si="238"/>
        <v>9.4983836917084607E-5</v>
      </c>
    </row>
    <row r="7590" spans="1:28">
      <c r="A7590" t="s">
        <v>16773</v>
      </c>
      <c r="B7590" t="s">
        <v>16774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237"/>
        <v>607</v>
      </c>
      <c r="AB7590">
        <f t="shared" si="238"/>
        <v>1.0114945440117607E-4</v>
      </c>
    </row>
    <row r="7591" spans="1:28">
      <c r="A7591" t="s">
        <v>16775</v>
      </c>
      <c r="B7591" t="s">
        <v>16776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237"/>
        <v>618</v>
      </c>
      <c r="AB7591">
        <f t="shared" si="238"/>
        <v>1.0298247581536542E-4</v>
      </c>
    </row>
    <row r="7592" spans="1:28">
      <c r="A7592" t="s">
        <v>16777</v>
      </c>
      <c r="B7592" t="s">
        <v>16778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237"/>
        <v>664</v>
      </c>
      <c r="AB7592">
        <f t="shared" si="238"/>
        <v>1.1064783809288453E-4</v>
      </c>
    </row>
    <row r="7593" spans="1:28">
      <c r="A7593" t="s">
        <v>16779</v>
      </c>
      <c r="B7593" t="s">
        <v>16780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237"/>
        <v>826</v>
      </c>
      <c r="AB7593">
        <f t="shared" si="238"/>
        <v>1.3764324437458227E-4</v>
      </c>
    </row>
    <row r="7594" spans="1:28">
      <c r="A7594" t="s">
        <v>16781</v>
      </c>
      <c r="B7594" t="s">
        <v>16782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237"/>
        <v>1217</v>
      </c>
      <c r="AB7594">
        <f t="shared" si="238"/>
        <v>2.0279882373349468E-4</v>
      </c>
    </row>
    <row r="7595" spans="1:28">
      <c r="A7595" t="s">
        <v>16783</v>
      </c>
      <c r="B7595" t="s">
        <v>16784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237"/>
        <v>1412</v>
      </c>
      <c r="AB7595">
        <f t="shared" si="238"/>
        <v>2.3529329425776046E-4</v>
      </c>
    </row>
    <row r="7596" spans="1:28">
      <c r="A7596" t="s">
        <v>16785</v>
      </c>
      <c r="B7596" t="s">
        <v>16786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237"/>
        <v>1390</v>
      </c>
      <c r="AB7596">
        <f t="shared" si="238"/>
        <v>2.3162725142938177E-4</v>
      </c>
    </row>
    <row r="7597" spans="1:28">
      <c r="A7597" t="s">
        <v>16787</v>
      </c>
      <c r="B7597" t="s">
        <v>16788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237"/>
        <v>1277</v>
      </c>
      <c r="AB7597">
        <f t="shared" si="238"/>
        <v>2.1279712235634571E-4</v>
      </c>
    </row>
    <row r="7598" spans="1:28">
      <c r="A7598" t="s">
        <v>16789</v>
      </c>
      <c r="B7598" t="s">
        <v>16790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237"/>
        <v>1230</v>
      </c>
      <c r="AB7598">
        <f t="shared" si="238"/>
        <v>2.0496512176844574E-4</v>
      </c>
    </row>
    <row r="7599" spans="1:28">
      <c r="A7599" t="s">
        <v>16791</v>
      </c>
      <c r="B7599" t="s">
        <v>16792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237"/>
        <v>1172</v>
      </c>
      <c r="AB7599">
        <f t="shared" si="238"/>
        <v>1.9530009976635642E-4</v>
      </c>
    </row>
    <row r="7600" spans="1:28">
      <c r="A7600" t="s">
        <v>16793</v>
      </c>
      <c r="B7600" t="s">
        <v>16794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237"/>
        <v>1125</v>
      </c>
      <c r="AB7600">
        <f t="shared" si="238"/>
        <v>1.8746809917845648E-4</v>
      </c>
    </row>
    <row r="7601" spans="1:28">
      <c r="A7601" t="s">
        <v>16795</v>
      </c>
      <c r="B7601" t="s">
        <v>16796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237"/>
        <v>1094</v>
      </c>
      <c r="AB7601">
        <f t="shared" si="238"/>
        <v>1.823023115566501E-4</v>
      </c>
    </row>
    <row r="7602" spans="1:28">
      <c r="A7602" t="s">
        <v>16797</v>
      </c>
      <c r="B7602" t="s">
        <v>16798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237"/>
        <v>1039</v>
      </c>
      <c r="AB7602">
        <f t="shared" si="238"/>
        <v>1.7313720448570335E-4</v>
      </c>
    </row>
    <row r="7603" spans="1:28">
      <c r="A7603" t="s">
        <v>16799</v>
      </c>
      <c r="B7603" t="s">
        <v>16800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237"/>
        <v>1032</v>
      </c>
      <c r="AB7603">
        <f t="shared" si="238"/>
        <v>1.7197073631303739E-4</v>
      </c>
    </row>
    <row r="7604" spans="1:28">
      <c r="A7604" t="s">
        <v>16801</v>
      </c>
      <c r="B7604" t="s">
        <v>16802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237"/>
        <v>1023</v>
      </c>
      <c r="AB7604">
        <f t="shared" si="238"/>
        <v>1.7047099151960976E-4</v>
      </c>
    </row>
    <row r="7605" spans="1:28">
      <c r="A7605" t="s">
        <v>16803</v>
      </c>
      <c r="B7605" t="s">
        <v>16804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237"/>
        <v>1057</v>
      </c>
      <c r="AB7605">
        <f t="shared" si="238"/>
        <v>1.7613669407255865E-4</v>
      </c>
    </row>
    <row r="7606" spans="1:28">
      <c r="A7606" t="s">
        <v>16805</v>
      </c>
      <c r="B7606" t="s">
        <v>16806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237"/>
        <v>1100</v>
      </c>
      <c r="AB7606">
        <f t="shared" si="238"/>
        <v>1.833021414189352E-4</v>
      </c>
    </row>
    <row r="7607" spans="1:28">
      <c r="A7607" t="s">
        <v>16807</v>
      </c>
      <c r="B7607" t="s">
        <v>16808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237"/>
        <v>1106</v>
      </c>
      <c r="AB7607">
        <f t="shared" si="238"/>
        <v>1.8430197128122032E-4</v>
      </c>
    </row>
    <row r="7608" spans="1:28">
      <c r="A7608" t="s">
        <v>16809</v>
      </c>
      <c r="B7608" t="s">
        <v>16810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237"/>
        <v>1117</v>
      </c>
      <c r="AB7608">
        <f t="shared" si="238"/>
        <v>1.8613499269540967E-4</v>
      </c>
    </row>
    <row r="7609" spans="1:28">
      <c r="A7609" t="s">
        <v>16811</v>
      </c>
      <c r="B7609" t="s">
        <v>16812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237"/>
        <v>1111</v>
      </c>
      <c r="AB7609">
        <f t="shared" si="238"/>
        <v>1.8513516283312457E-4</v>
      </c>
    </row>
    <row r="7610" spans="1:28">
      <c r="A7610" t="s">
        <v>16813</v>
      </c>
      <c r="B7610" t="s">
        <v>16814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237"/>
        <v>1012</v>
      </c>
      <c r="AB7610">
        <f t="shared" si="238"/>
        <v>1.6863797010542038E-4</v>
      </c>
    </row>
    <row r="7611" spans="1:28">
      <c r="A7611" t="s">
        <v>16815</v>
      </c>
      <c r="B7611" t="s">
        <v>16816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237"/>
        <v>824</v>
      </c>
      <c r="AB7611">
        <f t="shared" si="238"/>
        <v>1.3730996775382056E-4</v>
      </c>
    </row>
    <row r="7612" spans="1:28">
      <c r="A7612" t="s">
        <v>16817</v>
      </c>
      <c r="B7612" t="s">
        <v>16818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237"/>
        <v>637</v>
      </c>
      <c r="AB7612">
        <f t="shared" si="238"/>
        <v>1.0614860371260157E-4</v>
      </c>
    </row>
    <row r="7613" spans="1:28">
      <c r="A7613" t="s">
        <v>16819</v>
      </c>
      <c r="B7613" t="s">
        <v>16820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237"/>
        <v>565</v>
      </c>
      <c r="AB7613">
        <f t="shared" si="238"/>
        <v>9.4150645365180362E-5</v>
      </c>
    </row>
    <row r="7614" spans="1:28">
      <c r="A7614" t="s">
        <v>16821</v>
      </c>
      <c r="B7614" t="s">
        <v>16822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237"/>
        <v>604</v>
      </c>
      <c r="AB7614">
        <f t="shared" si="238"/>
        <v>1.0064953947003351E-4</v>
      </c>
    </row>
    <row r="7615" spans="1:28">
      <c r="A7615" t="s">
        <v>16823</v>
      </c>
      <c r="B7615" t="s">
        <v>16824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237"/>
        <v>613</v>
      </c>
      <c r="AB7615">
        <f t="shared" si="238"/>
        <v>1.0214928426346117E-4</v>
      </c>
    </row>
    <row r="7616" spans="1:28">
      <c r="A7616" t="s">
        <v>16825</v>
      </c>
      <c r="B7616" t="s">
        <v>16826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237"/>
        <v>659</v>
      </c>
      <c r="AB7616">
        <f t="shared" si="238"/>
        <v>1.0981464654098028E-4</v>
      </c>
    </row>
    <row r="7617" spans="1:28">
      <c r="A7617" t="s">
        <v>16827</v>
      </c>
      <c r="B7617" t="s">
        <v>16828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237"/>
        <v>824</v>
      </c>
      <c r="AB7617">
        <f t="shared" si="238"/>
        <v>1.3730996775382056E-4</v>
      </c>
    </row>
    <row r="7618" spans="1:28">
      <c r="A7618" t="s">
        <v>16829</v>
      </c>
      <c r="B7618" t="s">
        <v>16830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237"/>
        <v>1213</v>
      </c>
      <c r="AB7618">
        <f t="shared" si="238"/>
        <v>2.0213227049197129E-4</v>
      </c>
    </row>
    <row r="7619" spans="1:28">
      <c r="A7619" t="s">
        <v>16831</v>
      </c>
      <c r="B7619" t="s">
        <v>16832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237"/>
        <v>1409</v>
      </c>
      <c r="AB7619">
        <f t="shared" si="238"/>
        <v>2.3479337932661793E-4</v>
      </c>
    </row>
    <row r="7620" spans="1:28">
      <c r="A7620" t="s">
        <v>16833</v>
      </c>
      <c r="B7620" t="s">
        <v>16834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237"/>
        <v>1388</v>
      </c>
      <c r="AB7620">
        <f t="shared" si="238"/>
        <v>2.3129397480862006E-4</v>
      </c>
    </row>
    <row r="7621" spans="1:28">
      <c r="A7621" t="s">
        <v>16835</v>
      </c>
      <c r="B7621" t="s">
        <v>16836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237"/>
        <v>1273</v>
      </c>
      <c r="AB7621">
        <f t="shared" si="238"/>
        <v>2.1213056911482229E-4</v>
      </c>
    </row>
    <row r="7622" spans="1:28">
      <c r="A7622" t="s">
        <v>16837</v>
      </c>
      <c r="B7622" t="s">
        <v>16838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239">SUM(U7622:Z7622)</f>
        <v>1225</v>
      </c>
      <c r="AB7622">
        <f t="shared" si="238"/>
        <v>2.0413193021654149E-4</v>
      </c>
    </row>
    <row r="7623" spans="1:28">
      <c r="A7623" t="s">
        <v>16839</v>
      </c>
      <c r="B7623" t="s">
        <v>16840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239"/>
        <v>1166</v>
      </c>
      <c r="AB7623">
        <f t="shared" si="238"/>
        <v>1.9430026990407132E-4</v>
      </c>
    </row>
    <row r="7624" spans="1:28">
      <c r="A7624" t="s">
        <v>16841</v>
      </c>
      <c r="B7624" t="s">
        <v>16842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239"/>
        <v>1119</v>
      </c>
      <c r="AB7624">
        <f t="shared" si="238"/>
        <v>1.8646826931617135E-4</v>
      </c>
    </row>
    <row r="7625" spans="1:28">
      <c r="A7625" t="s">
        <v>16843</v>
      </c>
      <c r="B7625" t="s">
        <v>16844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239"/>
        <v>1089</v>
      </c>
      <c r="AB7625">
        <f t="shared" si="238"/>
        <v>1.8146912000474585E-4</v>
      </c>
    </row>
    <row r="7626" spans="1:28">
      <c r="A7626" t="s">
        <v>16845</v>
      </c>
      <c r="B7626" t="s">
        <v>16846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239"/>
        <v>1033</v>
      </c>
      <c r="AB7626">
        <f t="shared" si="238"/>
        <v>1.7213737462341825E-4</v>
      </c>
    </row>
    <row r="7627" spans="1:28">
      <c r="A7627" t="s">
        <v>16847</v>
      </c>
      <c r="B7627" t="s">
        <v>16848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239"/>
        <v>1025</v>
      </c>
      <c r="AB7627">
        <f t="shared" si="238"/>
        <v>1.7080426814037144E-4</v>
      </c>
    </row>
    <row r="7628" spans="1:28">
      <c r="A7628" t="s">
        <v>16849</v>
      </c>
      <c r="B7628" t="s">
        <v>16850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239"/>
        <v>1017</v>
      </c>
      <c r="AB7628">
        <f t="shared" si="238"/>
        <v>1.6947116165732466E-4</v>
      </c>
    </row>
    <row r="7629" spans="1:28">
      <c r="A7629" t="s">
        <v>16851</v>
      </c>
      <c r="B7629" t="s">
        <v>16852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239"/>
        <v>1050</v>
      </c>
      <c r="AB7629">
        <f t="shared" si="238"/>
        <v>1.7497022589989269E-4</v>
      </c>
    </row>
    <row r="7630" spans="1:28">
      <c r="A7630" t="s">
        <v>16853</v>
      </c>
      <c r="B7630" t="s">
        <v>16854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239"/>
        <v>1094</v>
      </c>
      <c r="AB7630">
        <f t="shared" si="238"/>
        <v>1.823023115566501E-4</v>
      </c>
    </row>
    <row r="7631" spans="1:28">
      <c r="A7631" t="s">
        <v>16855</v>
      </c>
      <c r="B7631" t="s">
        <v>16856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239"/>
        <v>1101</v>
      </c>
      <c r="AB7631">
        <f t="shared" si="238"/>
        <v>1.8346877972931605E-4</v>
      </c>
    </row>
    <row r="7632" spans="1:28">
      <c r="A7632" t="s">
        <v>16857</v>
      </c>
      <c r="B7632" t="s">
        <v>16858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239"/>
        <v>1113</v>
      </c>
      <c r="AB7632">
        <f t="shared" si="238"/>
        <v>1.8546843945388625E-4</v>
      </c>
    </row>
    <row r="7633" spans="1:28">
      <c r="A7633" t="s">
        <v>16859</v>
      </c>
      <c r="B7633" t="s">
        <v>16860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239"/>
        <v>1106</v>
      </c>
      <c r="AB7633">
        <f t="shared" si="238"/>
        <v>1.8430197128122032E-4</v>
      </c>
    </row>
    <row r="7634" spans="1:28">
      <c r="A7634" t="s">
        <v>16861</v>
      </c>
      <c r="B7634" t="s">
        <v>16862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239"/>
        <v>1009</v>
      </c>
      <c r="AB7634">
        <f t="shared" si="238"/>
        <v>1.6813805517427785E-4</v>
      </c>
    </row>
    <row r="7635" spans="1:28">
      <c r="A7635" t="s">
        <v>16863</v>
      </c>
      <c r="B7635" t="s">
        <v>16864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239"/>
        <v>819</v>
      </c>
      <c r="AB7635">
        <f t="shared" si="238"/>
        <v>1.3647677620191631E-4</v>
      </c>
    </row>
    <row r="7636" spans="1:28">
      <c r="A7636" t="s">
        <v>16865</v>
      </c>
      <c r="B7636" t="s">
        <v>16866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239"/>
        <v>633</v>
      </c>
      <c r="AB7636">
        <f t="shared" si="238"/>
        <v>1.0548205047107817E-4</v>
      </c>
    </row>
    <row r="7637" spans="1:28">
      <c r="A7637" t="s">
        <v>16867</v>
      </c>
      <c r="B7637" t="s">
        <v>16868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239"/>
        <v>547</v>
      </c>
      <c r="AB7637">
        <f t="shared" si="238"/>
        <v>9.1151155778325049E-5</v>
      </c>
    </row>
    <row r="7638" spans="1:28">
      <c r="A7638" t="s">
        <v>16869</v>
      </c>
      <c r="B7638" t="s">
        <v>16870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239"/>
        <v>581</v>
      </c>
      <c r="AB7638">
        <f t="shared" ref="AB7638:AB7701" si="240">AA7638/$AD$4</f>
        <v>9.6816858331273965E-5</v>
      </c>
    </row>
    <row r="7639" spans="1:28">
      <c r="A7639" t="s">
        <v>16871</v>
      </c>
      <c r="B7639" t="s">
        <v>16872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239"/>
        <v>590</v>
      </c>
      <c r="AB7639">
        <f t="shared" si="240"/>
        <v>9.8316603124701615E-5</v>
      </c>
    </row>
    <row r="7640" spans="1:28">
      <c r="A7640" t="s">
        <v>16873</v>
      </c>
      <c r="B7640" t="s">
        <v>16874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239"/>
        <v>629</v>
      </c>
      <c r="AB7640">
        <f t="shared" si="240"/>
        <v>1.0481549722955478E-4</v>
      </c>
    </row>
    <row r="7641" spans="1:28">
      <c r="A7641" t="s">
        <v>16875</v>
      </c>
      <c r="B7641" t="s">
        <v>16876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239"/>
        <v>787</v>
      </c>
      <c r="AB7641">
        <f t="shared" si="240"/>
        <v>1.311443502697291E-4</v>
      </c>
    </row>
    <row r="7642" spans="1:28">
      <c r="A7642" t="s">
        <v>16877</v>
      </c>
      <c r="B7642" t="s">
        <v>16878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239"/>
        <v>1168</v>
      </c>
      <c r="AB7642">
        <f t="shared" si="240"/>
        <v>1.9463354652483303E-4</v>
      </c>
    </row>
    <row r="7643" spans="1:28">
      <c r="A7643" t="s">
        <v>16879</v>
      </c>
      <c r="B7643" t="s">
        <v>16880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239"/>
        <v>1368</v>
      </c>
      <c r="AB7643">
        <f t="shared" si="240"/>
        <v>2.2796120860100306E-4</v>
      </c>
    </row>
    <row r="7644" spans="1:28">
      <c r="A7644" t="s">
        <v>16881</v>
      </c>
      <c r="B7644" t="s">
        <v>16882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239"/>
        <v>1359</v>
      </c>
      <c r="AB7644">
        <f t="shared" si="240"/>
        <v>2.2646146380757542E-4</v>
      </c>
    </row>
    <row r="7645" spans="1:28">
      <c r="A7645" t="s">
        <v>16883</v>
      </c>
      <c r="B7645" t="s">
        <v>16884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239"/>
        <v>1249</v>
      </c>
      <c r="AB7645">
        <f t="shared" si="240"/>
        <v>2.0813124966568189E-4</v>
      </c>
    </row>
    <row r="7646" spans="1:28">
      <c r="A7646" t="s">
        <v>16885</v>
      </c>
      <c r="B7646" t="s">
        <v>16886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239"/>
        <v>1198</v>
      </c>
      <c r="AB7646">
        <f t="shared" si="240"/>
        <v>1.9963269583625853E-4</v>
      </c>
    </row>
    <row r="7647" spans="1:28">
      <c r="A7647" t="s">
        <v>16887</v>
      </c>
      <c r="B7647" t="s">
        <v>16888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239"/>
        <v>1136</v>
      </c>
      <c r="AB7647">
        <f t="shared" si="240"/>
        <v>1.8930112059264582E-4</v>
      </c>
    </row>
    <row r="7648" spans="1:28">
      <c r="A7648" t="s">
        <v>16889</v>
      </c>
      <c r="B7648" t="s">
        <v>16890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239"/>
        <v>1090</v>
      </c>
      <c r="AB7648">
        <f t="shared" si="240"/>
        <v>1.8163575831512671E-4</v>
      </c>
    </row>
    <row r="7649" spans="1:28">
      <c r="A7649" t="s">
        <v>16891</v>
      </c>
      <c r="B7649" t="s">
        <v>16892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239"/>
        <v>1059</v>
      </c>
      <c r="AB7649">
        <f t="shared" si="240"/>
        <v>1.7646997069332035E-4</v>
      </c>
    </row>
    <row r="7650" spans="1:28">
      <c r="A7650" t="s">
        <v>16893</v>
      </c>
      <c r="B7650" t="s">
        <v>16894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239"/>
        <v>1006</v>
      </c>
      <c r="AB7650">
        <f t="shared" si="240"/>
        <v>1.6763814024313528E-4</v>
      </c>
    </row>
    <row r="7651" spans="1:28">
      <c r="A7651" t="s">
        <v>16895</v>
      </c>
      <c r="B7651" t="s">
        <v>16896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239"/>
        <v>995</v>
      </c>
      <c r="AB7651">
        <f t="shared" si="240"/>
        <v>1.6580511882894594E-4</v>
      </c>
    </row>
    <row r="7652" spans="1:28">
      <c r="A7652" t="s">
        <v>16897</v>
      </c>
      <c r="B7652" t="s">
        <v>16898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239"/>
        <v>985</v>
      </c>
      <c r="AB7652">
        <f t="shared" si="240"/>
        <v>1.6413873572513745E-4</v>
      </c>
    </row>
    <row r="7653" spans="1:28">
      <c r="A7653" t="s">
        <v>16899</v>
      </c>
      <c r="B7653" t="s">
        <v>16900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239"/>
        <v>1016</v>
      </c>
      <c r="AB7653">
        <f t="shared" si="240"/>
        <v>1.693045233469438E-4</v>
      </c>
    </row>
    <row r="7654" spans="1:28">
      <c r="A7654" t="s">
        <v>16901</v>
      </c>
      <c r="B7654" t="s">
        <v>16902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239"/>
        <v>1065</v>
      </c>
      <c r="AB7654">
        <f t="shared" si="240"/>
        <v>1.7746980055560545E-4</v>
      </c>
    </row>
    <row r="7655" spans="1:28">
      <c r="A7655" t="s">
        <v>16903</v>
      </c>
      <c r="B7655" t="s">
        <v>16904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239"/>
        <v>1076</v>
      </c>
      <c r="AB7655">
        <f t="shared" si="240"/>
        <v>1.793028219697948E-4</v>
      </c>
    </row>
    <row r="7656" spans="1:28">
      <c r="A7656" t="s">
        <v>16905</v>
      </c>
      <c r="B7656" t="s">
        <v>16906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239"/>
        <v>1096</v>
      </c>
      <c r="AB7656">
        <f t="shared" si="240"/>
        <v>1.8263558817741181E-4</v>
      </c>
    </row>
    <row r="7657" spans="1:28">
      <c r="A7657" t="s">
        <v>16907</v>
      </c>
      <c r="B7657" t="s">
        <v>16908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239"/>
        <v>1083</v>
      </c>
      <c r="AB7657">
        <f t="shared" si="240"/>
        <v>1.8046929014246075E-4</v>
      </c>
    </row>
    <row r="7658" spans="1:28">
      <c r="A7658" t="s">
        <v>16909</v>
      </c>
      <c r="B7658" t="s">
        <v>16910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239"/>
        <v>991</v>
      </c>
      <c r="AB7658">
        <f t="shared" si="240"/>
        <v>1.6513856558742255E-4</v>
      </c>
    </row>
    <row r="7659" spans="1:28">
      <c r="A7659" t="s">
        <v>16911</v>
      </c>
      <c r="B7659" t="s">
        <v>16912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239"/>
        <v>801</v>
      </c>
      <c r="AB7659">
        <f t="shared" si="240"/>
        <v>1.3347728661506101E-4</v>
      </c>
    </row>
    <row r="7660" spans="1:28">
      <c r="A7660" t="s">
        <v>16913</v>
      </c>
      <c r="B7660" t="s">
        <v>16914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239"/>
        <v>614</v>
      </c>
      <c r="AB7660">
        <f t="shared" si="240"/>
        <v>1.0231592257384201E-4</v>
      </c>
    </row>
    <row r="7661" spans="1:28">
      <c r="A7661" t="s">
        <v>16915</v>
      </c>
      <c r="B7661" t="s">
        <v>16916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239"/>
        <v>558</v>
      </c>
      <c r="AB7661">
        <f t="shared" si="240"/>
        <v>9.2984177192514408E-5</v>
      </c>
    </row>
    <row r="7662" spans="1:28">
      <c r="A7662" t="s">
        <v>16917</v>
      </c>
      <c r="B7662" t="s">
        <v>16918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239"/>
        <v>572</v>
      </c>
      <c r="AB7662">
        <f t="shared" si="240"/>
        <v>9.5317113537846316E-5</v>
      </c>
    </row>
    <row r="7663" spans="1:28">
      <c r="A7663" t="s">
        <v>16919</v>
      </c>
      <c r="B7663" t="s">
        <v>16920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239"/>
        <v>568</v>
      </c>
      <c r="AB7663">
        <f t="shared" si="240"/>
        <v>9.4650560296322912E-5</v>
      </c>
    </row>
    <row r="7664" spans="1:28">
      <c r="A7664" t="s">
        <v>16921</v>
      </c>
      <c r="B7664" t="s">
        <v>16922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239"/>
        <v>622</v>
      </c>
      <c r="AB7664">
        <f t="shared" si="240"/>
        <v>1.0364902905688882E-4</v>
      </c>
    </row>
    <row r="7665" spans="1:28">
      <c r="A7665" t="s">
        <v>16923</v>
      </c>
      <c r="B7665" t="s">
        <v>16924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239"/>
        <v>777</v>
      </c>
      <c r="AB7665">
        <f t="shared" si="240"/>
        <v>1.2947796716592059E-4</v>
      </c>
    </row>
    <row r="7666" spans="1:28">
      <c r="A7666" t="s">
        <v>16925</v>
      </c>
      <c r="B7666" t="s">
        <v>16926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239"/>
        <v>1130</v>
      </c>
      <c r="AB7666">
        <f t="shared" si="240"/>
        <v>1.8830129073036072E-4</v>
      </c>
    </row>
    <row r="7667" spans="1:28">
      <c r="A7667" t="s">
        <v>16927</v>
      </c>
      <c r="B7667" t="s">
        <v>16928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239"/>
        <v>1354</v>
      </c>
      <c r="AB7667">
        <f t="shared" si="240"/>
        <v>2.2562827225567115E-4</v>
      </c>
    </row>
    <row r="7668" spans="1:28">
      <c r="A7668" t="s">
        <v>16929</v>
      </c>
      <c r="B7668" t="s">
        <v>16930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239"/>
        <v>1324</v>
      </c>
      <c r="AB7668">
        <f t="shared" si="240"/>
        <v>2.2062912294424565E-4</v>
      </c>
    </row>
    <row r="7669" spans="1:28">
      <c r="A7669" t="s">
        <v>16931</v>
      </c>
      <c r="B7669" t="s">
        <v>16932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239"/>
        <v>1208</v>
      </c>
      <c r="AB7669">
        <f t="shared" si="240"/>
        <v>2.0129907894006702E-4</v>
      </c>
    </row>
    <row r="7670" spans="1:28">
      <c r="A7670" t="s">
        <v>16933</v>
      </c>
      <c r="B7670" t="s">
        <v>16934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239"/>
        <v>1152</v>
      </c>
      <c r="AB7670">
        <f t="shared" si="240"/>
        <v>1.9196733355873941E-4</v>
      </c>
    </row>
    <row r="7671" spans="1:28">
      <c r="A7671" t="s">
        <v>16935</v>
      </c>
      <c r="B7671" t="s">
        <v>16936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239"/>
        <v>1111</v>
      </c>
      <c r="AB7671">
        <f t="shared" si="240"/>
        <v>1.8513516283312457E-4</v>
      </c>
    </row>
    <row r="7672" spans="1:28">
      <c r="A7672" t="s">
        <v>16937</v>
      </c>
      <c r="B7672" t="s">
        <v>16938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239"/>
        <v>1058</v>
      </c>
      <c r="AB7672">
        <f t="shared" si="240"/>
        <v>1.763033323829395E-4</v>
      </c>
    </row>
    <row r="7673" spans="1:28">
      <c r="A7673" t="s">
        <v>16939</v>
      </c>
      <c r="B7673" t="s">
        <v>16940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239"/>
        <v>1023</v>
      </c>
      <c r="AB7673">
        <f t="shared" si="240"/>
        <v>1.7047099151960976E-4</v>
      </c>
    </row>
    <row r="7674" spans="1:28">
      <c r="A7674" t="s">
        <v>16941</v>
      </c>
      <c r="B7674" t="s">
        <v>16942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239"/>
        <v>961</v>
      </c>
      <c r="AB7674">
        <f t="shared" si="240"/>
        <v>1.6013941627599702E-4</v>
      </c>
    </row>
    <row r="7675" spans="1:28">
      <c r="A7675" t="s">
        <v>16943</v>
      </c>
      <c r="B7675" t="s">
        <v>16944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239"/>
        <v>981</v>
      </c>
      <c r="AB7675">
        <f t="shared" si="240"/>
        <v>1.6347218248361403E-4</v>
      </c>
    </row>
    <row r="7676" spans="1:28">
      <c r="A7676" t="s">
        <v>16945</v>
      </c>
      <c r="B7676" t="s">
        <v>16946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239"/>
        <v>969</v>
      </c>
      <c r="AB7676">
        <f t="shared" si="240"/>
        <v>1.6147252275904383E-4</v>
      </c>
    </row>
    <row r="7677" spans="1:28">
      <c r="A7677" t="s">
        <v>16947</v>
      </c>
      <c r="B7677" t="s">
        <v>16948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239"/>
        <v>1004</v>
      </c>
      <c r="AB7677">
        <f t="shared" si="240"/>
        <v>1.673048636223736E-4</v>
      </c>
    </row>
    <row r="7678" spans="1:28">
      <c r="A7678" t="s">
        <v>16949</v>
      </c>
      <c r="B7678" t="s">
        <v>16950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239"/>
        <v>1044</v>
      </c>
      <c r="AB7678">
        <f t="shared" si="240"/>
        <v>1.7397039603760759E-4</v>
      </c>
    </row>
    <row r="7679" spans="1:28">
      <c r="A7679" t="s">
        <v>16951</v>
      </c>
      <c r="B7679" t="s">
        <v>16952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239"/>
        <v>1059</v>
      </c>
      <c r="AB7679">
        <f t="shared" si="240"/>
        <v>1.7646997069332035E-4</v>
      </c>
    </row>
    <row r="7680" spans="1:28">
      <c r="A7680" t="s">
        <v>16953</v>
      </c>
      <c r="B7680" t="s">
        <v>16954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239"/>
        <v>1063</v>
      </c>
      <c r="AB7680">
        <f t="shared" si="240"/>
        <v>1.7713652393484375E-4</v>
      </c>
    </row>
    <row r="7681" spans="1:28">
      <c r="A7681" t="s">
        <v>16955</v>
      </c>
      <c r="B7681" t="s">
        <v>16956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239"/>
        <v>1050</v>
      </c>
      <c r="AB7681">
        <f t="shared" si="240"/>
        <v>1.7497022589989269E-4</v>
      </c>
    </row>
    <row r="7682" spans="1:28">
      <c r="A7682" t="s">
        <v>16957</v>
      </c>
      <c r="B7682" t="s">
        <v>16958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239"/>
        <v>980</v>
      </c>
      <c r="AB7682">
        <f t="shared" si="240"/>
        <v>1.6330554417323318E-4</v>
      </c>
    </row>
    <row r="7683" spans="1:28">
      <c r="A7683" t="s">
        <v>16959</v>
      </c>
      <c r="B7683" t="s">
        <v>16960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239"/>
        <v>793</v>
      </c>
      <c r="AB7683">
        <f t="shared" si="240"/>
        <v>1.321441801320142E-4</v>
      </c>
    </row>
    <row r="7684" spans="1:28">
      <c r="A7684" t="s">
        <v>16961</v>
      </c>
      <c r="B7684" t="s">
        <v>16962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239"/>
        <v>607</v>
      </c>
      <c r="AB7684">
        <f t="shared" si="240"/>
        <v>1.0114945440117607E-4</v>
      </c>
    </row>
    <row r="7685" spans="1:28">
      <c r="A7685" t="s">
        <v>16963</v>
      </c>
      <c r="B7685" t="s">
        <v>16964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239"/>
        <v>571</v>
      </c>
      <c r="AB7685">
        <f t="shared" si="240"/>
        <v>9.5150475227465461E-5</v>
      </c>
    </row>
    <row r="7686" spans="1:28">
      <c r="A7686" t="s">
        <v>16965</v>
      </c>
      <c r="B7686" t="s">
        <v>16966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241">SUM(U7686:Z7686)</f>
        <v>610</v>
      </c>
      <c r="AB7686">
        <f t="shared" si="240"/>
        <v>1.0164936933231862E-4</v>
      </c>
    </row>
    <row r="7687" spans="1:28">
      <c r="A7687" t="s">
        <v>16967</v>
      </c>
      <c r="B7687" t="s">
        <v>16968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241"/>
        <v>615</v>
      </c>
      <c r="AB7687">
        <f t="shared" si="240"/>
        <v>1.0248256088422287E-4</v>
      </c>
    </row>
    <row r="7688" spans="1:28">
      <c r="A7688" t="s">
        <v>16969</v>
      </c>
      <c r="B7688" t="s">
        <v>16970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241"/>
        <v>697</v>
      </c>
      <c r="AB7688">
        <f t="shared" si="240"/>
        <v>1.1614690233545258E-4</v>
      </c>
    </row>
    <row r="7689" spans="1:28">
      <c r="A7689" t="s">
        <v>16971</v>
      </c>
      <c r="B7689" t="s">
        <v>16972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241"/>
        <v>891</v>
      </c>
      <c r="AB7689">
        <f t="shared" si="240"/>
        <v>1.4847473454933751E-4</v>
      </c>
    </row>
    <row r="7690" spans="1:28">
      <c r="A7690" t="s">
        <v>16973</v>
      </c>
      <c r="B7690" t="s">
        <v>16974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241"/>
        <v>1249</v>
      </c>
      <c r="AB7690">
        <f t="shared" si="240"/>
        <v>2.0813124966568189E-4</v>
      </c>
    </row>
    <row r="7691" spans="1:28">
      <c r="A7691" t="s">
        <v>16975</v>
      </c>
      <c r="B7691" t="s">
        <v>16976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241"/>
        <v>1309</v>
      </c>
      <c r="AB7691">
        <f t="shared" si="240"/>
        <v>2.1812954828853291E-4</v>
      </c>
    </row>
    <row r="7692" spans="1:28">
      <c r="A7692" t="s">
        <v>16977</v>
      </c>
      <c r="B7692" t="s">
        <v>16978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241"/>
        <v>1286</v>
      </c>
      <c r="AB7692">
        <f t="shared" si="240"/>
        <v>2.1429686714977334E-4</v>
      </c>
    </row>
    <row r="7693" spans="1:28">
      <c r="A7693" t="s">
        <v>16979</v>
      </c>
      <c r="B7693" t="s">
        <v>16980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241"/>
        <v>1172</v>
      </c>
      <c r="AB7693">
        <f t="shared" si="240"/>
        <v>1.9530009976635642E-4</v>
      </c>
    </row>
    <row r="7694" spans="1:28">
      <c r="A7694" t="s">
        <v>16981</v>
      </c>
      <c r="B7694" t="s">
        <v>16982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241"/>
        <v>1124</v>
      </c>
      <c r="AB7694">
        <f t="shared" si="240"/>
        <v>1.8730146086807562E-4</v>
      </c>
    </row>
    <row r="7695" spans="1:28">
      <c r="A7695" t="s">
        <v>16983</v>
      </c>
      <c r="B7695" t="s">
        <v>16984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241"/>
        <v>1075</v>
      </c>
      <c r="AB7695">
        <f t="shared" si="240"/>
        <v>1.7913618365941394E-4</v>
      </c>
    </row>
    <row r="7696" spans="1:28">
      <c r="A7696" t="s">
        <v>16985</v>
      </c>
      <c r="B7696" t="s">
        <v>16986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241"/>
        <v>1042</v>
      </c>
      <c r="AB7696">
        <f t="shared" si="240"/>
        <v>1.7363711941684591E-4</v>
      </c>
    </row>
    <row r="7697" spans="1:28">
      <c r="A7697" t="s">
        <v>16987</v>
      </c>
      <c r="B7697" t="s">
        <v>16988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241"/>
        <v>1016</v>
      </c>
      <c r="AB7697">
        <f t="shared" si="240"/>
        <v>1.693045233469438E-4</v>
      </c>
    </row>
    <row r="7698" spans="1:28">
      <c r="A7698" t="s">
        <v>16989</v>
      </c>
      <c r="B7698" t="s">
        <v>16990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241"/>
        <v>971</v>
      </c>
      <c r="AB7698">
        <f t="shared" si="240"/>
        <v>1.6180579937980554E-4</v>
      </c>
    </row>
    <row r="7699" spans="1:28">
      <c r="A7699" t="s">
        <v>16991</v>
      </c>
      <c r="B7699" t="s">
        <v>16992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241"/>
        <v>978</v>
      </c>
      <c r="AB7699">
        <f t="shared" si="240"/>
        <v>1.6297226755247149E-4</v>
      </c>
    </row>
    <row r="7700" spans="1:28">
      <c r="A7700" t="s">
        <v>16993</v>
      </c>
      <c r="B7700" t="s">
        <v>16994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241"/>
        <v>974</v>
      </c>
      <c r="AB7700">
        <f t="shared" si="240"/>
        <v>1.6230571431094808E-4</v>
      </c>
    </row>
    <row r="7701" spans="1:28">
      <c r="A7701" t="s">
        <v>16995</v>
      </c>
      <c r="B7701" t="s">
        <v>16996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241"/>
        <v>1008</v>
      </c>
      <c r="AB7701">
        <f t="shared" si="240"/>
        <v>1.6797141686389699E-4</v>
      </c>
    </row>
    <row r="7702" spans="1:28">
      <c r="A7702" t="s">
        <v>16997</v>
      </c>
      <c r="B7702" t="s">
        <v>16998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241"/>
        <v>1069</v>
      </c>
      <c r="AB7702">
        <f t="shared" ref="AB7702:AB7765" si="242">AA7702/$AD$4</f>
        <v>1.7813635379712884E-4</v>
      </c>
    </row>
    <row r="7703" spans="1:28">
      <c r="A7703" t="s">
        <v>16999</v>
      </c>
      <c r="B7703" t="s">
        <v>17000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241"/>
        <v>1089</v>
      </c>
      <c r="AB7703">
        <f t="shared" si="242"/>
        <v>1.8146912000474585E-4</v>
      </c>
    </row>
    <row r="7704" spans="1:28">
      <c r="A7704" t="s">
        <v>17001</v>
      </c>
      <c r="B7704" t="s">
        <v>17002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241"/>
        <v>1100</v>
      </c>
      <c r="AB7704">
        <f t="shared" si="242"/>
        <v>1.833021414189352E-4</v>
      </c>
    </row>
    <row r="7705" spans="1:28">
      <c r="A7705" t="s">
        <v>17003</v>
      </c>
      <c r="B7705" t="s">
        <v>17004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241"/>
        <v>1096</v>
      </c>
      <c r="AB7705">
        <f t="shared" si="242"/>
        <v>1.8263558817741181E-4</v>
      </c>
    </row>
    <row r="7706" spans="1:28">
      <c r="A7706" t="s">
        <v>17005</v>
      </c>
      <c r="B7706" t="s">
        <v>17006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241"/>
        <v>1020</v>
      </c>
      <c r="AB7706">
        <f t="shared" si="242"/>
        <v>1.6997107658846719E-4</v>
      </c>
    </row>
    <row r="7707" spans="1:28">
      <c r="A7707" t="s">
        <v>17007</v>
      </c>
      <c r="B7707" t="s">
        <v>17008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241"/>
        <v>824</v>
      </c>
      <c r="AB7707">
        <f t="shared" si="242"/>
        <v>1.3730996775382056E-4</v>
      </c>
    </row>
    <row r="7708" spans="1:28">
      <c r="A7708" t="s">
        <v>17009</v>
      </c>
      <c r="B7708" t="s">
        <v>17010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241"/>
        <v>651</v>
      </c>
      <c r="AB7708">
        <f t="shared" si="242"/>
        <v>1.0848154005793348E-4</v>
      </c>
    </row>
    <row r="7709" spans="1:28">
      <c r="A7709" t="s">
        <v>17011</v>
      </c>
      <c r="B7709" t="s">
        <v>17012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241"/>
        <v>543</v>
      </c>
      <c r="AB7709">
        <f t="shared" si="242"/>
        <v>9.0484602536801658E-5</v>
      </c>
    </row>
    <row r="7710" spans="1:28">
      <c r="A7710" t="s">
        <v>17013</v>
      </c>
      <c r="B7710" t="s">
        <v>17014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241"/>
        <v>581</v>
      </c>
      <c r="AB7710">
        <f t="shared" si="242"/>
        <v>9.6816858331273965E-5</v>
      </c>
    </row>
    <row r="7711" spans="1:28">
      <c r="A7711" t="s">
        <v>17015</v>
      </c>
      <c r="B7711" t="s">
        <v>17016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241"/>
        <v>588</v>
      </c>
      <c r="AB7711">
        <f t="shared" si="242"/>
        <v>9.798332650393992E-5</v>
      </c>
    </row>
    <row r="7712" spans="1:28">
      <c r="A7712" t="s">
        <v>17017</v>
      </c>
      <c r="B7712" t="s">
        <v>17018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241"/>
        <v>637</v>
      </c>
      <c r="AB7712">
        <f t="shared" si="242"/>
        <v>1.0614860371260157E-4</v>
      </c>
    </row>
    <row r="7713" spans="1:28">
      <c r="A7713" t="s">
        <v>17019</v>
      </c>
      <c r="B7713" t="s">
        <v>17020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241"/>
        <v>803</v>
      </c>
      <c r="AB7713">
        <f t="shared" si="242"/>
        <v>1.3381056323582269E-4</v>
      </c>
    </row>
    <row r="7714" spans="1:28">
      <c r="A7714" t="s">
        <v>17021</v>
      </c>
      <c r="B7714" t="s">
        <v>17022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241"/>
        <v>1186</v>
      </c>
      <c r="AB7714">
        <f t="shared" si="242"/>
        <v>1.9763303611168833E-4</v>
      </c>
    </row>
    <row r="7715" spans="1:28">
      <c r="A7715" t="s">
        <v>17023</v>
      </c>
      <c r="B7715" t="s">
        <v>17024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241"/>
        <v>1372</v>
      </c>
      <c r="AB7715">
        <f t="shared" si="242"/>
        <v>2.2862776184252647E-4</v>
      </c>
    </row>
    <row r="7716" spans="1:28">
      <c r="A7716" t="s">
        <v>17025</v>
      </c>
      <c r="B7716" t="s">
        <v>17026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241"/>
        <v>1349</v>
      </c>
      <c r="AB7716">
        <f t="shared" si="242"/>
        <v>2.247950807037669E-4</v>
      </c>
    </row>
    <row r="7717" spans="1:28">
      <c r="A7717" t="s">
        <v>17027</v>
      </c>
      <c r="B7717" t="s">
        <v>17028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241"/>
        <v>1227</v>
      </c>
      <c r="AB7717">
        <f t="shared" si="242"/>
        <v>2.0446520683730317E-4</v>
      </c>
    </row>
    <row r="7718" spans="1:28">
      <c r="A7718" t="s">
        <v>17029</v>
      </c>
      <c r="B7718" t="s">
        <v>17030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241"/>
        <v>1177</v>
      </c>
      <c r="AB7718">
        <f t="shared" si="242"/>
        <v>1.9613329131826067E-4</v>
      </c>
    </row>
    <row r="7719" spans="1:28">
      <c r="A7719" t="s">
        <v>17031</v>
      </c>
      <c r="B7719" t="s">
        <v>17032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241"/>
        <v>1121</v>
      </c>
      <c r="AB7719">
        <f t="shared" si="242"/>
        <v>1.8680154593693306E-4</v>
      </c>
    </row>
    <row r="7720" spans="1:28">
      <c r="A7720" t="s">
        <v>17033</v>
      </c>
      <c r="B7720" t="s">
        <v>17034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241"/>
        <v>1076</v>
      </c>
      <c r="AB7720">
        <f t="shared" si="242"/>
        <v>1.793028219697948E-4</v>
      </c>
    </row>
    <row r="7721" spans="1:28">
      <c r="A7721" t="s">
        <v>17035</v>
      </c>
      <c r="B7721" t="s">
        <v>17036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241"/>
        <v>1045</v>
      </c>
      <c r="AB7721">
        <f t="shared" si="242"/>
        <v>1.7413703434798845E-4</v>
      </c>
    </row>
    <row r="7722" spans="1:28">
      <c r="A7722" t="s">
        <v>17037</v>
      </c>
      <c r="B7722" t="s">
        <v>17038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241"/>
        <v>992</v>
      </c>
      <c r="AB7722">
        <f t="shared" si="242"/>
        <v>1.653052038978034E-4</v>
      </c>
    </row>
    <row r="7723" spans="1:28">
      <c r="A7723" t="s">
        <v>17039</v>
      </c>
      <c r="B7723" t="s">
        <v>17040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241"/>
        <v>987</v>
      </c>
      <c r="AB7723">
        <f t="shared" si="242"/>
        <v>1.6447201234589913E-4</v>
      </c>
    </row>
    <row r="7724" spans="1:28">
      <c r="A7724" t="s">
        <v>17041</v>
      </c>
      <c r="B7724" t="s">
        <v>17042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241"/>
        <v>981</v>
      </c>
      <c r="AB7724">
        <f t="shared" si="242"/>
        <v>1.6347218248361403E-4</v>
      </c>
    </row>
    <row r="7725" spans="1:28">
      <c r="A7725" t="s">
        <v>17043</v>
      </c>
      <c r="B7725" t="s">
        <v>17044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241"/>
        <v>1014</v>
      </c>
      <c r="AB7725">
        <f t="shared" si="242"/>
        <v>1.6897124672618209E-4</v>
      </c>
    </row>
    <row r="7726" spans="1:28">
      <c r="A7726" t="s">
        <v>17045</v>
      </c>
      <c r="B7726" t="s">
        <v>17046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241"/>
        <v>1066</v>
      </c>
      <c r="AB7726">
        <f t="shared" si="242"/>
        <v>1.7763643886598631E-4</v>
      </c>
    </row>
    <row r="7727" spans="1:28">
      <c r="A7727" t="s">
        <v>17047</v>
      </c>
      <c r="B7727" t="s">
        <v>17048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241"/>
        <v>1079</v>
      </c>
      <c r="AB7727">
        <f t="shared" si="242"/>
        <v>1.7980273690093736E-4</v>
      </c>
    </row>
    <row r="7728" spans="1:28">
      <c r="A7728" t="s">
        <v>17049</v>
      </c>
      <c r="B7728" t="s">
        <v>17050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241"/>
        <v>1095</v>
      </c>
      <c r="AB7728">
        <f t="shared" si="242"/>
        <v>1.8246894986703095E-4</v>
      </c>
    </row>
    <row r="7729" spans="1:28">
      <c r="A7729" t="s">
        <v>17051</v>
      </c>
      <c r="B7729" t="s">
        <v>17052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241"/>
        <v>1083</v>
      </c>
      <c r="AB7729">
        <f t="shared" si="242"/>
        <v>1.8046929014246075E-4</v>
      </c>
    </row>
    <row r="7730" spans="1:28">
      <c r="A7730" t="s">
        <v>17053</v>
      </c>
      <c r="B7730" t="s">
        <v>17054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241"/>
        <v>989</v>
      </c>
      <c r="AB7730">
        <f t="shared" si="242"/>
        <v>1.6480528896666084E-4</v>
      </c>
    </row>
    <row r="7731" spans="1:28">
      <c r="A7731" t="s">
        <v>17055</v>
      </c>
      <c r="B7731" t="s">
        <v>17056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241"/>
        <v>803</v>
      </c>
      <c r="AB7731">
        <f t="shared" si="242"/>
        <v>1.3381056323582269E-4</v>
      </c>
    </row>
    <row r="7732" spans="1:28">
      <c r="A7732" t="s">
        <v>17057</v>
      </c>
      <c r="B7732" t="s">
        <v>17058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241"/>
        <v>617</v>
      </c>
      <c r="AB7732">
        <f t="shared" si="242"/>
        <v>1.0281583750498456E-4</v>
      </c>
    </row>
    <row r="7733" spans="1:28">
      <c r="A7733" t="s">
        <v>17059</v>
      </c>
      <c r="B7733" t="s">
        <v>17060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241"/>
        <v>545</v>
      </c>
      <c r="AB7733">
        <f t="shared" si="242"/>
        <v>9.0817879157563354E-5</v>
      </c>
    </row>
    <row r="7734" spans="1:28">
      <c r="A7734" t="s">
        <v>17061</v>
      </c>
      <c r="B7734" t="s">
        <v>17062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241"/>
        <v>584</v>
      </c>
      <c r="AB7734">
        <f t="shared" si="242"/>
        <v>9.7316773262416515E-5</v>
      </c>
    </row>
    <row r="7735" spans="1:28">
      <c r="A7735" t="s">
        <v>17063</v>
      </c>
      <c r="B7735" t="s">
        <v>17064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241"/>
        <v>592</v>
      </c>
      <c r="AB7735">
        <f t="shared" si="242"/>
        <v>9.864987974546331E-5</v>
      </c>
    </row>
    <row r="7736" spans="1:28">
      <c r="A7736" t="s">
        <v>17065</v>
      </c>
      <c r="B7736" t="s">
        <v>17066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241"/>
        <v>639</v>
      </c>
      <c r="AB7736">
        <f t="shared" si="242"/>
        <v>1.0648188033336327E-4</v>
      </c>
    </row>
    <row r="7737" spans="1:28">
      <c r="A7737" t="s">
        <v>17067</v>
      </c>
      <c r="B7737" t="s">
        <v>17068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241"/>
        <v>807</v>
      </c>
      <c r="AB7737">
        <f t="shared" si="242"/>
        <v>1.3447711647734611E-4</v>
      </c>
    </row>
    <row r="7738" spans="1:28">
      <c r="A7738" t="s">
        <v>17069</v>
      </c>
      <c r="B7738" t="s">
        <v>17070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241"/>
        <v>1191</v>
      </c>
      <c r="AB7738">
        <f t="shared" si="242"/>
        <v>1.9846622766359257E-4</v>
      </c>
    </row>
    <row r="7739" spans="1:28">
      <c r="A7739" t="s">
        <v>17071</v>
      </c>
      <c r="B7739" t="s">
        <v>17072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241"/>
        <v>1383</v>
      </c>
      <c r="AB7739">
        <f t="shared" si="242"/>
        <v>2.3046078325671582E-4</v>
      </c>
    </row>
    <row r="7740" spans="1:28">
      <c r="A7740" t="s">
        <v>17073</v>
      </c>
      <c r="B7740" t="s">
        <v>17074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241"/>
        <v>1363</v>
      </c>
      <c r="AB7740">
        <f t="shared" si="242"/>
        <v>2.2712801704909881E-4</v>
      </c>
    </row>
    <row r="7741" spans="1:28">
      <c r="A7741" t="s">
        <v>17075</v>
      </c>
      <c r="B7741" t="s">
        <v>17076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241"/>
        <v>1250</v>
      </c>
      <c r="AB7741">
        <f t="shared" si="242"/>
        <v>2.0829788797606274E-4</v>
      </c>
    </row>
    <row r="7742" spans="1:28">
      <c r="A7742" t="s">
        <v>17077</v>
      </c>
      <c r="B7742" t="s">
        <v>17078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241"/>
        <v>1198</v>
      </c>
      <c r="AB7742">
        <f t="shared" si="242"/>
        <v>1.9963269583625853E-4</v>
      </c>
    </row>
    <row r="7743" spans="1:28">
      <c r="A7743" t="s">
        <v>17079</v>
      </c>
      <c r="B7743" t="s">
        <v>17080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241"/>
        <v>1138</v>
      </c>
      <c r="AB7743">
        <f t="shared" si="242"/>
        <v>1.8963439721340753E-4</v>
      </c>
    </row>
    <row r="7744" spans="1:28">
      <c r="A7744" t="s">
        <v>17081</v>
      </c>
      <c r="B7744" t="s">
        <v>17082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241"/>
        <v>1091</v>
      </c>
      <c r="AB7744">
        <f t="shared" si="242"/>
        <v>1.8180239662550756E-4</v>
      </c>
    </row>
    <row r="7745" spans="1:28">
      <c r="A7745" t="s">
        <v>17083</v>
      </c>
      <c r="B7745" t="s">
        <v>17084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241"/>
        <v>1061</v>
      </c>
      <c r="AB7745">
        <f t="shared" si="242"/>
        <v>1.7680324731408206E-4</v>
      </c>
    </row>
    <row r="7746" spans="1:28">
      <c r="A7746" t="s">
        <v>17085</v>
      </c>
      <c r="B7746" t="s">
        <v>17086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241"/>
        <v>1004</v>
      </c>
      <c r="AB7746">
        <f t="shared" si="242"/>
        <v>1.673048636223736E-4</v>
      </c>
    </row>
    <row r="7747" spans="1:28">
      <c r="A7747" t="s">
        <v>17087</v>
      </c>
      <c r="B7747" t="s">
        <v>17088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241"/>
        <v>998</v>
      </c>
      <c r="AB7747">
        <f t="shared" si="242"/>
        <v>1.663050337600885E-4</v>
      </c>
    </row>
    <row r="7748" spans="1:28">
      <c r="A7748" t="s">
        <v>17089</v>
      </c>
      <c r="B7748" t="s">
        <v>17090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241"/>
        <v>989</v>
      </c>
      <c r="AB7748">
        <f t="shared" si="242"/>
        <v>1.6480528896666084E-4</v>
      </c>
    </row>
    <row r="7749" spans="1:28">
      <c r="A7749" t="s">
        <v>17091</v>
      </c>
      <c r="B7749" t="s">
        <v>17092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241"/>
        <v>1021</v>
      </c>
      <c r="AB7749">
        <f t="shared" si="242"/>
        <v>1.7013771489884805E-4</v>
      </c>
    </row>
    <row r="7750" spans="1:28">
      <c r="A7750" t="s">
        <v>17093</v>
      </c>
      <c r="B7750" t="s">
        <v>17094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243">SUM(U7750:Z7750)</f>
        <v>1067</v>
      </c>
      <c r="AB7750">
        <f t="shared" si="242"/>
        <v>1.7780307717636716E-4</v>
      </c>
    </row>
    <row r="7751" spans="1:28">
      <c r="A7751" t="s">
        <v>17095</v>
      </c>
      <c r="B7751" t="s">
        <v>17096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243"/>
        <v>1076</v>
      </c>
      <c r="AB7751">
        <f t="shared" si="242"/>
        <v>1.793028219697948E-4</v>
      </c>
    </row>
    <row r="7752" spans="1:28">
      <c r="A7752" t="s">
        <v>17097</v>
      </c>
      <c r="B7752" t="s">
        <v>17098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243"/>
        <v>1089</v>
      </c>
      <c r="AB7752">
        <f t="shared" si="242"/>
        <v>1.8146912000474585E-4</v>
      </c>
    </row>
    <row r="7753" spans="1:28">
      <c r="A7753" t="s">
        <v>17099</v>
      </c>
      <c r="B7753" t="s">
        <v>17100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243"/>
        <v>1084</v>
      </c>
      <c r="AB7753">
        <f t="shared" si="242"/>
        <v>1.8063592845284161E-4</v>
      </c>
    </row>
    <row r="7754" spans="1:28">
      <c r="A7754" t="s">
        <v>17101</v>
      </c>
      <c r="B7754" t="s">
        <v>17102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243"/>
        <v>988</v>
      </c>
      <c r="AB7754">
        <f t="shared" si="242"/>
        <v>1.6463865065627999E-4</v>
      </c>
    </row>
    <row r="7755" spans="1:28">
      <c r="A7755" t="s">
        <v>17103</v>
      </c>
      <c r="B7755" t="s">
        <v>17104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243"/>
        <v>800</v>
      </c>
      <c r="AB7755">
        <f t="shared" si="242"/>
        <v>1.3331064830468016E-4</v>
      </c>
    </row>
    <row r="7756" spans="1:28">
      <c r="A7756" t="s">
        <v>17105</v>
      </c>
      <c r="B7756" t="s">
        <v>17106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243"/>
        <v>614</v>
      </c>
      <c r="AB7756">
        <f t="shared" si="242"/>
        <v>1.0231592257384201E-4</v>
      </c>
    </row>
    <row r="7757" spans="1:28">
      <c r="A7757" t="s">
        <v>17107</v>
      </c>
      <c r="B7757" t="s">
        <v>17108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243"/>
        <v>579</v>
      </c>
      <c r="AB7757">
        <f t="shared" si="242"/>
        <v>9.6483581710512256E-5</v>
      </c>
    </row>
    <row r="7758" spans="1:28">
      <c r="A7758" t="s">
        <v>17109</v>
      </c>
      <c r="B7758" t="s">
        <v>17110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243"/>
        <v>618</v>
      </c>
      <c r="AB7758">
        <f t="shared" si="242"/>
        <v>1.0298247581536542E-4</v>
      </c>
    </row>
    <row r="7759" spans="1:28">
      <c r="A7759" t="s">
        <v>17111</v>
      </c>
      <c r="B7759" t="s">
        <v>17112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243"/>
        <v>627</v>
      </c>
      <c r="AB7759">
        <f t="shared" si="242"/>
        <v>1.0448222060879307E-4</v>
      </c>
    </row>
    <row r="7760" spans="1:28">
      <c r="A7760" t="s">
        <v>17113</v>
      </c>
      <c r="B7760" t="s">
        <v>17114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243"/>
        <v>676</v>
      </c>
      <c r="AB7760">
        <f t="shared" si="242"/>
        <v>1.1264749781745473E-4</v>
      </c>
    </row>
    <row r="7761" spans="1:28">
      <c r="A7761" t="s">
        <v>17115</v>
      </c>
      <c r="B7761" t="s">
        <v>17116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243"/>
        <v>843</v>
      </c>
      <c r="AB7761">
        <f t="shared" si="242"/>
        <v>1.4047609565105671E-4</v>
      </c>
    </row>
    <row r="7762" spans="1:28">
      <c r="A7762" t="s">
        <v>17117</v>
      </c>
      <c r="B7762" t="s">
        <v>17118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243"/>
        <v>1240</v>
      </c>
      <c r="AB7762">
        <f t="shared" si="242"/>
        <v>2.0663150487225423E-4</v>
      </c>
    </row>
    <row r="7763" spans="1:28">
      <c r="A7763" t="s">
        <v>17119</v>
      </c>
      <c r="B7763" t="s">
        <v>17120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243"/>
        <v>1439</v>
      </c>
      <c r="AB7763">
        <f t="shared" si="242"/>
        <v>2.3979252863804343E-4</v>
      </c>
    </row>
    <row r="7764" spans="1:28">
      <c r="A7764" t="s">
        <v>17121</v>
      </c>
      <c r="B7764" t="s">
        <v>17122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243"/>
        <v>1418</v>
      </c>
      <c r="AB7764">
        <f t="shared" si="242"/>
        <v>2.3629312412004556E-4</v>
      </c>
    </row>
    <row r="7765" spans="1:28">
      <c r="A7765" t="s">
        <v>17123</v>
      </c>
      <c r="B7765" t="s">
        <v>17124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243"/>
        <v>1302</v>
      </c>
      <c r="AB7765">
        <f t="shared" si="242"/>
        <v>2.1696308011586696E-4</v>
      </c>
    </row>
    <row r="7766" spans="1:28">
      <c r="A7766" t="s">
        <v>17125</v>
      </c>
      <c r="B7766" t="s">
        <v>17126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243"/>
        <v>1252</v>
      </c>
      <c r="AB7766">
        <f t="shared" ref="AB7766:AB7829" si="244">AA7766/$AD$4</f>
        <v>2.0863116459682445E-4</v>
      </c>
    </row>
    <row r="7767" spans="1:28">
      <c r="A7767" t="s">
        <v>17127</v>
      </c>
      <c r="B7767" t="s">
        <v>17128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243"/>
        <v>1192</v>
      </c>
      <c r="AB7767">
        <f t="shared" si="244"/>
        <v>1.9863286597397343E-4</v>
      </c>
    </row>
    <row r="7768" spans="1:28">
      <c r="A7768" t="s">
        <v>17129</v>
      </c>
      <c r="B7768" t="s">
        <v>17130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243"/>
        <v>1144</v>
      </c>
      <c r="AB7768">
        <f t="shared" si="244"/>
        <v>1.9063422707569263E-4</v>
      </c>
    </row>
    <row r="7769" spans="1:28">
      <c r="A7769" t="s">
        <v>17131</v>
      </c>
      <c r="B7769" t="s">
        <v>17132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243"/>
        <v>1112</v>
      </c>
      <c r="AB7769">
        <f t="shared" si="244"/>
        <v>1.8530180114350542E-4</v>
      </c>
    </row>
    <row r="7770" spans="1:28">
      <c r="A7770" t="s">
        <v>17133</v>
      </c>
      <c r="B7770" t="s">
        <v>17134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243"/>
        <v>1057</v>
      </c>
      <c r="AB7770">
        <f t="shared" si="244"/>
        <v>1.7613669407255865E-4</v>
      </c>
    </row>
    <row r="7771" spans="1:28">
      <c r="A7771" t="s">
        <v>17135</v>
      </c>
      <c r="B7771" t="s">
        <v>17136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243"/>
        <v>1049</v>
      </c>
      <c r="AB7771">
        <f t="shared" si="244"/>
        <v>1.7480358758951186E-4</v>
      </c>
    </row>
    <row r="7772" spans="1:28">
      <c r="A7772" t="s">
        <v>17137</v>
      </c>
      <c r="B7772" t="s">
        <v>17138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243"/>
        <v>1041</v>
      </c>
      <c r="AB7772">
        <f t="shared" si="244"/>
        <v>1.7347048110646506E-4</v>
      </c>
    </row>
    <row r="7773" spans="1:28">
      <c r="A7773" t="s">
        <v>17139</v>
      </c>
      <c r="B7773" t="s">
        <v>17140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243"/>
        <v>1075</v>
      </c>
      <c r="AB7773">
        <f t="shared" si="244"/>
        <v>1.7913618365941394E-4</v>
      </c>
    </row>
    <row r="7774" spans="1:28">
      <c r="A7774" t="s">
        <v>17141</v>
      </c>
      <c r="B7774" t="s">
        <v>17142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243"/>
        <v>1120</v>
      </c>
      <c r="AB7774">
        <f t="shared" si="244"/>
        <v>1.8663490762655221E-4</v>
      </c>
    </row>
    <row r="7775" spans="1:28">
      <c r="A7775" t="s">
        <v>17143</v>
      </c>
      <c r="B7775" t="s">
        <v>17144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243"/>
        <v>1129</v>
      </c>
      <c r="AB7775">
        <f t="shared" si="244"/>
        <v>1.8813465241997987E-4</v>
      </c>
    </row>
    <row r="7776" spans="1:28">
      <c r="A7776" t="s">
        <v>17145</v>
      </c>
      <c r="B7776" t="s">
        <v>17146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243"/>
        <v>1139</v>
      </c>
      <c r="AB7776">
        <f t="shared" si="244"/>
        <v>1.8980103552378836E-4</v>
      </c>
    </row>
    <row r="7777" spans="1:28">
      <c r="A7777" t="s">
        <v>17147</v>
      </c>
      <c r="B7777" t="s">
        <v>17148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243"/>
        <v>1133</v>
      </c>
      <c r="AB7777">
        <f t="shared" si="244"/>
        <v>1.8880120566150326E-4</v>
      </c>
    </row>
    <row r="7778" spans="1:28">
      <c r="A7778" t="s">
        <v>17149</v>
      </c>
      <c r="B7778" t="s">
        <v>17150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243"/>
        <v>1033</v>
      </c>
      <c r="AB7778">
        <f t="shared" si="244"/>
        <v>1.7213737462341825E-4</v>
      </c>
    </row>
    <row r="7779" spans="1:28">
      <c r="A7779" t="s">
        <v>17151</v>
      </c>
      <c r="B7779" t="s">
        <v>17152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243"/>
        <v>838</v>
      </c>
      <c r="AB7779">
        <f t="shared" si="244"/>
        <v>1.3964290409915247E-4</v>
      </c>
    </row>
    <row r="7780" spans="1:28">
      <c r="A7780" t="s">
        <v>17153</v>
      </c>
      <c r="B7780" t="s">
        <v>17154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243"/>
        <v>647</v>
      </c>
      <c r="AB7780">
        <f t="shared" si="244"/>
        <v>1.0781498681641008E-4</v>
      </c>
    </row>
    <row r="7781" spans="1:28">
      <c r="A7781" t="s">
        <v>17155</v>
      </c>
      <c r="B7781" t="s">
        <v>17156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243"/>
        <v>569</v>
      </c>
      <c r="AB7781">
        <f t="shared" si="244"/>
        <v>9.4817198606703766E-5</v>
      </c>
    </row>
    <row r="7782" spans="1:28">
      <c r="A7782" t="s">
        <v>17157</v>
      </c>
      <c r="B7782" t="s">
        <v>17158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243"/>
        <v>608</v>
      </c>
      <c r="AB7782">
        <f t="shared" si="244"/>
        <v>1.0131609271155691E-4</v>
      </c>
    </row>
    <row r="7783" spans="1:28">
      <c r="A7783" t="s">
        <v>17159</v>
      </c>
      <c r="B7783" t="s">
        <v>17160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243"/>
        <v>617</v>
      </c>
      <c r="AB7783">
        <f t="shared" si="244"/>
        <v>1.0281583750498456E-4</v>
      </c>
    </row>
    <row r="7784" spans="1:28">
      <c r="A7784" t="s">
        <v>17161</v>
      </c>
      <c r="B7784" t="s">
        <v>17162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243"/>
        <v>664</v>
      </c>
      <c r="AB7784">
        <f t="shared" si="244"/>
        <v>1.1064783809288453E-4</v>
      </c>
    </row>
    <row r="7785" spans="1:28">
      <c r="A7785" t="s">
        <v>17163</v>
      </c>
      <c r="B7785" t="s">
        <v>17164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243"/>
        <v>832</v>
      </c>
      <c r="AB7785">
        <f t="shared" si="244"/>
        <v>1.3864307423686737E-4</v>
      </c>
    </row>
    <row r="7786" spans="1:28">
      <c r="A7786" t="s">
        <v>17165</v>
      </c>
      <c r="B7786" t="s">
        <v>17166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243"/>
        <v>1225</v>
      </c>
      <c r="AB7786">
        <f t="shared" si="244"/>
        <v>2.0413193021654149E-4</v>
      </c>
    </row>
    <row r="7787" spans="1:28">
      <c r="A7787" t="s">
        <v>17167</v>
      </c>
      <c r="B7787" t="s">
        <v>17168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243"/>
        <v>1422</v>
      </c>
      <c r="AB7787">
        <f t="shared" si="244"/>
        <v>2.3695967736156898E-4</v>
      </c>
    </row>
    <row r="7788" spans="1:28">
      <c r="A7788" t="s">
        <v>17169</v>
      </c>
      <c r="B7788" t="s">
        <v>17170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243"/>
        <v>1402</v>
      </c>
      <c r="AB7788">
        <f t="shared" si="244"/>
        <v>2.3362691115395197E-4</v>
      </c>
    </row>
    <row r="7789" spans="1:28">
      <c r="A7789" t="s">
        <v>17171</v>
      </c>
      <c r="B7789" t="s">
        <v>17172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243"/>
        <v>1286</v>
      </c>
      <c r="AB7789">
        <f t="shared" si="244"/>
        <v>2.1429686714977334E-4</v>
      </c>
    </row>
    <row r="7790" spans="1:28">
      <c r="A7790" t="s">
        <v>17173</v>
      </c>
      <c r="B7790" t="s">
        <v>17174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243"/>
        <v>1236</v>
      </c>
      <c r="AB7790">
        <f t="shared" si="244"/>
        <v>2.0596495163073084E-4</v>
      </c>
    </row>
    <row r="7791" spans="1:28">
      <c r="A7791" t="s">
        <v>17175</v>
      </c>
      <c r="B7791" t="s">
        <v>17176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243"/>
        <v>1174</v>
      </c>
      <c r="AB7791">
        <f t="shared" si="244"/>
        <v>1.9563337638711813E-4</v>
      </c>
    </row>
    <row r="7792" spans="1:28">
      <c r="A7792" t="s">
        <v>17177</v>
      </c>
      <c r="B7792" t="s">
        <v>17178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243"/>
        <v>1128</v>
      </c>
      <c r="AB7792">
        <f t="shared" si="244"/>
        <v>1.8796801410959901E-4</v>
      </c>
    </row>
    <row r="7793" spans="1:28">
      <c r="A7793" t="s">
        <v>17179</v>
      </c>
      <c r="B7793" t="s">
        <v>17180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243"/>
        <v>1096</v>
      </c>
      <c r="AB7793">
        <f t="shared" si="244"/>
        <v>1.8263558817741181E-4</v>
      </c>
    </row>
    <row r="7794" spans="1:28">
      <c r="A7794" t="s">
        <v>17181</v>
      </c>
      <c r="B7794" t="s">
        <v>17182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243"/>
        <v>1040</v>
      </c>
      <c r="AB7794">
        <f t="shared" si="244"/>
        <v>1.733038427960842E-4</v>
      </c>
    </row>
    <row r="7795" spans="1:28">
      <c r="A7795" t="s">
        <v>17183</v>
      </c>
      <c r="B7795" t="s">
        <v>17184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243"/>
        <v>1034</v>
      </c>
      <c r="AB7795">
        <f t="shared" si="244"/>
        <v>1.723040129337991E-4</v>
      </c>
    </row>
    <row r="7796" spans="1:28">
      <c r="A7796" t="s">
        <v>17185</v>
      </c>
      <c r="B7796" t="s">
        <v>17186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243"/>
        <v>1025</v>
      </c>
      <c r="AB7796">
        <f t="shared" si="244"/>
        <v>1.7080426814037144E-4</v>
      </c>
    </row>
    <row r="7797" spans="1:28">
      <c r="A7797" t="s">
        <v>17187</v>
      </c>
      <c r="B7797" t="s">
        <v>17188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243"/>
        <v>1058</v>
      </c>
      <c r="AB7797">
        <f t="shared" si="244"/>
        <v>1.763033323829395E-4</v>
      </c>
    </row>
    <row r="7798" spans="1:28">
      <c r="A7798" t="s">
        <v>17189</v>
      </c>
      <c r="B7798" t="s">
        <v>17190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243"/>
        <v>1104</v>
      </c>
      <c r="AB7798">
        <f t="shared" si="244"/>
        <v>1.8396869466045862E-4</v>
      </c>
    </row>
    <row r="7799" spans="1:28">
      <c r="A7799" t="s">
        <v>17191</v>
      </c>
      <c r="B7799" t="s">
        <v>17192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243"/>
        <v>1112</v>
      </c>
      <c r="AB7799">
        <f t="shared" si="244"/>
        <v>1.8530180114350542E-4</v>
      </c>
    </row>
    <row r="7800" spans="1:28">
      <c r="A7800" t="s">
        <v>17193</v>
      </c>
      <c r="B7800" t="s">
        <v>17194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243"/>
        <v>1124</v>
      </c>
      <c r="AB7800">
        <f t="shared" si="244"/>
        <v>1.8730146086807562E-4</v>
      </c>
    </row>
    <row r="7801" spans="1:28">
      <c r="A7801" t="s">
        <v>17195</v>
      </c>
      <c r="B7801" t="s">
        <v>17196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243"/>
        <v>1117</v>
      </c>
      <c r="AB7801">
        <f t="shared" si="244"/>
        <v>1.8613499269540967E-4</v>
      </c>
    </row>
    <row r="7802" spans="1:28">
      <c r="A7802" t="s">
        <v>17197</v>
      </c>
      <c r="B7802" t="s">
        <v>17198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243"/>
        <v>1019</v>
      </c>
      <c r="AB7802">
        <f t="shared" si="244"/>
        <v>1.6980443827808634E-4</v>
      </c>
    </row>
    <row r="7803" spans="1:28">
      <c r="A7803" t="s">
        <v>17199</v>
      </c>
      <c r="B7803" t="s">
        <v>17200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243"/>
        <v>825</v>
      </c>
      <c r="AB7803">
        <f t="shared" si="244"/>
        <v>1.3747660606420141E-4</v>
      </c>
    </row>
    <row r="7804" spans="1:28">
      <c r="A7804" t="s">
        <v>17201</v>
      </c>
      <c r="B7804" t="s">
        <v>17202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243"/>
        <v>638</v>
      </c>
      <c r="AB7804">
        <f t="shared" si="244"/>
        <v>1.0631524202298243E-4</v>
      </c>
    </row>
    <row r="7805" spans="1:28">
      <c r="A7805" t="s">
        <v>17203</v>
      </c>
      <c r="B7805" t="s">
        <v>17204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243"/>
        <v>547</v>
      </c>
      <c r="AB7805">
        <f t="shared" si="244"/>
        <v>9.1151155778325049E-5</v>
      </c>
    </row>
    <row r="7806" spans="1:28">
      <c r="A7806" t="s">
        <v>17205</v>
      </c>
      <c r="B7806" t="s">
        <v>17206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243"/>
        <v>581</v>
      </c>
      <c r="AB7806">
        <f t="shared" si="244"/>
        <v>9.6816858331273965E-5</v>
      </c>
    </row>
    <row r="7807" spans="1:28">
      <c r="A7807" t="s">
        <v>17207</v>
      </c>
      <c r="B7807" t="s">
        <v>17208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243"/>
        <v>590</v>
      </c>
      <c r="AB7807">
        <f t="shared" si="244"/>
        <v>9.8316603124701615E-5</v>
      </c>
    </row>
    <row r="7808" spans="1:28">
      <c r="A7808" t="s">
        <v>17209</v>
      </c>
      <c r="B7808" t="s">
        <v>17210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243"/>
        <v>629</v>
      </c>
      <c r="AB7808">
        <f t="shared" si="244"/>
        <v>1.0481549722955478E-4</v>
      </c>
    </row>
    <row r="7809" spans="1:28">
      <c r="A7809" t="s">
        <v>17211</v>
      </c>
      <c r="B7809" t="s">
        <v>17212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243"/>
        <v>788</v>
      </c>
      <c r="AB7809">
        <f t="shared" si="244"/>
        <v>1.3131098858010996E-4</v>
      </c>
    </row>
    <row r="7810" spans="1:28">
      <c r="A7810" t="s">
        <v>17213</v>
      </c>
      <c r="B7810" t="s">
        <v>17214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243"/>
        <v>1169</v>
      </c>
      <c r="AB7810">
        <f t="shared" si="244"/>
        <v>1.9480018483521388E-4</v>
      </c>
    </row>
    <row r="7811" spans="1:28">
      <c r="A7811" t="s">
        <v>17215</v>
      </c>
      <c r="B7811" t="s">
        <v>17216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243"/>
        <v>1370</v>
      </c>
      <c r="AB7811">
        <f t="shared" si="244"/>
        <v>2.2829448522176477E-4</v>
      </c>
    </row>
    <row r="7812" spans="1:28">
      <c r="A7812" t="s">
        <v>17217</v>
      </c>
      <c r="B7812" t="s">
        <v>17218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243"/>
        <v>1361</v>
      </c>
      <c r="AB7812">
        <f t="shared" si="244"/>
        <v>2.267947404283371E-4</v>
      </c>
    </row>
    <row r="7813" spans="1:28">
      <c r="A7813" t="s">
        <v>17219</v>
      </c>
      <c r="B7813" t="s">
        <v>17220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243"/>
        <v>1251</v>
      </c>
      <c r="AB7813">
        <f t="shared" si="244"/>
        <v>2.084645262864436E-4</v>
      </c>
    </row>
    <row r="7814" spans="1:28">
      <c r="A7814" t="s">
        <v>17221</v>
      </c>
      <c r="B7814" t="s">
        <v>17222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245">SUM(U7814:Z7814)</f>
        <v>1199</v>
      </c>
      <c r="AB7814">
        <f t="shared" si="244"/>
        <v>1.9979933414663938E-4</v>
      </c>
    </row>
    <row r="7815" spans="1:28">
      <c r="A7815" t="s">
        <v>17223</v>
      </c>
      <c r="B7815" t="s">
        <v>17224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245"/>
        <v>1136</v>
      </c>
      <c r="AB7815">
        <f t="shared" si="244"/>
        <v>1.8930112059264582E-4</v>
      </c>
    </row>
    <row r="7816" spans="1:28">
      <c r="A7816" t="s">
        <v>17225</v>
      </c>
      <c r="B7816" t="s">
        <v>17226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245"/>
        <v>1090</v>
      </c>
      <c r="AB7816">
        <f t="shared" si="244"/>
        <v>1.8163575831512671E-4</v>
      </c>
    </row>
    <row r="7817" spans="1:28">
      <c r="A7817" t="s">
        <v>17227</v>
      </c>
      <c r="B7817" t="s">
        <v>17228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245"/>
        <v>1058</v>
      </c>
      <c r="AB7817">
        <f t="shared" si="244"/>
        <v>1.763033323829395E-4</v>
      </c>
    </row>
    <row r="7818" spans="1:28">
      <c r="A7818" t="s">
        <v>17229</v>
      </c>
      <c r="B7818" t="s">
        <v>17230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245"/>
        <v>1006</v>
      </c>
      <c r="AB7818">
        <f t="shared" si="244"/>
        <v>1.6763814024313528E-4</v>
      </c>
    </row>
    <row r="7819" spans="1:28">
      <c r="A7819" t="s">
        <v>17231</v>
      </c>
      <c r="B7819" t="s">
        <v>17232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245"/>
        <v>994</v>
      </c>
      <c r="AB7819">
        <f t="shared" si="244"/>
        <v>1.6563848051856509E-4</v>
      </c>
    </row>
    <row r="7820" spans="1:28">
      <c r="A7820" t="s">
        <v>17233</v>
      </c>
      <c r="B7820" t="s">
        <v>17234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245"/>
        <v>985</v>
      </c>
      <c r="AB7820">
        <f t="shared" si="244"/>
        <v>1.6413873572513745E-4</v>
      </c>
    </row>
    <row r="7821" spans="1:28">
      <c r="A7821" t="s">
        <v>17235</v>
      </c>
      <c r="B7821" t="s">
        <v>17236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245"/>
        <v>1017</v>
      </c>
      <c r="AB7821">
        <f t="shared" si="244"/>
        <v>1.6947116165732466E-4</v>
      </c>
    </row>
    <row r="7822" spans="1:28">
      <c r="A7822" t="s">
        <v>17237</v>
      </c>
      <c r="B7822" t="s">
        <v>17238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245"/>
        <v>1066</v>
      </c>
      <c r="AB7822">
        <f t="shared" si="244"/>
        <v>1.7763643886598631E-4</v>
      </c>
    </row>
    <row r="7823" spans="1:28">
      <c r="A7823" t="s">
        <v>17239</v>
      </c>
      <c r="B7823" t="s">
        <v>17240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245"/>
        <v>1077</v>
      </c>
      <c r="AB7823">
        <f t="shared" si="244"/>
        <v>1.7946946028017565E-4</v>
      </c>
    </row>
    <row r="7824" spans="1:28">
      <c r="A7824" t="s">
        <v>17241</v>
      </c>
      <c r="B7824" t="s">
        <v>17242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245"/>
        <v>1097</v>
      </c>
      <c r="AB7824">
        <f t="shared" si="244"/>
        <v>1.8280222648779266E-4</v>
      </c>
    </row>
    <row r="7825" spans="1:28">
      <c r="A7825" t="s">
        <v>17243</v>
      </c>
      <c r="B7825" t="s">
        <v>17244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245"/>
        <v>1085</v>
      </c>
      <c r="AB7825">
        <f t="shared" si="244"/>
        <v>1.8080256676322246E-4</v>
      </c>
    </row>
    <row r="7826" spans="1:28">
      <c r="A7826" t="s">
        <v>17245</v>
      </c>
      <c r="B7826" t="s">
        <v>17246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245"/>
        <v>994</v>
      </c>
      <c r="AB7826">
        <f t="shared" si="244"/>
        <v>1.6563848051856509E-4</v>
      </c>
    </row>
    <row r="7827" spans="1:28">
      <c r="A7827" t="s">
        <v>17247</v>
      </c>
      <c r="B7827" t="s">
        <v>17248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245"/>
        <v>802</v>
      </c>
      <c r="AB7827">
        <f t="shared" si="244"/>
        <v>1.3364392492544184E-4</v>
      </c>
    </row>
    <row r="7828" spans="1:28">
      <c r="A7828" t="s">
        <v>17249</v>
      </c>
      <c r="B7828" t="s">
        <v>17250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245"/>
        <v>614</v>
      </c>
      <c r="AB7828">
        <f t="shared" si="244"/>
        <v>1.0231592257384201E-4</v>
      </c>
    </row>
    <row r="7829" spans="1:28">
      <c r="A7829" t="s">
        <v>17251</v>
      </c>
      <c r="B7829" t="s">
        <v>17252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245"/>
        <v>516</v>
      </c>
      <c r="AB7829">
        <f t="shared" si="244"/>
        <v>8.5985368156518696E-5</v>
      </c>
    </row>
    <row r="7830" spans="1:28">
      <c r="A7830" t="s">
        <v>17253</v>
      </c>
      <c r="B7830" t="s">
        <v>17254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245"/>
        <v>532</v>
      </c>
      <c r="AB7830">
        <f t="shared" ref="AB7830:AB7893" si="246">AA7830/$AD$4</f>
        <v>8.86515811226123E-5</v>
      </c>
    </row>
    <row r="7831" spans="1:28">
      <c r="A7831" t="s">
        <v>17255</v>
      </c>
      <c r="B7831" t="s">
        <v>17256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245"/>
        <v>523</v>
      </c>
      <c r="AB7831">
        <f t="shared" si="246"/>
        <v>8.715183632918465E-5</v>
      </c>
    </row>
    <row r="7832" spans="1:28">
      <c r="A7832" t="s">
        <v>17257</v>
      </c>
      <c r="B7832" t="s">
        <v>17258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245"/>
        <v>580</v>
      </c>
      <c r="AB7832">
        <f t="shared" si="246"/>
        <v>9.6650220020893111E-5</v>
      </c>
    </row>
    <row r="7833" spans="1:28">
      <c r="A7833" t="s">
        <v>17259</v>
      </c>
      <c r="B7833" t="s">
        <v>17260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245"/>
        <v>741</v>
      </c>
      <c r="AB7833">
        <f t="shared" si="246"/>
        <v>1.2347898799220999E-4</v>
      </c>
    </row>
    <row r="7834" spans="1:28">
      <c r="A7834" t="s">
        <v>17261</v>
      </c>
      <c r="B7834" t="s">
        <v>17262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245"/>
        <v>1079</v>
      </c>
      <c r="AB7834">
        <f t="shared" si="246"/>
        <v>1.7980273690093736E-4</v>
      </c>
    </row>
    <row r="7835" spans="1:28">
      <c r="A7835" t="s">
        <v>17263</v>
      </c>
      <c r="B7835" t="s">
        <v>17264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245"/>
        <v>1296</v>
      </c>
      <c r="AB7835">
        <f t="shared" si="246"/>
        <v>2.1596325025358186E-4</v>
      </c>
    </row>
    <row r="7836" spans="1:28">
      <c r="A7836" t="s">
        <v>17265</v>
      </c>
      <c r="B7836" t="s">
        <v>17266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245"/>
        <v>1272</v>
      </c>
      <c r="AB7836">
        <f t="shared" si="246"/>
        <v>2.1196393080444143E-4</v>
      </c>
    </row>
    <row r="7837" spans="1:28">
      <c r="A7837" t="s">
        <v>17267</v>
      </c>
      <c r="B7837" t="s">
        <v>17268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245"/>
        <v>1155</v>
      </c>
      <c r="AB7837">
        <f t="shared" si="246"/>
        <v>1.9246724848988198E-4</v>
      </c>
    </row>
    <row r="7838" spans="1:28">
      <c r="A7838" t="s">
        <v>17269</v>
      </c>
      <c r="B7838" t="s">
        <v>17270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245"/>
        <v>1093</v>
      </c>
      <c r="AB7838">
        <f t="shared" si="246"/>
        <v>1.8213567324626927E-4</v>
      </c>
    </row>
    <row r="7839" spans="1:28">
      <c r="A7839" t="s">
        <v>17271</v>
      </c>
      <c r="B7839" t="s">
        <v>17272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245"/>
        <v>1050</v>
      </c>
      <c r="AB7839">
        <f t="shared" si="246"/>
        <v>1.7497022589989269E-4</v>
      </c>
    </row>
    <row r="7840" spans="1:28">
      <c r="A7840" t="s">
        <v>17273</v>
      </c>
      <c r="B7840" t="s">
        <v>17274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245"/>
        <v>995</v>
      </c>
      <c r="AB7840">
        <f t="shared" si="246"/>
        <v>1.6580511882894594E-4</v>
      </c>
    </row>
    <row r="7841" spans="1:28">
      <c r="A7841" t="s">
        <v>17275</v>
      </c>
      <c r="B7841" t="s">
        <v>17276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245"/>
        <v>965</v>
      </c>
      <c r="AB7841">
        <f t="shared" si="246"/>
        <v>1.6080596951752044E-4</v>
      </c>
    </row>
    <row r="7842" spans="1:28">
      <c r="A7842" t="s">
        <v>17277</v>
      </c>
      <c r="B7842" t="s">
        <v>17278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245"/>
        <v>897</v>
      </c>
      <c r="AB7842">
        <f t="shared" si="246"/>
        <v>1.4947456441162264E-4</v>
      </c>
    </row>
    <row r="7843" spans="1:28">
      <c r="A7843" t="s">
        <v>17279</v>
      </c>
      <c r="B7843" t="s">
        <v>17280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245"/>
        <v>918</v>
      </c>
      <c r="AB7843">
        <f t="shared" si="246"/>
        <v>1.5297396892962047E-4</v>
      </c>
    </row>
    <row r="7844" spans="1:28">
      <c r="A7844" t="s">
        <v>17281</v>
      </c>
      <c r="B7844" t="s">
        <v>17282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245"/>
        <v>909</v>
      </c>
      <c r="AB7844">
        <f t="shared" si="246"/>
        <v>1.5147422413619283E-4</v>
      </c>
    </row>
    <row r="7845" spans="1:28">
      <c r="A7845" t="s">
        <v>17283</v>
      </c>
      <c r="B7845" t="s">
        <v>17284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245"/>
        <v>942</v>
      </c>
      <c r="AB7845">
        <f t="shared" si="246"/>
        <v>1.5697328837876087E-4</v>
      </c>
    </row>
    <row r="7846" spans="1:28">
      <c r="A7846" t="s">
        <v>17285</v>
      </c>
      <c r="B7846" t="s">
        <v>17286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245"/>
        <v>982</v>
      </c>
      <c r="AB7846">
        <f t="shared" si="246"/>
        <v>1.6363882079399489E-4</v>
      </c>
    </row>
    <row r="7847" spans="1:28">
      <c r="A7847" t="s">
        <v>17287</v>
      </c>
      <c r="B7847" t="s">
        <v>17288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245"/>
        <v>1003</v>
      </c>
      <c r="AB7847">
        <f t="shared" si="246"/>
        <v>1.6713822531199275E-4</v>
      </c>
    </row>
    <row r="7848" spans="1:28">
      <c r="A7848" t="s">
        <v>17289</v>
      </c>
      <c r="B7848" t="s">
        <v>17290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245"/>
        <v>1010</v>
      </c>
      <c r="AB7848">
        <f t="shared" si="246"/>
        <v>1.683046934846587E-4</v>
      </c>
    </row>
    <row r="7849" spans="1:28">
      <c r="A7849" t="s">
        <v>17291</v>
      </c>
      <c r="B7849" t="s">
        <v>17292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245"/>
        <v>1004</v>
      </c>
      <c r="AB7849">
        <f t="shared" si="246"/>
        <v>1.673048636223736E-4</v>
      </c>
    </row>
    <row r="7850" spans="1:28">
      <c r="A7850" t="s">
        <v>17293</v>
      </c>
      <c r="B7850" t="s">
        <v>17294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245"/>
        <v>932</v>
      </c>
      <c r="AB7850">
        <f t="shared" si="246"/>
        <v>1.5530690527495238E-4</v>
      </c>
    </row>
    <row r="7851" spans="1:28">
      <c r="A7851" t="s">
        <v>17295</v>
      </c>
      <c r="B7851" t="s">
        <v>17296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245"/>
        <v>754</v>
      </c>
      <c r="AB7851">
        <f t="shared" si="246"/>
        <v>1.2564528602716104E-4</v>
      </c>
    </row>
    <row r="7852" spans="1:28">
      <c r="A7852" t="s">
        <v>17297</v>
      </c>
      <c r="B7852" t="s">
        <v>17298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245"/>
        <v>567</v>
      </c>
      <c r="AB7852">
        <f t="shared" si="246"/>
        <v>9.4483921985942057E-5</v>
      </c>
    </row>
    <row r="7853" spans="1:28">
      <c r="A7853" t="s">
        <v>17299</v>
      </c>
      <c r="B7853" t="s">
        <v>17300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245"/>
        <v>518</v>
      </c>
      <c r="AB7853">
        <f t="shared" si="246"/>
        <v>8.6318644777280405E-5</v>
      </c>
    </row>
    <row r="7854" spans="1:28">
      <c r="A7854" t="s">
        <v>17301</v>
      </c>
      <c r="B7854" t="s">
        <v>17302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245"/>
        <v>568</v>
      </c>
      <c r="AB7854">
        <f t="shared" si="246"/>
        <v>9.4650560296322912E-5</v>
      </c>
    </row>
    <row r="7855" spans="1:28">
      <c r="A7855" t="s">
        <v>17303</v>
      </c>
      <c r="B7855" t="s">
        <v>17304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245"/>
        <v>562</v>
      </c>
      <c r="AB7855">
        <f t="shared" si="246"/>
        <v>9.3650730434037812E-5</v>
      </c>
    </row>
    <row r="7856" spans="1:28">
      <c r="A7856" t="s">
        <v>17305</v>
      </c>
      <c r="B7856" t="s">
        <v>17306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245"/>
        <v>646</v>
      </c>
      <c r="AB7856">
        <f t="shared" si="246"/>
        <v>1.0764834850602922E-4</v>
      </c>
    </row>
    <row r="7857" spans="1:28">
      <c r="A7857" t="s">
        <v>17307</v>
      </c>
      <c r="B7857" t="s">
        <v>17308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245"/>
        <v>839</v>
      </c>
      <c r="AB7857">
        <f t="shared" si="246"/>
        <v>1.3980954240953332E-4</v>
      </c>
    </row>
    <row r="7858" spans="1:28">
      <c r="A7858" t="s">
        <v>17309</v>
      </c>
      <c r="B7858" t="s">
        <v>17310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245"/>
        <v>1185</v>
      </c>
      <c r="AB7858">
        <f t="shared" si="246"/>
        <v>1.9746639780130748E-4</v>
      </c>
    </row>
    <row r="7859" spans="1:28">
      <c r="A7859" t="s">
        <v>17311</v>
      </c>
      <c r="B7859" t="s">
        <v>17312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245"/>
        <v>1240</v>
      </c>
      <c r="AB7859">
        <f t="shared" si="246"/>
        <v>2.0663150487225423E-4</v>
      </c>
    </row>
    <row r="7860" spans="1:28">
      <c r="A7860" t="s">
        <v>17313</v>
      </c>
      <c r="B7860" t="s">
        <v>17314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245"/>
        <v>1220</v>
      </c>
      <c r="AB7860">
        <f t="shared" si="246"/>
        <v>2.0329873866463725E-4</v>
      </c>
    </row>
    <row r="7861" spans="1:28">
      <c r="A7861" t="s">
        <v>17315</v>
      </c>
      <c r="B7861" t="s">
        <v>17316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245"/>
        <v>1098</v>
      </c>
      <c r="AB7861">
        <f t="shared" si="246"/>
        <v>1.8296886479817352E-4</v>
      </c>
    </row>
    <row r="7862" spans="1:28">
      <c r="A7862" t="s">
        <v>17317</v>
      </c>
      <c r="B7862" t="s">
        <v>17318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245"/>
        <v>1047</v>
      </c>
      <c r="AB7862">
        <f t="shared" si="246"/>
        <v>1.7447031096875015E-4</v>
      </c>
    </row>
    <row r="7863" spans="1:28">
      <c r="A7863" t="s">
        <v>17319</v>
      </c>
      <c r="B7863" t="s">
        <v>17320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245"/>
        <v>996</v>
      </c>
      <c r="AB7863">
        <f t="shared" si="246"/>
        <v>1.6597175713932679E-4</v>
      </c>
    </row>
    <row r="7864" spans="1:28">
      <c r="A7864" t="s">
        <v>17321</v>
      </c>
      <c r="B7864" t="s">
        <v>17322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245"/>
        <v>963</v>
      </c>
      <c r="AB7864">
        <f t="shared" si="246"/>
        <v>1.6047269289675873E-4</v>
      </c>
    </row>
    <row r="7865" spans="1:28">
      <c r="A7865" t="s">
        <v>17323</v>
      </c>
      <c r="B7865" t="s">
        <v>17324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245"/>
        <v>940</v>
      </c>
      <c r="AB7865">
        <f t="shared" si="246"/>
        <v>1.5664001175799919E-4</v>
      </c>
    </row>
    <row r="7866" spans="1:28">
      <c r="A7866" t="s">
        <v>17325</v>
      </c>
      <c r="B7866" t="s">
        <v>17326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245"/>
        <v>892</v>
      </c>
      <c r="AB7866">
        <f t="shared" si="246"/>
        <v>1.4864137285971836E-4</v>
      </c>
    </row>
    <row r="7867" spans="1:28">
      <c r="A7867" t="s">
        <v>17327</v>
      </c>
      <c r="B7867" t="s">
        <v>17328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245"/>
        <v>899</v>
      </c>
      <c r="AB7867">
        <f t="shared" si="246"/>
        <v>1.4980784103238432E-4</v>
      </c>
    </row>
    <row r="7868" spans="1:28">
      <c r="A7868" t="s">
        <v>17329</v>
      </c>
      <c r="B7868" t="s">
        <v>17330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245"/>
        <v>891</v>
      </c>
      <c r="AB7868">
        <f t="shared" si="246"/>
        <v>1.4847473454933751E-4</v>
      </c>
    </row>
    <row r="7869" spans="1:28">
      <c r="A7869" t="s">
        <v>17331</v>
      </c>
      <c r="B7869" t="s">
        <v>17332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245"/>
        <v>930</v>
      </c>
      <c r="AB7869">
        <f t="shared" si="246"/>
        <v>1.5497362865419067E-4</v>
      </c>
    </row>
    <row r="7870" spans="1:28">
      <c r="A7870" t="s">
        <v>17333</v>
      </c>
      <c r="B7870" t="s">
        <v>17334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245"/>
        <v>991</v>
      </c>
      <c r="AB7870">
        <f t="shared" si="246"/>
        <v>1.6513856558742255E-4</v>
      </c>
    </row>
    <row r="7871" spans="1:28">
      <c r="A7871" t="s">
        <v>17335</v>
      </c>
      <c r="B7871" t="s">
        <v>17336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245"/>
        <v>1015</v>
      </c>
      <c r="AB7871">
        <f t="shared" si="246"/>
        <v>1.6913788503656295E-4</v>
      </c>
    </row>
    <row r="7872" spans="1:28">
      <c r="A7872" t="s">
        <v>17337</v>
      </c>
      <c r="B7872" t="s">
        <v>17338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245"/>
        <v>1032</v>
      </c>
      <c r="AB7872">
        <f t="shared" si="246"/>
        <v>1.7197073631303739E-4</v>
      </c>
    </row>
    <row r="7873" spans="1:28">
      <c r="A7873" t="s">
        <v>17339</v>
      </c>
      <c r="B7873" t="s">
        <v>17340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245"/>
        <v>1033</v>
      </c>
      <c r="AB7873">
        <f t="shared" si="246"/>
        <v>1.7213737462341825E-4</v>
      </c>
    </row>
    <row r="7874" spans="1:28">
      <c r="A7874" t="s">
        <v>17341</v>
      </c>
      <c r="B7874" t="s">
        <v>17342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245"/>
        <v>960</v>
      </c>
      <c r="AB7874">
        <f t="shared" si="246"/>
        <v>1.599727779656162E-4</v>
      </c>
    </row>
    <row r="7875" spans="1:28">
      <c r="A7875" t="s">
        <v>17343</v>
      </c>
      <c r="B7875" t="s">
        <v>17344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245"/>
        <v>777</v>
      </c>
      <c r="AB7875">
        <f t="shared" si="246"/>
        <v>1.2947796716592059E-4</v>
      </c>
    </row>
    <row r="7876" spans="1:28">
      <c r="A7876" t="s">
        <v>17345</v>
      </c>
      <c r="B7876" t="s">
        <v>17346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245"/>
        <v>599</v>
      </c>
      <c r="AB7876">
        <f t="shared" si="246"/>
        <v>9.9816347918129264E-5</v>
      </c>
    </row>
    <row r="7877" spans="1:28">
      <c r="A7877" t="s">
        <v>17347</v>
      </c>
      <c r="B7877" t="s">
        <v>17348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245"/>
        <v>528</v>
      </c>
      <c r="AB7877">
        <f t="shared" si="246"/>
        <v>8.7985027881088895E-5</v>
      </c>
    </row>
    <row r="7878" spans="1:28">
      <c r="A7878" t="s">
        <v>17349</v>
      </c>
      <c r="B7878" t="s">
        <v>17350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247">SUM(U7878:Z7878)</f>
        <v>566</v>
      </c>
      <c r="AB7878">
        <f t="shared" si="246"/>
        <v>9.4317283675561203E-5</v>
      </c>
    </row>
    <row r="7879" spans="1:28">
      <c r="A7879" t="s">
        <v>17351</v>
      </c>
      <c r="B7879" t="s">
        <v>17352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247"/>
        <v>573</v>
      </c>
      <c r="AB7879">
        <f t="shared" si="246"/>
        <v>9.5483751848227157E-5</v>
      </c>
    </row>
    <row r="7880" spans="1:28">
      <c r="A7880" t="s">
        <v>17353</v>
      </c>
      <c r="B7880" t="s">
        <v>17354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247"/>
        <v>622</v>
      </c>
      <c r="AB7880">
        <f t="shared" si="246"/>
        <v>1.0364902905688882E-4</v>
      </c>
    </row>
    <row r="7881" spans="1:28">
      <c r="A7881" t="s">
        <v>17355</v>
      </c>
      <c r="B7881" t="s">
        <v>17356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247"/>
        <v>789</v>
      </c>
      <c r="AB7881">
        <f t="shared" si="246"/>
        <v>1.3147762689049081E-4</v>
      </c>
    </row>
    <row r="7882" spans="1:28">
      <c r="A7882" t="s">
        <v>17357</v>
      </c>
      <c r="B7882" t="s">
        <v>17358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247"/>
        <v>1167</v>
      </c>
      <c r="AB7882">
        <f t="shared" si="246"/>
        <v>1.9446690821445218E-4</v>
      </c>
    </row>
    <row r="7883" spans="1:28">
      <c r="A7883" t="s">
        <v>17359</v>
      </c>
      <c r="B7883" t="s">
        <v>17360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247"/>
        <v>1351</v>
      </c>
      <c r="AB7883">
        <f t="shared" si="246"/>
        <v>2.2512835732452861E-4</v>
      </c>
    </row>
    <row r="7884" spans="1:28">
      <c r="A7884" t="s">
        <v>17361</v>
      </c>
      <c r="B7884" t="s">
        <v>17362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247"/>
        <v>1329</v>
      </c>
      <c r="AB7884">
        <f t="shared" si="246"/>
        <v>2.2146231449614989E-4</v>
      </c>
    </row>
    <row r="7885" spans="1:28">
      <c r="A7885" t="s">
        <v>17363</v>
      </c>
      <c r="B7885" t="s">
        <v>17364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247"/>
        <v>1207</v>
      </c>
      <c r="AB7885">
        <f t="shared" si="246"/>
        <v>2.0113244062968619E-4</v>
      </c>
    </row>
    <row r="7886" spans="1:28">
      <c r="A7886" t="s">
        <v>17365</v>
      </c>
      <c r="B7886" t="s">
        <v>17366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247"/>
        <v>1155</v>
      </c>
      <c r="AB7886">
        <f t="shared" si="246"/>
        <v>1.9246724848988198E-4</v>
      </c>
    </row>
    <row r="7887" spans="1:28">
      <c r="A7887" t="s">
        <v>17367</v>
      </c>
      <c r="B7887" t="s">
        <v>17368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247"/>
        <v>1098</v>
      </c>
      <c r="AB7887">
        <f t="shared" si="246"/>
        <v>1.8296886479817352E-4</v>
      </c>
    </row>
    <row r="7888" spans="1:28">
      <c r="A7888" t="s">
        <v>17369</v>
      </c>
      <c r="B7888" t="s">
        <v>17370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247"/>
        <v>1053</v>
      </c>
      <c r="AB7888">
        <f t="shared" si="246"/>
        <v>1.7547014083103525E-4</v>
      </c>
    </row>
    <row r="7889" spans="1:28">
      <c r="A7889" t="s">
        <v>17371</v>
      </c>
      <c r="B7889" t="s">
        <v>17372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247"/>
        <v>1023</v>
      </c>
      <c r="AB7889">
        <f t="shared" si="246"/>
        <v>1.7047099151960976E-4</v>
      </c>
    </row>
    <row r="7890" spans="1:28">
      <c r="A7890" t="s">
        <v>17373</v>
      </c>
      <c r="B7890" t="s">
        <v>17374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247"/>
        <v>969</v>
      </c>
      <c r="AB7890">
        <f t="shared" si="246"/>
        <v>1.6147252275904383E-4</v>
      </c>
    </row>
    <row r="7891" spans="1:28">
      <c r="A7891" t="s">
        <v>17375</v>
      </c>
      <c r="B7891" t="s">
        <v>17376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247"/>
        <v>965</v>
      </c>
      <c r="AB7891">
        <f t="shared" si="246"/>
        <v>1.6080596951752044E-4</v>
      </c>
    </row>
    <row r="7892" spans="1:28">
      <c r="A7892" t="s">
        <v>17377</v>
      </c>
      <c r="B7892" t="s">
        <v>17378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247"/>
        <v>959</v>
      </c>
      <c r="AB7892">
        <f t="shared" si="246"/>
        <v>1.5980613965523534E-4</v>
      </c>
    </row>
    <row r="7893" spans="1:28">
      <c r="A7893" t="s">
        <v>17379</v>
      </c>
      <c r="B7893" t="s">
        <v>17380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247"/>
        <v>992</v>
      </c>
      <c r="AB7893">
        <f t="shared" si="246"/>
        <v>1.653052038978034E-4</v>
      </c>
    </row>
    <row r="7894" spans="1:28">
      <c r="A7894" t="s">
        <v>17381</v>
      </c>
      <c r="B7894" t="s">
        <v>17382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247"/>
        <v>1042</v>
      </c>
      <c r="AB7894">
        <f t="shared" ref="AB7894:AB7957" si="248">AA7894/$AD$4</f>
        <v>1.7363711941684591E-4</v>
      </c>
    </row>
    <row r="7895" spans="1:28">
      <c r="A7895" t="s">
        <v>17383</v>
      </c>
      <c r="B7895" t="s">
        <v>17384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247"/>
        <v>1058</v>
      </c>
      <c r="AB7895">
        <f t="shared" si="248"/>
        <v>1.763033323829395E-4</v>
      </c>
    </row>
    <row r="7896" spans="1:28">
      <c r="A7896" t="s">
        <v>17385</v>
      </c>
      <c r="B7896" t="s">
        <v>17386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247"/>
        <v>1075</v>
      </c>
      <c r="AB7896">
        <f t="shared" si="248"/>
        <v>1.7913618365941394E-4</v>
      </c>
    </row>
    <row r="7897" spans="1:28">
      <c r="A7897" t="s">
        <v>17387</v>
      </c>
      <c r="B7897" t="s">
        <v>17388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247"/>
        <v>1067</v>
      </c>
      <c r="AB7897">
        <f t="shared" si="248"/>
        <v>1.7780307717636716E-4</v>
      </c>
    </row>
    <row r="7898" spans="1:28">
      <c r="A7898" t="s">
        <v>17389</v>
      </c>
      <c r="B7898" t="s">
        <v>17390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247"/>
        <v>974</v>
      </c>
      <c r="AB7898">
        <f t="shared" si="248"/>
        <v>1.6230571431094808E-4</v>
      </c>
    </row>
    <row r="7899" spans="1:28">
      <c r="A7899" t="s">
        <v>17391</v>
      </c>
      <c r="B7899" t="s">
        <v>17392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247"/>
        <v>788</v>
      </c>
      <c r="AB7899">
        <f t="shared" si="248"/>
        <v>1.3131098858010996E-4</v>
      </c>
    </row>
    <row r="7900" spans="1:28">
      <c r="A7900" t="s">
        <v>17393</v>
      </c>
      <c r="B7900" t="s">
        <v>17394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247"/>
        <v>603</v>
      </c>
      <c r="AB7900">
        <f t="shared" si="248"/>
        <v>1.0048290115965267E-4</v>
      </c>
    </row>
    <row r="7901" spans="1:28">
      <c r="A7901" t="s">
        <v>17395</v>
      </c>
      <c r="B7901" t="s">
        <v>17396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247"/>
        <v>479</v>
      </c>
      <c r="AB7901">
        <f t="shared" si="248"/>
        <v>7.9819750672427243E-5</v>
      </c>
    </row>
    <row r="7902" spans="1:28">
      <c r="A7902" t="s">
        <v>17397</v>
      </c>
      <c r="B7902" t="s">
        <v>17398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247"/>
        <v>518</v>
      </c>
      <c r="AB7902">
        <f t="shared" si="248"/>
        <v>8.6318644777280405E-5</v>
      </c>
    </row>
    <row r="7903" spans="1:28">
      <c r="A7903" t="s">
        <v>17399</v>
      </c>
      <c r="B7903" t="s">
        <v>17400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247"/>
        <v>523</v>
      </c>
      <c r="AB7903">
        <f t="shared" si="248"/>
        <v>8.715183632918465E-5</v>
      </c>
    </row>
    <row r="7904" spans="1:28">
      <c r="A7904" t="s">
        <v>17401</v>
      </c>
      <c r="B7904" t="s">
        <v>17402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247"/>
        <v>571</v>
      </c>
      <c r="AB7904">
        <f t="shared" si="248"/>
        <v>9.5150475227465461E-5</v>
      </c>
    </row>
    <row r="7905" spans="1:28">
      <c r="A7905" t="s">
        <v>17403</v>
      </c>
      <c r="B7905" t="s">
        <v>17404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247"/>
        <v>745</v>
      </c>
      <c r="AB7905">
        <f t="shared" si="248"/>
        <v>1.2414554123373338E-4</v>
      </c>
    </row>
    <row r="7906" spans="1:28">
      <c r="A7906" t="s">
        <v>17405</v>
      </c>
      <c r="B7906" t="s">
        <v>17406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247"/>
        <v>1104</v>
      </c>
      <c r="AB7906">
        <f t="shared" si="248"/>
        <v>1.8396869466045862E-4</v>
      </c>
    </row>
    <row r="7907" spans="1:28">
      <c r="A7907" t="s">
        <v>17407</v>
      </c>
      <c r="B7907" t="s">
        <v>17408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247"/>
        <v>1290</v>
      </c>
      <c r="AB7907">
        <f t="shared" si="248"/>
        <v>2.1496342039129676E-4</v>
      </c>
    </row>
    <row r="7908" spans="1:28">
      <c r="A7908" t="s">
        <v>17409</v>
      </c>
      <c r="B7908" t="s">
        <v>17410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247"/>
        <v>1272</v>
      </c>
      <c r="AB7908">
        <f t="shared" si="248"/>
        <v>2.1196393080444143E-4</v>
      </c>
    </row>
    <row r="7909" spans="1:28">
      <c r="A7909" t="s">
        <v>17411</v>
      </c>
      <c r="B7909" t="s">
        <v>17412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247"/>
        <v>1159</v>
      </c>
      <c r="AB7909">
        <f t="shared" si="248"/>
        <v>1.9313380173140537E-4</v>
      </c>
    </row>
    <row r="7910" spans="1:28">
      <c r="A7910" t="s">
        <v>17413</v>
      </c>
      <c r="B7910" t="s">
        <v>17414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247"/>
        <v>1097</v>
      </c>
      <c r="AB7910">
        <f t="shared" si="248"/>
        <v>1.8280222648779266E-4</v>
      </c>
    </row>
    <row r="7911" spans="1:28">
      <c r="A7911" t="s">
        <v>17415</v>
      </c>
      <c r="B7911" t="s">
        <v>17416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247"/>
        <v>1036</v>
      </c>
      <c r="AB7911">
        <f t="shared" si="248"/>
        <v>1.7263728955456081E-4</v>
      </c>
    </row>
    <row r="7912" spans="1:28">
      <c r="A7912" t="s">
        <v>17417</v>
      </c>
      <c r="B7912" t="s">
        <v>17418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247"/>
        <v>991</v>
      </c>
      <c r="AB7912">
        <f t="shared" si="248"/>
        <v>1.6513856558742255E-4</v>
      </c>
    </row>
    <row r="7913" spans="1:28">
      <c r="A7913" t="s">
        <v>17419</v>
      </c>
      <c r="B7913" t="s">
        <v>17420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247"/>
        <v>963</v>
      </c>
      <c r="AB7913">
        <f t="shared" si="248"/>
        <v>1.6047269289675873E-4</v>
      </c>
    </row>
    <row r="7914" spans="1:28">
      <c r="A7914" t="s">
        <v>17421</v>
      </c>
      <c r="B7914" t="s">
        <v>17422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247"/>
        <v>906</v>
      </c>
      <c r="AB7914">
        <f t="shared" si="248"/>
        <v>1.5097430920505027E-4</v>
      </c>
    </row>
    <row r="7915" spans="1:28">
      <c r="A7915" t="s">
        <v>17423</v>
      </c>
      <c r="B7915" t="s">
        <v>17424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247"/>
        <v>898</v>
      </c>
      <c r="AB7915">
        <f t="shared" si="248"/>
        <v>1.4964120272200346E-4</v>
      </c>
    </row>
    <row r="7916" spans="1:28">
      <c r="A7916" t="s">
        <v>17425</v>
      </c>
      <c r="B7916" t="s">
        <v>17426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247"/>
        <v>890</v>
      </c>
      <c r="AB7916">
        <f t="shared" si="248"/>
        <v>1.4830809623895668E-4</v>
      </c>
    </row>
    <row r="7917" spans="1:28">
      <c r="A7917" t="s">
        <v>17427</v>
      </c>
      <c r="B7917" t="s">
        <v>17428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247"/>
        <v>918</v>
      </c>
      <c r="AB7917">
        <f t="shared" si="248"/>
        <v>1.5297396892962047E-4</v>
      </c>
    </row>
    <row r="7918" spans="1:28">
      <c r="A7918" t="s">
        <v>17429</v>
      </c>
      <c r="B7918" t="s">
        <v>17430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247"/>
        <v>970</v>
      </c>
      <c r="AB7918">
        <f t="shared" si="248"/>
        <v>1.6163916106942469E-4</v>
      </c>
    </row>
    <row r="7919" spans="1:28">
      <c r="A7919" t="s">
        <v>17431</v>
      </c>
      <c r="B7919" t="s">
        <v>17432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247"/>
        <v>984</v>
      </c>
      <c r="AB7919">
        <f t="shared" si="248"/>
        <v>1.6397209741475659E-4</v>
      </c>
    </row>
    <row r="7920" spans="1:28">
      <c r="A7920" t="s">
        <v>17433</v>
      </c>
      <c r="B7920" t="s">
        <v>17434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247"/>
        <v>1004</v>
      </c>
      <c r="AB7920">
        <f t="shared" si="248"/>
        <v>1.673048636223736E-4</v>
      </c>
    </row>
    <row r="7921" spans="1:28">
      <c r="A7921" t="s">
        <v>17435</v>
      </c>
      <c r="B7921" t="s">
        <v>17436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247"/>
        <v>1004</v>
      </c>
      <c r="AB7921">
        <f t="shared" si="248"/>
        <v>1.673048636223736E-4</v>
      </c>
    </row>
    <row r="7922" spans="1:28">
      <c r="A7922" t="s">
        <v>17437</v>
      </c>
      <c r="B7922" t="s">
        <v>17438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247"/>
        <v>913</v>
      </c>
      <c r="AB7922">
        <f t="shared" si="248"/>
        <v>1.5214077737771623E-4</v>
      </c>
    </row>
    <row r="7923" spans="1:28">
      <c r="A7923" t="s">
        <v>17439</v>
      </c>
      <c r="B7923" t="s">
        <v>17440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247"/>
        <v>730</v>
      </c>
      <c r="AB7923">
        <f t="shared" si="248"/>
        <v>1.2164596657802064E-4</v>
      </c>
    </row>
    <row r="7924" spans="1:28">
      <c r="A7924" t="s">
        <v>17441</v>
      </c>
      <c r="B7924" t="s">
        <v>17442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247"/>
        <v>551</v>
      </c>
      <c r="AB7924">
        <f t="shared" si="248"/>
        <v>9.1817709019848453E-5</v>
      </c>
    </row>
    <row r="7925" spans="1:28">
      <c r="A7925" t="s">
        <v>17443</v>
      </c>
      <c r="B7925" t="s">
        <v>17444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247"/>
        <v>432</v>
      </c>
      <c r="AB7925">
        <f t="shared" si="248"/>
        <v>7.1987750084527287E-5</v>
      </c>
    </row>
    <row r="7926" spans="1:28">
      <c r="A7926" t="s">
        <v>17445</v>
      </c>
      <c r="B7926" t="s">
        <v>17446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247"/>
        <v>468</v>
      </c>
      <c r="AB7926">
        <f t="shared" si="248"/>
        <v>7.7986729258237885E-5</v>
      </c>
    </row>
    <row r="7927" spans="1:28">
      <c r="A7927" t="s">
        <v>17447</v>
      </c>
      <c r="B7927" t="s">
        <v>17448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247"/>
        <v>472</v>
      </c>
      <c r="AB7927">
        <f t="shared" si="248"/>
        <v>7.8653282499761289E-5</v>
      </c>
    </row>
    <row r="7928" spans="1:28">
      <c r="A7928" t="s">
        <v>17449</v>
      </c>
      <c r="B7928" t="s">
        <v>17450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247"/>
        <v>519</v>
      </c>
      <c r="AB7928">
        <f t="shared" si="248"/>
        <v>8.6485283087661246E-5</v>
      </c>
    </row>
    <row r="7929" spans="1:28">
      <c r="A7929" t="s">
        <v>17451</v>
      </c>
      <c r="B7929" t="s">
        <v>17452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247"/>
        <v>686</v>
      </c>
      <c r="AB7929">
        <f t="shared" si="248"/>
        <v>1.1431388092126324E-4</v>
      </c>
    </row>
    <row r="7930" spans="1:28">
      <c r="A7930" t="s">
        <v>17453</v>
      </c>
      <c r="B7930" t="s">
        <v>17454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247"/>
        <v>1024</v>
      </c>
      <c r="AB7930">
        <f t="shared" si="248"/>
        <v>1.7063762982999058E-4</v>
      </c>
    </row>
    <row r="7931" spans="1:28">
      <c r="A7931" t="s">
        <v>17455</v>
      </c>
      <c r="B7931" t="s">
        <v>17456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247"/>
        <v>1202</v>
      </c>
      <c r="AB7931">
        <f t="shared" si="248"/>
        <v>2.0029924907778192E-4</v>
      </c>
    </row>
    <row r="7932" spans="1:28">
      <c r="A7932" t="s">
        <v>17457</v>
      </c>
      <c r="B7932" t="s">
        <v>17458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247"/>
        <v>1186</v>
      </c>
      <c r="AB7932">
        <f t="shared" si="248"/>
        <v>1.9763303611168833E-4</v>
      </c>
    </row>
    <row r="7933" spans="1:28">
      <c r="A7933" t="s">
        <v>17459</v>
      </c>
      <c r="B7933" t="s">
        <v>17460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247"/>
        <v>1074</v>
      </c>
      <c r="AB7933">
        <f t="shared" si="248"/>
        <v>1.7896954534903312E-4</v>
      </c>
    </row>
    <row r="7934" spans="1:28">
      <c r="A7934" t="s">
        <v>17461</v>
      </c>
      <c r="B7934" t="s">
        <v>17462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247"/>
        <v>1012</v>
      </c>
      <c r="AB7934">
        <f t="shared" si="248"/>
        <v>1.6863797010542038E-4</v>
      </c>
    </row>
    <row r="7935" spans="1:28">
      <c r="A7935" t="s">
        <v>17463</v>
      </c>
      <c r="B7935" t="s">
        <v>17464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247"/>
        <v>953</v>
      </c>
      <c r="AB7935">
        <f t="shared" si="248"/>
        <v>1.5880630979295024E-4</v>
      </c>
    </row>
    <row r="7936" spans="1:28">
      <c r="A7936" t="s">
        <v>17465</v>
      </c>
      <c r="B7936" t="s">
        <v>17466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247"/>
        <v>912</v>
      </c>
      <c r="AB7936">
        <f t="shared" si="248"/>
        <v>1.5197413906733537E-4</v>
      </c>
    </row>
    <row r="7937" spans="1:28">
      <c r="A7937" t="s">
        <v>17467</v>
      </c>
      <c r="B7937" t="s">
        <v>17468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247"/>
        <v>885</v>
      </c>
      <c r="AB7937">
        <f t="shared" si="248"/>
        <v>1.4747490468705241E-4</v>
      </c>
    </row>
    <row r="7938" spans="1:28">
      <c r="A7938" t="s">
        <v>17469</v>
      </c>
      <c r="B7938" t="s">
        <v>17470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247"/>
        <v>828</v>
      </c>
      <c r="AB7938">
        <f t="shared" si="248"/>
        <v>1.3797652099534395E-4</v>
      </c>
    </row>
    <row r="7939" spans="1:28">
      <c r="A7939" t="s">
        <v>17471</v>
      </c>
      <c r="B7939" t="s">
        <v>17472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247"/>
        <v>821</v>
      </c>
      <c r="AB7939">
        <f t="shared" si="248"/>
        <v>1.3681005282267802E-4</v>
      </c>
    </row>
    <row r="7940" spans="1:28">
      <c r="A7940" t="s">
        <v>17473</v>
      </c>
      <c r="B7940" t="s">
        <v>17474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247"/>
        <v>811</v>
      </c>
      <c r="AB7940">
        <f t="shared" si="248"/>
        <v>1.351436697188695E-4</v>
      </c>
    </row>
    <row r="7941" spans="1:28">
      <c r="A7941" t="s">
        <v>17475</v>
      </c>
      <c r="B7941" t="s">
        <v>17476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247"/>
        <v>838</v>
      </c>
      <c r="AB7941">
        <f t="shared" si="248"/>
        <v>1.3964290409915247E-4</v>
      </c>
    </row>
    <row r="7942" spans="1:28">
      <c r="A7942" t="s">
        <v>17477</v>
      </c>
      <c r="B7942" t="s">
        <v>17478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249">SUM(U7942:Z7942)</f>
        <v>889</v>
      </c>
      <c r="AB7942">
        <f t="shared" si="248"/>
        <v>1.4814145792857583E-4</v>
      </c>
    </row>
    <row r="7943" spans="1:28">
      <c r="A7943" t="s">
        <v>17479</v>
      </c>
      <c r="B7943" t="s">
        <v>17480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249"/>
        <v>905</v>
      </c>
      <c r="AB7943">
        <f t="shared" si="248"/>
        <v>1.5080767089466942E-4</v>
      </c>
    </row>
    <row r="7944" spans="1:28">
      <c r="A7944" t="s">
        <v>17481</v>
      </c>
      <c r="B7944" t="s">
        <v>17482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249"/>
        <v>928</v>
      </c>
      <c r="AB7944">
        <f t="shared" si="248"/>
        <v>1.5464035203342899E-4</v>
      </c>
    </row>
    <row r="7945" spans="1:28">
      <c r="A7945" t="s">
        <v>17483</v>
      </c>
      <c r="B7945" t="s">
        <v>17484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249"/>
        <v>929</v>
      </c>
      <c r="AB7945">
        <f t="shared" si="248"/>
        <v>1.5480699034380982E-4</v>
      </c>
    </row>
    <row r="7946" spans="1:28">
      <c r="A7946" t="s">
        <v>17485</v>
      </c>
      <c r="B7946" t="s">
        <v>17486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249"/>
        <v>846</v>
      </c>
      <c r="AB7946">
        <f t="shared" si="248"/>
        <v>1.4097601058219927E-4</v>
      </c>
    </row>
    <row r="7947" spans="1:28">
      <c r="A7947" t="s">
        <v>17487</v>
      </c>
      <c r="B7947" t="s">
        <v>17488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249"/>
        <v>673</v>
      </c>
      <c r="AB7947">
        <f t="shared" si="248"/>
        <v>1.1214758288631218E-4</v>
      </c>
    </row>
    <row r="7948" spans="1:28">
      <c r="A7948" t="s">
        <v>17489</v>
      </c>
      <c r="B7948" t="s">
        <v>17490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249"/>
        <v>502</v>
      </c>
      <c r="AB7948">
        <f t="shared" si="248"/>
        <v>8.3652431811186801E-5</v>
      </c>
    </row>
    <row r="7949" spans="1:28">
      <c r="A7949" t="s">
        <v>17491</v>
      </c>
      <c r="B7949" t="s">
        <v>17492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249"/>
        <v>396</v>
      </c>
      <c r="AB7949">
        <f t="shared" si="248"/>
        <v>6.5988770910816675E-5</v>
      </c>
    </row>
    <row r="7950" spans="1:28">
      <c r="A7950" t="s">
        <v>17493</v>
      </c>
      <c r="B7950" t="s">
        <v>17494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249"/>
        <v>434</v>
      </c>
      <c r="AB7950">
        <f t="shared" si="248"/>
        <v>7.2321026705288982E-5</v>
      </c>
    </row>
    <row r="7951" spans="1:28">
      <c r="A7951" t="s">
        <v>17495</v>
      </c>
      <c r="B7951" t="s">
        <v>17496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249"/>
        <v>436</v>
      </c>
      <c r="AB7951">
        <f t="shared" si="248"/>
        <v>7.2654303326050677E-5</v>
      </c>
    </row>
    <row r="7952" spans="1:28">
      <c r="A7952" t="s">
        <v>17497</v>
      </c>
      <c r="B7952" t="s">
        <v>17498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249"/>
        <v>478</v>
      </c>
      <c r="AB7952">
        <f t="shared" si="248"/>
        <v>7.9653112362046389E-5</v>
      </c>
    </row>
    <row r="7953" spans="1:28">
      <c r="A7953" t="s">
        <v>17499</v>
      </c>
      <c r="B7953" t="s">
        <v>17500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249"/>
        <v>640</v>
      </c>
      <c r="AB7953">
        <f t="shared" si="248"/>
        <v>1.0664851864374412E-4</v>
      </c>
    </row>
    <row r="7954" spans="1:28">
      <c r="A7954" t="s">
        <v>17501</v>
      </c>
      <c r="B7954" t="s">
        <v>17502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249"/>
        <v>961</v>
      </c>
      <c r="AB7954">
        <f t="shared" si="248"/>
        <v>1.6013941627599702E-4</v>
      </c>
    </row>
    <row r="7955" spans="1:28">
      <c r="A7955" t="s">
        <v>17503</v>
      </c>
      <c r="B7955" t="s">
        <v>17504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249"/>
        <v>1128</v>
      </c>
      <c r="AB7955">
        <f t="shared" si="248"/>
        <v>1.8796801410959901E-4</v>
      </c>
    </row>
    <row r="7956" spans="1:28">
      <c r="A7956" t="s">
        <v>17505</v>
      </c>
      <c r="B7956" t="s">
        <v>17506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249"/>
        <v>1114</v>
      </c>
      <c r="AB7956">
        <f t="shared" si="248"/>
        <v>1.8563507776426711E-4</v>
      </c>
    </row>
    <row r="7957" spans="1:28">
      <c r="A7957" t="s">
        <v>17507</v>
      </c>
      <c r="B7957" t="s">
        <v>17508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249"/>
        <v>1004</v>
      </c>
      <c r="AB7957">
        <f t="shared" si="248"/>
        <v>1.673048636223736E-4</v>
      </c>
    </row>
    <row r="7958" spans="1:28">
      <c r="A7958" t="s">
        <v>17509</v>
      </c>
      <c r="B7958" t="s">
        <v>17510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249"/>
        <v>945</v>
      </c>
      <c r="AB7958">
        <f t="shared" ref="AB7958:AB8021" si="250">AA7958/$AD$4</f>
        <v>1.5747320330990343E-4</v>
      </c>
    </row>
    <row r="7959" spans="1:28">
      <c r="A7959" t="s">
        <v>17511</v>
      </c>
      <c r="B7959" t="s">
        <v>17512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249"/>
        <v>889</v>
      </c>
      <c r="AB7959">
        <f t="shared" si="250"/>
        <v>1.4814145792857583E-4</v>
      </c>
    </row>
    <row r="7960" spans="1:28">
      <c r="A7960" t="s">
        <v>17513</v>
      </c>
      <c r="B7960" t="s">
        <v>17514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249"/>
        <v>850</v>
      </c>
      <c r="AB7960">
        <f t="shared" si="250"/>
        <v>1.4164256382372267E-4</v>
      </c>
    </row>
    <row r="7961" spans="1:28">
      <c r="A7961" t="s">
        <v>17515</v>
      </c>
      <c r="B7961" t="s">
        <v>17516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249"/>
        <v>827</v>
      </c>
      <c r="AB7961">
        <f t="shared" si="250"/>
        <v>1.3780988268496312E-4</v>
      </c>
    </row>
    <row r="7962" spans="1:28">
      <c r="A7962" t="s">
        <v>17517</v>
      </c>
      <c r="B7962" t="s">
        <v>17518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249"/>
        <v>770</v>
      </c>
      <c r="AB7962">
        <f t="shared" si="250"/>
        <v>1.2831149899325466E-4</v>
      </c>
    </row>
    <row r="7963" spans="1:28">
      <c r="A7963" t="s">
        <v>17519</v>
      </c>
      <c r="B7963" t="s">
        <v>17520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249"/>
        <v>762</v>
      </c>
      <c r="AB7963">
        <f t="shared" si="250"/>
        <v>1.2697839251020785E-4</v>
      </c>
    </row>
    <row r="7964" spans="1:28">
      <c r="A7964" t="s">
        <v>17521</v>
      </c>
      <c r="B7964" t="s">
        <v>17522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249"/>
        <v>752</v>
      </c>
      <c r="AB7964">
        <f t="shared" si="250"/>
        <v>1.2531200940639933E-4</v>
      </c>
    </row>
    <row r="7965" spans="1:28">
      <c r="A7965" t="s">
        <v>17523</v>
      </c>
      <c r="B7965" t="s">
        <v>17524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249"/>
        <v>777</v>
      </c>
      <c r="AB7965">
        <f t="shared" si="250"/>
        <v>1.2947796716592059E-4</v>
      </c>
    </row>
    <row r="7966" spans="1:28">
      <c r="A7966" t="s">
        <v>17525</v>
      </c>
      <c r="B7966" t="s">
        <v>17526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249"/>
        <v>826</v>
      </c>
      <c r="AB7966">
        <f t="shared" si="250"/>
        <v>1.3764324437458227E-4</v>
      </c>
    </row>
    <row r="7967" spans="1:28">
      <c r="A7967" t="s">
        <v>17527</v>
      </c>
      <c r="B7967" t="s">
        <v>17528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249"/>
        <v>841</v>
      </c>
      <c r="AB7967">
        <f t="shared" si="250"/>
        <v>1.40142819030295E-4</v>
      </c>
    </row>
    <row r="7968" spans="1:28">
      <c r="A7968" t="s">
        <v>17529</v>
      </c>
      <c r="B7968" t="s">
        <v>17530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249"/>
        <v>865</v>
      </c>
      <c r="AB7968">
        <f t="shared" si="250"/>
        <v>1.4414213847943543E-4</v>
      </c>
    </row>
    <row r="7969" spans="1:28">
      <c r="A7969" t="s">
        <v>17531</v>
      </c>
      <c r="B7969" t="s">
        <v>17532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249"/>
        <v>867</v>
      </c>
      <c r="AB7969">
        <f t="shared" si="250"/>
        <v>1.4447541510019711E-4</v>
      </c>
    </row>
    <row r="7970" spans="1:28">
      <c r="A7970" t="s">
        <v>17533</v>
      </c>
      <c r="B7970" t="s">
        <v>17534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249"/>
        <v>789</v>
      </c>
      <c r="AB7970">
        <f t="shared" si="250"/>
        <v>1.3147762689049081E-4</v>
      </c>
    </row>
    <row r="7971" spans="1:28">
      <c r="A7971" t="s">
        <v>17535</v>
      </c>
      <c r="B7971" t="s">
        <v>17536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249"/>
        <v>627</v>
      </c>
      <c r="AB7971">
        <f t="shared" si="250"/>
        <v>1.0448222060879307E-4</v>
      </c>
    </row>
    <row r="7972" spans="1:28">
      <c r="A7972" t="s">
        <v>17537</v>
      </c>
      <c r="B7972" t="s">
        <v>17538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249"/>
        <v>466</v>
      </c>
      <c r="AB7972">
        <f t="shared" si="250"/>
        <v>7.765345263747619E-5</v>
      </c>
    </row>
    <row r="7973" spans="1:28">
      <c r="A7973" t="s">
        <v>17539</v>
      </c>
      <c r="B7973" t="s">
        <v>17540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249"/>
        <v>441</v>
      </c>
      <c r="AB7973">
        <f t="shared" si="250"/>
        <v>7.3487494877954936E-5</v>
      </c>
    </row>
    <row r="7974" spans="1:28">
      <c r="A7974" t="s">
        <v>17541</v>
      </c>
      <c r="B7974" t="s">
        <v>17542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249"/>
        <v>477</v>
      </c>
      <c r="AB7974">
        <f t="shared" si="250"/>
        <v>7.9486474051665548E-5</v>
      </c>
    </row>
    <row r="7975" spans="1:28">
      <c r="A7975" t="s">
        <v>17543</v>
      </c>
      <c r="B7975" t="s">
        <v>17544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249"/>
        <v>478</v>
      </c>
      <c r="AB7975">
        <f t="shared" si="250"/>
        <v>7.9653112362046389E-5</v>
      </c>
    </row>
    <row r="7976" spans="1:28">
      <c r="A7976" t="s">
        <v>17545</v>
      </c>
      <c r="B7976" t="s">
        <v>17546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249"/>
        <v>521</v>
      </c>
      <c r="AB7976">
        <f t="shared" si="250"/>
        <v>8.6818559708422955E-5</v>
      </c>
    </row>
    <row r="7977" spans="1:28">
      <c r="A7977" t="s">
        <v>17547</v>
      </c>
      <c r="B7977" t="s">
        <v>17548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249"/>
        <v>688</v>
      </c>
      <c r="AB7977">
        <f t="shared" si="250"/>
        <v>1.1464715754202493E-4</v>
      </c>
    </row>
    <row r="7978" spans="1:28">
      <c r="A7978" t="s">
        <v>17549</v>
      </c>
      <c r="B7978" t="s">
        <v>17550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249"/>
        <v>1027</v>
      </c>
      <c r="AB7978">
        <f t="shared" si="250"/>
        <v>1.7113754476113315E-4</v>
      </c>
    </row>
    <row r="7979" spans="1:28">
      <c r="A7979" t="s">
        <v>17551</v>
      </c>
      <c r="B7979" t="s">
        <v>17552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249"/>
        <v>1218</v>
      </c>
      <c r="AB7979">
        <f t="shared" si="250"/>
        <v>2.0296546204387554E-4</v>
      </c>
    </row>
    <row r="7980" spans="1:28">
      <c r="A7980" t="s">
        <v>17553</v>
      </c>
      <c r="B7980" t="s">
        <v>17554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249"/>
        <v>1214</v>
      </c>
      <c r="AB7980">
        <f t="shared" si="250"/>
        <v>2.0229890880235215E-4</v>
      </c>
    </row>
    <row r="7981" spans="1:28">
      <c r="A7981" t="s">
        <v>17555</v>
      </c>
      <c r="B7981" t="s">
        <v>17556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249"/>
        <v>1106</v>
      </c>
      <c r="AB7981">
        <f t="shared" si="250"/>
        <v>1.8430197128122032E-4</v>
      </c>
    </row>
    <row r="7982" spans="1:28">
      <c r="A7982" t="s">
        <v>17557</v>
      </c>
      <c r="B7982" t="s">
        <v>17558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249"/>
        <v>1040</v>
      </c>
      <c r="AB7982">
        <f t="shared" si="250"/>
        <v>1.733038427960842E-4</v>
      </c>
    </row>
    <row r="7983" spans="1:28">
      <c r="A7983" t="s">
        <v>17559</v>
      </c>
      <c r="B7983" t="s">
        <v>17560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249"/>
        <v>975</v>
      </c>
      <c r="AB7983">
        <f t="shared" si="250"/>
        <v>1.6247235262132893E-4</v>
      </c>
    </row>
    <row r="7984" spans="1:28">
      <c r="A7984" t="s">
        <v>17561</v>
      </c>
      <c r="B7984" t="s">
        <v>17562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249"/>
        <v>932</v>
      </c>
      <c r="AB7984">
        <f t="shared" si="250"/>
        <v>1.5530690527495238E-4</v>
      </c>
    </row>
    <row r="7985" spans="1:28">
      <c r="A7985" t="s">
        <v>17563</v>
      </c>
      <c r="B7985" t="s">
        <v>17564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249"/>
        <v>904</v>
      </c>
      <c r="AB7985">
        <f t="shared" si="250"/>
        <v>1.5064103258428856E-4</v>
      </c>
    </row>
    <row r="7986" spans="1:28">
      <c r="A7986" t="s">
        <v>17565</v>
      </c>
      <c r="B7986" t="s">
        <v>17566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249"/>
        <v>851</v>
      </c>
      <c r="AB7986">
        <f t="shared" si="250"/>
        <v>1.4180920213410352E-4</v>
      </c>
    </row>
    <row r="7987" spans="1:28">
      <c r="A7987" t="s">
        <v>17567</v>
      </c>
      <c r="B7987" t="s">
        <v>17568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249"/>
        <v>840</v>
      </c>
      <c r="AB7987">
        <f t="shared" si="250"/>
        <v>1.3997618071991417E-4</v>
      </c>
    </row>
    <row r="7988" spans="1:28">
      <c r="A7988" t="s">
        <v>17569</v>
      </c>
      <c r="B7988" t="s">
        <v>17570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249"/>
        <v>830</v>
      </c>
      <c r="AB7988">
        <f t="shared" si="250"/>
        <v>1.3830979761610566E-4</v>
      </c>
    </row>
    <row r="7989" spans="1:28">
      <c r="A7989" t="s">
        <v>17571</v>
      </c>
      <c r="B7989" t="s">
        <v>17572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249"/>
        <v>855</v>
      </c>
      <c r="AB7989">
        <f t="shared" si="250"/>
        <v>1.4247575537562691E-4</v>
      </c>
    </row>
    <row r="7990" spans="1:28">
      <c r="A7990" t="s">
        <v>17573</v>
      </c>
      <c r="B7990" t="s">
        <v>17574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249"/>
        <v>910</v>
      </c>
      <c r="AB7990">
        <f t="shared" si="250"/>
        <v>1.5164086244657366E-4</v>
      </c>
    </row>
    <row r="7991" spans="1:28">
      <c r="A7991" t="s">
        <v>17575</v>
      </c>
      <c r="B7991" t="s">
        <v>17576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249"/>
        <v>931</v>
      </c>
      <c r="AB7991">
        <f t="shared" si="250"/>
        <v>1.5514026696457152E-4</v>
      </c>
    </row>
    <row r="7992" spans="1:28">
      <c r="A7992" t="s">
        <v>17577</v>
      </c>
      <c r="B7992" t="s">
        <v>17578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249"/>
        <v>960</v>
      </c>
      <c r="AB7992">
        <f t="shared" si="250"/>
        <v>1.599727779656162E-4</v>
      </c>
    </row>
    <row r="7993" spans="1:28">
      <c r="A7993" t="s">
        <v>17579</v>
      </c>
      <c r="B7993" t="s">
        <v>17580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249"/>
        <v>956</v>
      </c>
      <c r="AB7993">
        <f t="shared" si="250"/>
        <v>1.5930622472409278E-4</v>
      </c>
    </row>
    <row r="7994" spans="1:28">
      <c r="A7994" t="s">
        <v>17581</v>
      </c>
      <c r="B7994" t="s">
        <v>17582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249"/>
        <v>873</v>
      </c>
      <c r="AB7994">
        <f t="shared" si="250"/>
        <v>1.4547524496248221E-4</v>
      </c>
    </row>
    <row r="7995" spans="1:28">
      <c r="A7995" t="s">
        <v>17583</v>
      </c>
      <c r="B7995" t="s">
        <v>17584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249"/>
        <v>691</v>
      </c>
      <c r="AB7995">
        <f t="shared" si="250"/>
        <v>1.1514707247316748E-4</v>
      </c>
    </row>
    <row r="7996" spans="1:28">
      <c r="A7996" t="s">
        <v>17585</v>
      </c>
      <c r="B7996" t="s">
        <v>17586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249"/>
        <v>517</v>
      </c>
      <c r="AB7996">
        <f t="shared" si="250"/>
        <v>8.6152006466899551E-5</v>
      </c>
    </row>
    <row r="7997" spans="1:28">
      <c r="A7997" t="s">
        <v>17587</v>
      </c>
      <c r="B7997" t="s">
        <v>17588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249"/>
        <v>564</v>
      </c>
      <c r="AB7997">
        <f t="shared" si="250"/>
        <v>9.3984007054799507E-5</v>
      </c>
    </row>
    <row r="7998" spans="1:28">
      <c r="A7998" t="s">
        <v>17589</v>
      </c>
      <c r="B7998" t="s">
        <v>17590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249"/>
        <v>576</v>
      </c>
      <c r="AB7998">
        <f t="shared" si="250"/>
        <v>9.5983666779369707E-5</v>
      </c>
    </row>
    <row r="7999" spans="1:28">
      <c r="A7999" t="s">
        <v>17591</v>
      </c>
      <c r="B7999" t="s">
        <v>17592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249"/>
        <v>573</v>
      </c>
      <c r="AB7999">
        <f t="shared" si="250"/>
        <v>9.5483751848227157E-5</v>
      </c>
    </row>
    <row r="8000" spans="1:28">
      <c r="A8000" t="s">
        <v>17593</v>
      </c>
      <c r="B8000" t="s">
        <v>17594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249"/>
        <v>627</v>
      </c>
      <c r="AB8000">
        <f t="shared" si="250"/>
        <v>1.0448222060879307E-4</v>
      </c>
    </row>
    <row r="8001" spans="1:28">
      <c r="A8001" t="s">
        <v>17595</v>
      </c>
      <c r="B8001" t="s">
        <v>17596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249"/>
        <v>778</v>
      </c>
      <c r="AB8001">
        <f t="shared" si="250"/>
        <v>1.2964460547630144E-4</v>
      </c>
    </row>
    <row r="8002" spans="1:28">
      <c r="A8002" t="s">
        <v>17597</v>
      </c>
      <c r="B8002" t="s">
        <v>17598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249"/>
        <v>1132</v>
      </c>
      <c r="AB8002">
        <f t="shared" si="250"/>
        <v>1.8863456735112241E-4</v>
      </c>
    </row>
    <row r="8003" spans="1:28">
      <c r="A8003" t="s">
        <v>17599</v>
      </c>
      <c r="B8003" t="s">
        <v>17600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249"/>
        <v>1354</v>
      </c>
      <c r="AB8003">
        <f t="shared" si="250"/>
        <v>2.2562827225567115E-4</v>
      </c>
    </row>
    <row r="8004" spans="1:28">
      <c r="A8004" t="s">
        <v>17601</v>
      </c>
      <c r="B8004" t="s">
        <v>17602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249"/>
        <v>1325</v>
      </c>
      <c r="AB8004">
        <f t="shared" si="250"/>
        <v>2.207957612546265E-4</v>
      </c>
    </row>
    <row r="8005" spans="1:28">
      <c r="A8005" t="s">
        <v>17603</v>
      </c>
      <c r="B8005" t="s">
        <v>17604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249"/>
        <v>1210</v>
      </c>
      <c r="AB8005">
        <f t="shared" si="250"/>
        <v>2.0163235556082873E-4</v>
      </c>
    </row>
    <row r="8006" spans="1:28">
      <c r="A8006" t="s">
        <v>17605</v>
      </c>
      <c r="B8006" t="s">
        <v>17606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251">SUM(U8006:Z8006)</f>
        <v>1155</v>
      </c>
      <c r="AB8006">
        <f t="shared" si="250"/>
        <v>1.9246724848988198E-4</v>
      </c>
    </row>
    <row r="8007" spans="1:28">
      <c r="A8007" t="s">
        <v>17607</v>
      </c>
      <c r="B8007" t="s">
        <v>17608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251"/>
        <v>1116</v>
      </c>
      <c r="AB8007">
        <f t="shared" si="250"/>
        <v>1.8596835438502882E-4</v>
      </c>
    </row>
    <row r="8008" spans="1:28">
      <c r="A8008" t="s">
        <v>17609</v>
      </c>
      <c r="B8008" t="s">
        <v>17610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251"/>
        <v>1063</v>
      </c>
      <c r="AB8008">
        <f t="shared" si="250"/>
        <v>1.7713652393484375E-4</v>
      </c>
    </row>
    <row r="8009" spans="1:28">
      <c r="A8009" t="s">
        <v>17611</v>
      </c>
      <c r="B8009" t="s">
        <v>17612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251"/>
        <v>1029</v>
      </c>
      <c r="AB8009">
        <f t="shared" si="250"/>
        <v>1.7147082138189486E-4</v>
      </c>
    </row>
    <row r="8010" spans="1:28">
      <c r="A8010" t="s">
        <v>17613</v>
      </c>
      <c r="B8010" t="s">
        <v>17614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251"/>
        <v>968</v>
      </c>
      <c r="AB8010">
        <f t="shared" si="250"/>
        <v>1.6130588444866298E-4</v>
      </c>
    </row>
    <row r="8011" spans="1:28">
      <c r="A8011" t="s">
        <v>17615</v>
      </c>
      <c r="B8011" t="s">
        <v>17616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251"/>
        <v>988</v>
      </c>
      <c r="AB8011">
        <f t="shared" si="250"/>
        <v>1.6463865065627999E-4</v>
      </c>
    </row>
    <row r="8012" spans="1:28">
      <c r="A8012" t="s">
        <v>17617</v>
      </c>
      <c r="B8012" t="s">
        <v>17618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251"/>
        <v>976</v>
      </c>
      <c r="AB8012">
        <f t="shared" si="250"/>
        <v>1.6263899093170979E-4</v>
      </c>
    </row>
    <row r="8013" spans="1:28">
      <c r="A8013" t="s">
        <v>17619</v>
      </c>
      <c r="B8013" t="s">
        <v>17620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251"/>
        <v>1011</v>
      </c>
      <c r="AB8013">
        <f t="shared" si="250"/>
        <v>1.6847133179503956E-4</v>
      </c>
    </row>
    <row r="8014" spans="1:28">
      <c r="A8014" t="s">
        <v>17621</v>
      </c>
      <c r="B8014" t="s">
        <v>17622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251"/>
        <v>1048</v>
      </c>
      <c r="AB8014">
        <f t="shared" si="250"/>
        <v>1.7463694927913101E-4</v>
      </c>
    </row>
    <row r="8015" spans="1:28">
      <c r="A8015" t="s">
        <v>17623</v>
      </c>
      <c r="B8015" t="s">
        <v>17624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251"/>
        <v>1062</v>
      </c>
      <c r="AB8015">
        <f t="shared" si="250"/>
        <v>1.7696988562446289E-4</v>
      </c>
    </row>
    <row r="8016" spans="1:28">
      <c r="A8016" t="s">
        <v>17625</v>
      </c>
      <c r="B8016" t="s">
        <v>17626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251"/>
        <v>1065</v>
      </c>
      <c r="AB8016">
        <f t="shared" si="250"/>
        <v>1.7746980055560545E-4</v>
      </c>
    </row>
    <row r="8017" spans="1:28">
      <c r="A8017" t="s">
        <v>17627</v>
      </c>
      <c r="B8017" t="s">
        <v>17628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251"/>
        <v>1052</v>
      </c>
      <c r="AB8017">
        <f t="shared" si="250"/>
        <v>1.753035025206544E-4</v>
      </c>
    </row>
    <row r="8018" spans="1:28">
      <c r="A8018" t="s">
        <v>17629</v>
      </c>
      <c r="B8018" t="s">
        <v>17630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251"/>
        <v>983</v>
      </c>
      <c r="AB8018">
        <f t="shared" si="250"/>
        <v>1.6380545910437574E-4</v>
      </c>
    </row>
    <row r="8019" spans="1:28">
      <c r="A8019" t="s">
        <v>17631</v>
      </c>
      <c r="B8019" t="s">
        <v>17632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251"/>
        <v>797</v>
      </c>
      <c r="AB8019">
        <f t="shared" si="250"/>
        <v>1.328107333735376E-4</v>
      </c>
    </row>
    <row r="8020" spans="1:28">
      <c r="A8020" t="s">
        <v>17633</v>
      </c>
      <c r="B8020" t="s">
        <v>17634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251"/>
        <v>611</v>
      </c>
      <c r="AB8020">
        <f t="shared" si="250"/>
        <v>1.0181600764269946E-4</v>
      </c>
    </row>
    <row r="8021" spans="1:28">
      <c r="A8021" t="s">
        <v>17635</v>
      </c>
      <c r="B8021" t="s">
        <v>17636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251"/>
        <v>634</v>
      </c>
      <c r="AB8021">
        <f t="shared" si="250"/>
        <v>1.0564868878145902E-4</v>
      </c>
    </row>
    <row r="8022" spans="1:28">
      <c r="A8022" t="s">
        <v>17637</v>
      </c>
      <c r="B8022" t="s">
        <v>17638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251"/>
        <v>671</v>
      </c>
      <c r="AB8022">
        <f t="shared" ref="AB8022:AB8085" si="252">AA8022/$AD$4</f>
        <v>1.1181430626555047E-4</v>
      </c>
    </row>
    <row r="8023" spans="1:28">
      <c r="A8023" t="s">
        <v>17639</v>
      </c>
      <c r="B8023" t="s">
        <v>17640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251"/>
        <v>678</v>
      </c>
      <c r="AB8023">
        <f t="shared" si="252"/>
        <v>1.1298077443821643E-4</v>
      </c>
    </row>
    <row r="8024" spans="1:28">
      <c r="A8024" t="s">
        <v>17641</v>
      </c>
      <c r="B8024" t="s">
        <v>17642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251"/>
        <v>766</v>
      </c>
      <c r="AB8024">
        <f t="shared" si="252"/>
        <v>1.2764494575173124E-4</v>
      </c>
    </row>
    <row r="8025" spans="1:28">
      <c r="A8025" t="s">
        <v>17643</v>
      </c>
      <c r="B8025" t="s">
        <v>17644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251"/>
        <v>970</v>
      </c>
      <c r="AB8025">
        <f t="shared" si="252"/>
        <v>1.6163916106942469E-4</v>
      </c>
    </row>
    <row r="8026" spans="1:28">
      <c r="A8026" t="s">
        <v>17645</v>
      </c>
      <c r="B8026" t="s">
        <v>17646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251"/>
        <v>1353</v>
      </c>
      <c r="AB8026">
        <f t="shared" si="252"/>
        <v>2.2546163394529032E-4</v>
      </c>
    </row>
    <row r="8027" spans="1:28">
      <c r="A8027" t="s">
        <v>17647</v>
      </c>
      <c r="B8027" t="s">
        <v>17648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251"/>
        <v>1418</v>
      </c>
      <c r="AB8027">
        <f t="shared" si="252"/>
        <v>2.3629312412004556E-4</v>
      </c>
    </row>
    <row r="8028" spans="1:28">
      <c r="A8028" t="s">
        <v>17649</v>
      </c>
      <c r="B8028" t="s">
        <v>17650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251"/>
        <v>1392</v>
      </c>
      <c r="AB8028">
        <f t="shared" si="252"/>
        <v>2.3196052805014346E-4</v>
      </c>
    </row>
    <row r="8029" spans="1:28">
      <c r="A8029" t="s">
        <v>17651</v>
      </c>
      <c r="B8029" t="s">
        <v>17652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251"/>
        <v>1279</v>
      </c>
      <c r="AB8029">
        <f t="shared" si="252"/>
        <v>2.1313039897710739E-4</v>
      </c>
    </row>
    <row r="8030" spans="1:28">
      <c r="A8030" t="s">
        <v>17653</v>
      </c>
      <c r="B8030" t="s">
        <v>17654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251"/>
        <v>1228</v>
      </c>
      <c r="AB8030">
        <f t="shared" si="252"/>
        <v>2.0463184514768403E-4</v>
      </c>
    </row>
    <row r="8031" spans="1:28">
      <c r="A8031" t="s">
        <v>17655</v>
      </c>
      <c r="B8031" t="s">
        <v>17656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251"/>
        <v>1176</v>
      </c>
      <c r="AB8031">
        <f t="shared" si="252"/>
        <v>1.9596665300787984E-4</v>
      </c>
    </row>
    <row r="8032" spans="1:28">
      <c r="A8032" t="s">
        <v>17657</v>
      </c>
      <c r="B8032" t="s">
        <v>17658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251"/>
        <v>1142</v>
      </c>
      <c r="AB8032">
        <f t="shared" si="252"/>
        <v>1.9030095045493092E-4</v>
      </c>
    </row>
    <row r="8033" spans="1:28">
      <c r="A8033" t="s">
        <v>17659</v>
      </c>
      <c r="B8033" t="s">
        <v>17660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251"/>
        <v>1113</v>
      </c>
      <c r="AB8033">
        <f t="shared" si="252"/>
        <v>1.8546843945388625E-4</v>
      </c>
    </row>
    <row r="8034" spans="1:28">
      <c r="A8034" t="s">
        <v>17661</v>
      </c>
      <c r="B8034" t="s">
        <v>17662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251"/>
        <v>1067</v>
      </c>
      <c r="AB8034">
        <f t="shared" si="252"/>
        <v>1.7780307717636716E-4</v>
      </c>
    </row>
    <row r="8035" spans="1:28">
      <c r="A8035" t="s">
        <v>17663</v>
      </c>
      <c r="B8035" t="s">
        <v>17664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251"/>
        <v>1076</v>
      </c>
      <c r="AB8035">
        <f t="shared" si="252"/>
        <v>1.793028219697948E-4</v>
      </c>
    </row>
    <row r="8036" spans="1:28">
      <c r="A8036" t="s">
        <v>17665</v>
      </c>
      <c r="B8036" t="s">
        <v>17666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251"/>
        <v>1075</v>
      </c>
      <c r="AB8036">
        <f t="shared" si="252"/>
        <v>1.7913618365941394E-4</v>
      </c>
    </row>
    <row r="8037" spans="1:28">
      <c r="A8037" t="s">
        <v>17667</v>
      </c>
      <c r="B8037" t="s">
        <v>17668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251"/>
        <v>1107</v>
      </c>
      <c r="AB8037">
        <f t="shared" si="252"/>
        <v>1.8446860959160115E-4</v>
      </c>
    </row>
    <row r="8038" spans="1:28">
      <c r="A8038" t="s">
        <v>17669</v>
      </c>
      <c r="B8038" t="s">
        <v>17670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251"/>
        <v>1174</v>
      </c>
      <c r="AB8038">
        <f t="shared" si="252"/>
        <v>1.9563337638711813E-4</v>
      </c>
    </row>
    <row r="8039" spans="1:28">
      <c r="A8039" t="s">
        <v>17671</v>
      </c>
      <c r="B8039" t="s">
        <v>17672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251"/>
        <v>1194</v>
      </c>
      <c r="AB8039">
        <f t="shared" si="252"/>
        <v>1.9896614259473514E-4</v>
      </c>
    </row>
    <row r="8040" spans="1:28">
      <c r="A8040" t="s">
        <v>17673</v>
      </c>
      <c r="B8040" t="s">
        <v>17674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251"/>
        <v>1202</v>
      </c>
      <c r="AB8040">
        <f t="shared" si="252"/>
        <v>2.0029924907778192E-4</v>
      </c>
    </row>
    <row r="8041" spans="1:28">
      <c r="A8041" t="s">
        <v>17675</v>
      </c>
      <c r="B8041" t="s">
        <v>17676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251"/>
        <v>1194</v>
      </c>
      <c r="AB8041">
        <f t="shared" si="252"/>
        <v>1.9896614259473514E-4</v>
      </c>
    </row>
    <row r="8042" spans="1:28">
      <c r="A8042" t="s">
        <v>17677</v>
      </c>
      <c r="B8042" t="s">
        <v>17678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251"/>
        <v>1111</v>
      </c>
      <c r="AB8042">
        <f t="shared" si="252"/>
        <v>1.8513516283312457E-4</v>
      </c>
    </row>
    <row r="8043" spans="1:28">
      <c r="A8043" t="s">
        <v>17679</v>
      </c>
      <c r="B8043" t="s">
        <v>17680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251"/>
        <v>900</v>
      </c>
      <c r="AB8043">
        <f t="shared" si="252"/>
        <v>1.4997447934276517E-4</v>
      </c>
    </row>
    <row r="8044" spans="1:28">
      <c r="A8044" t="s">
        <v>17681</v>
      </c>
      <c r="B8044" t="s">
        <v>17682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251"/>
        <v>717</v>
      </c>
      <c r="AB8044">
        <f t="shared" si="252"/>
        <v>1.1947966854306959E-4</v>
      </c>
    </row>
    <row r="8045" spans="1:28">
      <c r="A8045" t="s">
        <v>17683</v>
      </c>
      <c r="B8045" t="s">
        <v>17684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251"/>
        <v>641</v>
      </c>
      <c r="AB8045">
        <f t="shared" si="252"/>
        <v>1.0681515695412498E-4</v>
      </c>
    </row>
    <row r="8046" spans="1:28">
      <c r="A8046" t="s">
        <v>17685</v>
      </c>
      <c r="B8046" t="s">
        <v>17686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251"/>
        <v>679</v>
      </c>
      <c r="AB8046">
        <f t="shared" si="252"/>
        <v>1.1314741274859728E-4</v>
      </c>
    </row>
    <row r="8047" spans="1:28">
      <c r="A8047" t="s">
        <v>17687</v>
      </c>
      <c r="B8047" t="s">
        <v>17688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251"/>
        <v>690</v>
      </c>
      <c r="AB8047">
        <f t="shared" si="252"/>
        <v>1.1498043416278663E-4</v>
      </c>
    </row>
    <row r="8048" spans="1:28">
      <c r="A8048" t="s">
        <v>17689</v>
      </c>
      <c r="B8048" t="s">
        <v>17690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251"/>
        <v>744</v>
      </c>
      <c r="AB8048">
        <f t="shared" si="252"/>
        <v>1.2397890292335255E-4</v>
      </c>
    </row>
    <row r="8049" spans="1:28">
      <c r="A8049" t="s">
        <v>17691</v>
      </c>
      <c r="B8049" t="s">
        <v>17692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251"/>
        <v>916</v>
      </c>
      <c r="AB8049">
        <f t="shared" si="252"/>
        <v>1.5264069230885879E-4</v>
      </c>
    </row>
    <row r="8050" spans="1:28">
      <c r="A8050" t="s">
        <v>17693</v>
      </c>
      <c r="B8050" t="s">
        <v>17694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251"/>
        <v>1341</v>
      </c>
      <c r="AB8050">
        <f t="shared" si="252"/>
        <v>2.2346197422072009E-4</v>
      </c>
    </row>
    <row r="8051" spans="1:28">
      <c r="A8051" t="s">
        <v>17695</v>
      </c>
      <c r="B8051" t="s">
        <v>17696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251"/>
        <v>1547</v>
      </c>
      <c r="AB8051">
        <f t="shared" si="252"/>
        <v>2.5778946615917525E-4</v>
      </c>
    </row>
    <row r="8052" spans="1:28">
      <c r="A8052" t="s">
        <v>17697</v>
      </c>
      <c r="B8052" t="s">
        <v>17698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251"/>
        <v>1518</v>
      </c>
      <c r="AB8052">
        <f t="shared" si="252"/>
        <v>2.5295695515813058E-4</v>
      </c>
    </row>
    <row r="8053" spans="1:28">
      <c r="A8053" t="s">
        <v>17699</v>
      </c>
      <c r="B8053" t="s">
        <v>17700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251"/>
        <v>1396</v>
      </c>
      <c r="AB8053">
        <f t="shared" si="252"/>
        <v>2.3262708129166687E-4</v>
      </c>
    </row>
    <row r="8054" spans="1:28">
      <c r="A8054" t="s">
        <v>17701</v>
      </c>
      <c r="B8054" t="s">
        <v>17702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251"/>
        <v>1347</v>
      </c>
      <c r="AB8054">
        <f t="shared" si="252"/>
        <v>2.2446180408300522E-4</v>
      </c>
    </row>
    <row r="8055" spans="1:28">
      <c r="A8055" t="s">
        <v>17703</v>
      </c>
      <c r="B8055" t="s">
        <v>17704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251"/>
        <v>1287</v>
      </c>
      <c r="AB8055">
        <f t="shared" si="252"/>
        <v>2.144635054601542E-4</v>
      </c>
    </row>
    <row r="8056" spans="1:28">
      <c r="A8056" t="s">
        <v>17705</v>
      </c>
      <c r="B8056" t="s">
        <v>17706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251"/>
        <v>1237</v>
      </c>
      <c r="AB8056">
        <f t="shared" si="252"/>
        <v>2.0613158994111169E-4</v>
      </c>
    </row>
    <row r="8057" spans="1:28">
      <c r="A8057" t="s">
        <v>17707</v>
      </c>
      <c r="B8057" t="s">
        <v>17708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251"/>
        <v>1200</v>
      </c>
      <c r="AB8057">
        <f t="shared" si="252"/>
        <v>1.9996597245702024E-4</v>
      </c>
    </row>
    <row r="8058" spans="1:28">
      <c r="A8058" t="s">
        <v>17709</v>
      </c>
      <c r="B8058" t="s">
        <v>17710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251"/>
        <v>1149</v>
      </c>
      <c r="AB8058">
        <f t="shared" si="252"/>
        <v>1.9146741862759688E-4</v>
      </c>
    </row>
    <row r="8059" spans="1:28">
      <c r="A8059" t="s">
        <v>17711</v>
      </c>
      <c r="B8059" t="s">
        <v>17712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251"/>
        <v>1144</v>
      </c>
      <c r="AB8059">
        <f t="shared" si="252"/>
        <v>1.9063422707569263E-4</v>
      </c>
    </row>
    <row r="8060" spans="1:28">
      <c r="A8060" t="s">
        <v>17713</v>
      </c>
      <c r="B8060" t="s">
        <v>17714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251"/>
        <v>1138</v>
      </c>
      <c r="AB8060">
        <f t="shared" si="252"/>
        <v>1.8963439721340753E-4</v>
      </c>
    </row>
    <row r="8061" spans="1:28">
      <c r="A8061" t="s">
        <v>17715</v>
      </c>
      <c r="B8061" t="s">
        <v>17716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251"/>
        <v>1175</v>
      </c>
      <c r="AB8061">
        <f t="shared" si="252"/>
        <v>1.9580001469749898E-4</v>
      </c>
    </row>
    <row r="8062" spans="1:28">
      <c r="A8062" t="s">
        <v>17717</v>
      </c>
      <c r="B8062" t="s">
        <v>17718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251"/>
        <v>1228</v>
      </c>
      <c r="AB8062">
        <f t="shared" si="252"/>
        <v>2.0463184514768403E-4</v>
      </c>
    </row>
    <row r="8063" spans="1:28">
      <c r="A8063" t="s">
        <v>17719</v>
      </c>
      <c r="B8063" t="s">
        <v>17720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251"/>
        <v>1239</v>
      </c>
      <c r="AB8063">
        <f t="shared" si="252"/>
        <v>2.064648665618734E-4</v>
      </c>
    </row>
    <row r="8064" spans="1:28">
      <c r="A8064" t="s">
        <v>17721</v>
      </c>
      <c r="B8064" t="s">
        <v>17722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251"/>
        <v>1249</v>
      </c>
      <c r="AB8064">
        <f t="shared" si="252"/>
        <v>2.0813124966568189E-4</v>
      </c>
    </row>
    <row r="8065" spans="1:28">
      <c r="A8065" t="s">
        <v>17723</v>
      </c>
      <c r="B8065" t="s">
        <v>17724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251"/>
        <v>1229</v>
      </c>
      <c r="AB8065">
        <f t="shared" si="252"/>
        <v>2.0479848345806488E-4</v>
      </c>
    </row>
    <row r="8066" spans="1:28">
      <c r="A8066" t="s">
        <v>17725</v>
      </c>
      <c r="B8066" t="s">
        <v>17726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251"/>
        <v>1126</v>
      </c>
      <c r="AB8066">
        <f t="shared" si="252"/>
        <v>1.8763473748883731E-4</v>
      </c>
    </row>
    <row r="8067" spans="1:28">
      <c r="A8067" t="s">
        <v>17727</v>
      </c>
      <c r="B8067" t="s">
        <v>17728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251"/>
        <v>918</v>
      </c>
      <c r="AB8067">
        <f t="shared" si="252"/>
        <v>1.5297396892962047E-4</v>
      </c>
    </row>
    <row r="8068" spans="1:28">
      <c r="A8068" t="s">
        <v>17729</v>
      </c>
      <c r="B8068" t="s">
        <v>17730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251"/>
        <v>715</v>
      </c>
      <c r="AB8068">
        <f t="shared" si="252"/>
        <v>1.1914639192230788E-4</v>
      </c>
    </row>
    <row r="8069" spans="1:28">
      <c r="A8069" t="s">
        <v>17731</v>
      </c>
      <c r="B8069" t="s">
        <v>17732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251"/>
        <v>624</v>
      </c>
      <c r="AB8069">
        <f t="shared" si="252"/>
        <v>1.0398230567765052E-4</v>
      </c>
    </row>
    <row r="8070" spans="1:28">
      <c r="A8070" t="s">
        <v>17733</v>
      </c>
      <c r="B8070" t="s">
        <v>17734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253">SUM(U8070:Z8070)</f>
        <v>665</v>
      </c>
      <c r="AB8070">
        <f t="shared" si="252"/>
        <v>1.1081447640326537E-4</v>
      </c>
    </row>
    <row r="8071" spans="1:28">
      <c r="A8071" t="s">
        <v>17735</v>
      </c>
      <c r="B8071" t="s">
        <v>17736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253"/>
        <v>676</v>
      </c>
      <c r="AB8071">
        <f t="shared" si="252"/>
        <v>1.1264749781745473E-4</v>
      </c>
    </row>
    <row r="8072" spans="1:28">
      <c r="A8072" t="s">
        <v>17737</v>
      </c>
      <c r="B8072" t="s">
        <v>17738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253"/>
        <v>724</v>
      </c>
      <c r="AB8072">
        <f t="shared" si="252"/>
        <v>1.2064613671573554E-4</v>
      </c>
    </row>
    <row r="8073" spans="1:28">
      <c r="A8073" t="s">
        <v>17739</v>
      </c>
      <c r="B8073" t="s">
        <v>17740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253"/>
        <v>894</v>
      </c>
      <c r="AB8073">
        <f t="shared" si="252"/>
        <v>1.4897464948048007E-4</v>
      </c>
    </row>
    <row r="8074" spans="1:28">
      <c r="A8074" t="s">
        <v>17741</v>
      </c>
      <c r="B8074" t="s">
        <v>17742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253"/>
        <v>1305</v>
      </c>
      <c r="AB8074">
        <f t="shared" si="252"/>
        <v>2.174629950470095E-4</v>
      </c>
    </row>
    <row r="8075" spans="1:28">
      <c r="A8075" t="s">
        <v>17743</v>
      </c>
      <c r="B8075" t="s">
        <v>17744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253"/>
        <v>1513</v>
      </c>
      <c r="AB8075">
        <f t="shared" si="252"/>
        <v>2.5212376360622636E-4</v>
      </c>
    </row>
    <row r="8076" spans="1:28">
      <c r="A8076" t="s">
        <v>17745</v>
      </c>
      <c r="B8076" t="s">
        <v>17746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253"/>
        <v>1489</v>
      </c>
      <c r="AB8076">
        <f t="shared" si="252"/>
        <v>2.4812444415708596E-4</v>
      </c>
    </row>
    <row r="8077" spans="1:28">
      <c r="A8077" t="s">
        <v>17747</v>
      </c>
      <c r="B8077" t="s">
        <v>17748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253"/>
        <v>1376</v>
      </c>
      <c r="AB8077">
        <f t="shared" si="252"/>
        <v>2.2929431508404987E-4</v>
      </c>
    </row>
    <row r="8078" spans="1:28">
      <c r="A8078" t="s">
        <v>17749</v>
      </c>
      <c r="B8078" t="s">
        <v>17750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253"/>
        <v>1326</v>
      </c>
      <c r="AB8078">
        <f t="shared" si="252"/>
        <v>2.2096239956500736E-4</v>
      </c>
    </row>
    <row r="8079" spans="1:28">
      <c r="A8079" t="s">
        <v>17751</v>
      </c>
      <c r="B8079" t="s">
        <v>17752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253"/>
        <v>1263</v>
      </c>
      <c r="AB8079">
        <f t="shared" si="252"/>
        <v>2.104641860110138E-4</v>
      </c>
    </row>
    <row r="8080" spans="1:28">
      <c r="A8080" t="s">
        <v>17753</v>
      </c>
      <c r="B8080" t="s">
        <v>17754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253"/>
        <v>1214</v>
      </c>
      <c r="AB8080">
        <f t="shared" si="252"/>
        <v>2.0229890880235215E-4</v>
      </c>
    </row>
    <row r="8081" spans="1:28">
      <c r="A8081" t="s">
        <v>17755</v>
      </c>
      <c r="B8081" t="s">
        <v>17756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253"/>
        <v>1182</v>
      </c>
      <c r="AB8081">
        <f t="shared" si="252"/>
        <v>1.9696648287016494E-4</v>
      </c>
    </row>
    <row r="8082" spans="1:28">
      <c r="A8082" t="s">
        <v>17757</v>
      </c>
      <c r="B8082" t="s">
        <v>17758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253"/>
        <v>1123</v>
      </c>
      <c r="AB8082">
        <f t="shared" si="252"/>
        <v>1.8713482255769477E-4</v>
      </c>
    </row>
    <row r="8083" spans="1:28">
      <c r="A8083" t="s">
        <v>17759</v>
      </c>
      <c r="B8083" t="s">
        <v>17760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253"/>
        <v>1118</v>
      </c>
      <c r="AB8083">
        <f t="shared" si="252"/>
        <v>1.8630163100579052E-4</v>
      </c>
    </row>
    <row r="8084" spans="1:28">
      <c r="A8084" t="s">
        <v>17761</v>
      </c>
      <c r="B8084" t="s">
        <v>17762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253"/>
        <v>1108</v>
      </c>
      <c r="AB8084">
        <f t="shared" si="252"/>
        <v>1.8463524790198201E-4</v>
      </c>
    </row>
    <row r="8085" spans="1:28">
      <c r="A8085" t="s">
        <v>17763</v>
      </c>
      <c r="B8085" t="s">
        <v>17764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253"/>
        <v>1143</v>
      </c>
      <c r="AB8085">
        <f t="shared" si="252"/>
        <v>1.9046758876531178E-4</v>
      </c>
    </row>
    <row r="8086" spans="1:28">
      <c r="A8086" t="s">
        <v>17765</v>
      </c>
      <c r="B8086" t="s">
        <v>17766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253"/>
        <v>1188</v>
      </c>
      <c r="AB8086">
        <f t="shared" ref="AB8086:AB8149" si="254">AA8086/$AD$4</f>
        <v>1.9796631273245004E-4</v>
      </c>
    </row>
    <row r="8087" spans="1:28">
      <c r="A8087" t="s">
        <v>17767</v>
      </c>
      <c r="B8087" t="s">
        <v>17768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253"/>
        <v>1194</v>
      </c>
      <c r="AB8087">
        <f t="shared" si="254"/>
        <v>1.9896614259473514E-4</v>
      </c>
    </row>
    <row r="8088" spans="1:28">
      <c r="A8088" t="s">
        <v>17769</v>
      </c>
      <c r="B8088" t="s">
        <v>17770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253"/>
        <v>1202</v>
      </c>
      <c r="AB8088">
        <f t="shared" si="254"/>
        <v>2.0029924907778192E-4</v>
      </c>
    </row>
    <row r="8089" spans="1:28">
      <c r="A8089" t="s">
        <v>17771</v>
      </c>
      <c r="B8089" t="s">
        <v>17772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253"/>
        <v>1192</v>
      </c>
      <c r="AB8089">
        <f t="shared" si="254"/>
        <v>1.9863286597397343E-4</v>
      </c>
    </row>
    <row r="8090" spans="1:28">
      <c r="A8090" t="s">
        <v>17773</v>
      </c>
      <c r="B8090" t="s">
        <v>17774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253"/>
        <v>1088</v>
      </c>
      <c r="AB8090">
        <f t="shared" si="254"/>
        <v>1.81302481694365E-4</v>
      </c>
    </row>
    <row r="8091" spans="1:28">
      <c r="A8091" t="s">
        <v>17775</v>
      </c>
      <c r="B8091" t="s">
        <v>17776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253"/>
        <v>889</v>
      </c>
      <c r="AB8091">
        <f t="shared" si="254"/>
        <v>1.4814145792857583E-4</v>
      </c>
    </row>
    <row r="8092" spans="1:28">
      <c r="A8092" t="s">
        <v>17777</v>
      </c>
      <c r="B8092" t="s">
        <v>17778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253"/>
        <v>692</v>
      </c>
      <c r="AB8092">
        <f t="shared" si="254"/>
        <v>1.1531371078354834E-4</v>
      </c>
    </row>
    <row r="8093" spans="1:28">
      <c r="A8093" t="s">
        <v>17779</v>
      </c>
      <c r="B8093" t="s">
        <v>17780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253"/>
        <v>639</v>
      </c>
      <c r="AB8093">
        <f t="shared" si="254"/>
        <v>1.0648188033336327E-4</v>
      </c>
    </row>
    <row r="8094" spans="1:28">
      <c r="A8094" t="s">
        <v>17781</v>
      </c>
      <c r="B8094" t="s">
        <v>17782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253"/>
        <v>676</v>
      </c>
      <c r="AB8094">
        <f t="shared" si="254"/>
        <v>1.1264749781745473E-4</v>
      </c>
    </row>
    <row r="8095" spans="1:28">
      <c r="A8095" t="s">
        <v>17783</v>
      </c>
      <c r="B8095" t="s">
        <v>17784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253"/>
        <v>688</v>
      </c>
      <c r="AB8095">
        <f t="shared" si="254"/>
        <v>1.1464715754202493E-4</v>
      </c>
    </row>
    <row r="8096" spans="1:28">
      <c r="A8096" t="s">
        <v>17785</v>
      </c>
      <c r="B8096" t="s">
        <v>17786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253"/>
        <v>739</v>
      </c>
      <c r="AB8096">
        <f t="shared" si="254"/>
        <v>1.2314571137144828E-4</v>
      </c>
    </row>
    <row r="8097" spans="1:28">
      <c r="A8097" t="s">
        <v>17787</v>
      </c>
      <c r="B8097" t="s">
        <v>17788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253"/>
        <v>906</v>
      </c>
      <c r="AB8097">
        <f t="shared" si="254"/>
        <v>1.5097430920505027E-4</v>
      </c>
    </row>
    <row r="8098" spans="1:28">
      <c r="A8098" t="s">
        <v>17789</v>
      </c>
      <c r="B8098" t="s">
        <v>17790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253"/>
        <v>1321</v>
      </c>
      <c r="AB8098">
        <f t="shared" si="254"/>
        <v>2.2012920801310311E-4</v>
      </c>
    </row>
    <row r="8099" spans="1:28">
      <c r="A8099" t="s">
        <v>17791</v>
      </c>
      <c r="B8099" t="s">
        <v>17792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253"/>
        <v>1530</v>
      </c>
      <c r="AB8099">
        <f t="shared" si="254"/>
        <v>2.5495661488270078E-4</v>
      </c>
    </row>
    <row r="8100" spans="1:28">
      <c r="A8100" t="s">
        <v>17793</v>
      </c>
      <c r="B8100" t="s">
        <v>17794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253"/>
        <v>1505</v>
      </c>
      <c r="AB8100">
        <f t="shared" si="254"/>
        <v>2.5079065712317952E-4</v>
      </c>
    </row>
    <row r="8101" spans="1:28">
      <c r="A8101" t="s">
        <v>17795</v>
      </c>
      <c r="B8101" t="s">
        <v>17796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253"/>
        <v>1395</v>
      </c>
      <c r="AB8101">
        <f t="shared" si="254"/>
        <v>2.3246044298128602E-4</v>
      </c>
    </row>
    <row r="8102" spans="1:28">
      <c r="A8102" t="s">
        <v>17797</v>
      </c>
      <c r="B8102" t="s">
        <v>17798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253"/>
        <v>1344</v>
      </c>
      <c r="AB8102">
        <f t="shared" si="254"/>
        <v>2.2396188915186266E-4</v>
      </c>
    </row>
    <row r="8103" spans="1:28">
      <c r="A8103" t="s">
        <v>17799</v>
      </c>
      <c r="B8103" t="s">
        <v>17800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253"/>
        <v>1282</v>
      </c>
      <c r="AB8103">
        <f t="shared" si="254"/>
        <v>2.1363031390824995E-4</v>
      </c>
    </row>
    <row r="8104" spans="1:28">
      <c r="A8104" t="s">
        <v>17801</v>
      </c>
      <c r="B8104" t="s">
        <v>17802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253"/>
        <v>1232</v>
      </c>
      <c r="AB8104">
        <f t="shared" si="254"/>
        <v>2.0529839838920745E-4</v>
      </c>
    </row>
    <row r="8105" spans="1:28">
      <c r="A8105" t="s">
        <v>17803</v>
      </c>
      <c r="B8105" t="s">
        <v>17804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253"/>
        <v>1198</v>
      </c>
      <c r="AB8105">
        <f t="shared" si="254"/>
        <v>1.9963269583625853E-4</v>
      </c>
    </row>
    <row r="8106" spans="1:28">
      <c r="A8106" t="s">
        <v>17805</v>
      </c>
      <c r="B8106" t="s">
        <v>17806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253"/>
        <v>1140</v>
      </c>
      <c r="AB8106">
        <f t="shared" si="254"/>
        <v>1.8996767383416921E-4</v>
      </c>
    </row>
    <row r="8107" spans="1:28">
      <c r="A8107" t="s">
        <v>17807</v>
      </c>
      <c r="B8107" t="s">
        <v>17808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253"/>
        <v>1133</v>
      </c>
      <c r="AB8107">
        <f t="shared" si="254"/>
        <v>1.8880120566150326E-4</v>
      </c>
    </row>
    <row r="8108" spans="1:28">
      <c r="A8108" t="s">
        <v>17809</v>
      </c>
      <c r="B8108" t="s">
        <v>17810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253"/>
        <v>1124</v>
      </c>
      <c r="AB8108">
        <f t="shared" si="254"/>
        <v>1.8730146086807562E-4</v>
      </c>
    </row>
    <row r="8109" spans="1:28">
      <c r="A8109" t="s">
        <v>17811</v>
      </c>
      <c r="B8109" t="s">
        <v>17812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253"/>
        <v>1160</v>
      </c>
      <c r="AB8109">
        <f t="shared" si="254"/>
        <v>1.9330044004178622E-4</v>
      </c>
    </row>
    <row r="8110" spans="1:28">
      <c r="A8110" t="s">
        <v>17813</v>
      </c>
      <c r="B8110" t="s">
        <v>17814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253"/>
        <v>1204</v>
      </c>
      <c r="AB8110">
        <f t="shared" si="254"/>
        <v>2.0063252569854363E-4</v>
      </c>
    </row>
    <row r="8111" spans="1:28">
      <c r="A8111" t="s">
        <v>17815</v>
      </c>
      <c r="B8111" t="s">
        <v>17816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253"/>
        <v>1211</v>
      </c>
      <c r="AB8111">
        <f t="shared" si="254"/>
        <v>2.0179899387120958E-4</v>
      </c>
    </row>
    <row r="8112" spans="1:28">
      <c r="A8112" t="s">
        <v>17817</v>
      </c>
      <c r="B8112" t="s">
        <v>17818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253"/>
        <v>1219</v>
      </c>
      <c r="AB8112">
        <f t="shared" si="254"/>
        <v>2.0313210035425639E-4</v>
      </c>
    </row>
    <row r="8113" spans="1:28">
      <c r="A8113" t="s">
        <v>17819</v>
      </c>
      <c r="B8113" t="s">
        <v>17820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253"/>
        <v>1208</v>
      </c>
      <c r="AB8113">
        <f t="shared" si="254"/>
        <v>2.0129907894006702E-4</v>
      </c>
    </row>
    <row r="8114" spans="1:28">
      <c r="A8114" t="s">
        <v>17821</v>
      </c>
      <c r="B8114" t="s">
        <v>17822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253"/>
        <v>1100</v>
      </c>
      <c r="AB8114">
        <f t="shared" si="254"/>
        <v>1.833021414189352E-4</v>
      </c>
    </row>
    <row r="8115" spans="1:28">
      <c r="A8115" t="s">
        <v>17823</v>
      </c>
      <c r="B8115" t="s">
        <v>17824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253"/>
        <v>902</v>
      </c>
      <c r="AB8115">
        <f t="shared" si="254"/>
        <v>1.5030775596352688E-4</v>
      </c>
    </row>
    <row r="8116" spans="1:28">
      <c r="A8116" t="s">
        <v>17825</v>
      </c>
      <c r="B8116" t="s">
        <v>17826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253"/>
        <v>705</v>
      </c>
      <c r="AB8116">
        <f t="shared" si="254"/>
        <v>1.1748000881849939E-4</v>
      </c>
    </row>
    <row r="8117" spans="1:28">
      <c r="A8117" t="s">
        <v>17827</v>
      </c>
      <c r="B8117" t="s">
        <v>17828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253"/>
        <v>681</v>
      </c>
      <c r="AB8117">
        <f t="shared" si="254"/>
        <v>1.1348068936935898E-4</v>
      </c>
    </row>
    <row r="8118" spans="1:28">
      <c r="A8118" t="s">
        <v>17829</v>
      </c>
      <c r="B8118" t="s">
        <v>17830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253"/>
        <v>721</v>
      </c>
      <c r="AB8118">
        <f t="shared" si="254"/>
        <v>1.2014622178459299E-4</v>
      </c>
    </row>
    <row r="8119" spans="1:28">
      <c r="A8119" t="s">
        <v>17831</v>
      </c>
      <c r="B8119" t="s">
        <v>17832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253"/>
        <v>733</v>
      </c>
      <c r="AB8119">
        <f t="shared" si="254"/>
        <v>1.2214588150916318E-4</v>
      </c>
    </row>
    <row r="8120" spans="1:28">
      <c r="A8120" t="s">
        <v>17833</v>
      </c>
      <c r="B8120" t="s">
        <v>17834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253"/>
        <v>784</v>
      </c>
      <c r="AB8120">
        <f t="shared" si="254"/>
        <v>1.3064443533858654E-4</v>
      </c>
    </row>
    <row r="8121" spans="1:28">
      <c r="A8121" t="s">
        <v>17835</v>
      </c>
      <c r="B8121" t="s">
        <v>17836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253"/>
        <v>956</v>
      </c>
      <c r="AB8121">
        <f t="shared" si="254"/>
        <v>1.5930622472409278E-4</v>
      </c>
    </row>
    <row r="8122" spans="1:28">
      <c r="A8122" t="s">
        <v>17837</v>
      </c>
      <c r="B8122" t="s">
        <v>17838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253"/>
        <v>1382</v>
      </c>
      <c r="AB8122">
        <f t="shared" si="254"/>
        <v>2.3029414494633496E-4</v>
      </c>
    </row>
    <row r="8123" spans="1:28">
      <c r="A8123" t="s">
        <v>17839</v>
      </c>
      <c r="B8123" t="s">
        <v>17840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253"/>
        <v>1600</v>
      </c>
      <c r="AB8123">
        <f t="shared" si="254"/>
        <v>2.6662129660936032E-4</v>
      </c>
    </row>
    <row r="8124" spans="1:28">
      <c r="A8124" t="s">
        <v>17841</v>
      </c>
      <c r="B8124" t="s">
        <v>17842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253"/>
        <v>1571</v>
      </c>
      <c r="AB8124">
        <f t="shared" si="254"/>
        <v>2.6178878560831565E-4</v>
      </c>
    </row>
    <row r="8125" spans="1:28">
      <c r="A8125" t="s">
        <v>17843</v>
      </c>
      <c r="B8125" t="s">
        <v>17844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253"/>
        <v>1467</v>
      </c>
      <c r="AB8125">
        <f t="shared" si="254"/>
        <v>2.4445840132870722E-4</v>
      </c>
    </row>
    <row r="8126" spans="1:28">
      <c r="A8126" t="s">
        <v>17845</v>
      </c>
      <c r="B8126" t="s">
        <v>17846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253"/>
        <v>1412</v>
      </c>
      <c r="AB8126">
        <f t="shared" si="254"/>
        <v>2.3529329425776046E-4</v>
      </c>
    </row>
    <row r="8127" spans="1:28">
      <c r="A8127" t="s">
        <v>17847</v>
      </c>
      <c r="B8127" t="s">
        <v>17848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253"/>
        <v>1346</v>
      </c>
      <c r="AB8127">
        <f t="shared" si="254"/>
        <v>2.2429516577262437E-4</v>
      </c>
    </row>
    <row r="8128" spans="1:28">
      <c r="A8128" t="s">
        <v>17849</v>
      </c>
      <c r="B8128" t="s">
        <v>17850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253"/>
        <v>1296</v>
      </c>
      <c r="AB8128">
        <f t="shared" si="254"/>
        <v>2.1596325025358186E-4</v>
      </c>
    </row>
    <row r="8129" spans="1:28">
      <c r="A8129" t="s">
        <v>17851</v>
      </c>
      <c r="B8129" t="s">
        <v>17852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253"/>
        <v>1261</v>
      </c>
      <c r="AB8129">
        <f t="shared" si="254"/>
        <v>2.1013090939025209E-4</v>
      </c>
    </row>
    <row r="8130" spans="1:28">
      <c r="A8130" t="s">
        <v>17853</v>
      </c>
      <c r="B8130" t="s">
        <v>17854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253"/>
        <v>1198</v>
      </c>
      <c r="AB8130">
        <f t="shared" si="254"/>
        <v>1.9963269583625853E-4</v>
      </c>
    </row>
    <row r="8131" spans="1:28">
      <c r="A8131" t="s">
        <v>17855</v>
      </c>
      <c r="B8131" t="s">
        <v>17856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253"/>
        <v>1193</v>
      </c>
      <c r="AB8131">
        <f t="shared" si="254"/>
        <v>1.9879950428435428E-4</v>
      </c>
    </row>
    <row r="8132" spans="1:28">
      <c r="A8132" t="s">
        <v>17857</v>
      </c>
      <c r="B8132" t="s">
        <v>17858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253"/>
        <v>1185</v>
      </c>
      <c r="AB8132">
        <f t="shared" si="254"/>
        <v>1.9746639780130748E-4</v>
      </c>
    </row>
    <row r="8133" spans="1:28">
      <c r="A8133" t="s">
        <v>17859</v>
      </c>
      <c r="B8133" t="s">
        <v>17860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253"/>
        <v>1220</v>
      </c>
      <c r="AB8133">
        <f t="shared" si="254"/>
        <v>2.0329873866463725E-4</v>
      </c>
    </row>
    <row r="8134" spans="1:28">
      <c r="A8134" t="s">
        <v>17861</v>
      </c>
      <c r="B8134" t="s">
        <v>17862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255">SUM(U8134:Z8134)</f>
        <v>1265</v>
      </c>
      <c r="AB8134">
        <f t="shared" si="254"/>
        <v>2.1079746263177548E-4</v>
      </c>
    </row>
    <row r="8135" spans="1:28">
      <c r="A8135" t="s">
        <v>17863</v>
      </c>
      <c r="B8135" t="s">
        <v>17864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255"/>
        <v>1270</v>
      </c>
      <c r="AB8135">
        <f t="shared" si="254"/>
        <v>2.1163065418367975E-4</v>
      </c>
    </row>
    <row r="8136" spans="1:28">
      <c r="A8136" t="s">
        <v>17865</v>
      </c>
      <c r="B8136" t="s">
        <v>17866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255"/>
        <v>1277</v>
      </c>
      <c r="AB8136">
        <f t="shared" si="254"/>
        <v>2.1279712235634571E-4</v>
      </c>
    </row>
    <row r="8137" spans="1:28">
      <c r="A8137" t="s">
        <v>17867</v>
      </c>
      <c r="B8137" t="s">
        <v>17868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255"/>
        <v>1261</v>
      </c>
      <c r="AB8137">
        <f t="shared" si="254"/>
        <v>2.1013090939025209E-4</v>
      </c>
    </row>
    <row r="8138" spans="1:28">
      <c r="A8138" t="s">
        <v>17869</v>
      </c>
      <c r="B8138" t="s">
        <v>17870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255"/>
        <v>1151</v>
      </c>
      <c r="AB8138">
        <f t="shared" si="254"/>
        <v>1.9180069524835856E-4</v>
      </c>
    </row>
    <row r="8139" spans="1:28">
      <c r="A8139" t="s">
        <v>17871</v>
      </c>
      <c r="B8139" t="s">
        <v>17872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255"/>
        <v>949</v>
      </c>
      <c r="AB8139">
        <f t="shared" si="254"/>
        <v>1.5813975655142682E-4</v>
      </c>
    </row>
    <row r="8140" spans="1:28">
      <c r="A8140" t="s">
        <v>17873</v>
      </c>
      <c r="B8140" t="s">
        <v>17874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255"/>
        <v>746</v>
      </c>
      <c r="AB8140">
        <f t="shared" si="254"/>
        <v>1.2431217954411423E-4</v>
      </c>
    </row>
    <row r="8141" spans="1:28">
      <c r="A8141" t="s">
        <v>17875</v>
      </c>
      <c r="B8141" t="s">
        <v>17876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255"/>
        <v>641</v>
      </c>
      <c r="AB8141">
        <f t="shared" si="254"/>
        <v>1.0681515695412498E-4</v>
      </c>
    </row>
    <row r="8142" spans="1:28">
      <c r="A8142" t="s">
        <v>17877</v>
      </c>
      <c r="B8142" t="s">
        <v>17878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255"/>
        <v>675</v>
      </c>
      <c r="AB8142">
        <f t="shared" si="254"/>
        <v>1.1248085950707388E-4</v>
      </c>
    </row>
    <row r="8143" spans="1:28">
      <c r="A8143" t="s">
        <v>17879</v>
      </c>
      <c r="B8143" t="s">
        <v>17880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255"/>
        <v>687</v>
      </c>
      <c r="AB8143">
        <f t="shared" si="254"/>
        <v>1.1448051923164408E-4</v>
      </c>
    </row>
    <row r="8144" spans="1:28">
      <c r="A8144" t="s">
        <v>17881</v>
      </c>
      <c r="B8144" t="s">
        <v>17882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255"/>
        <v>730</v>
      </c>
      <c r="AB8144">
        <f t="shared" si="254"/>
        <v>1.2164596657802064E-4</v>
      </c>
    </row>
    <row r="8145" spans="1:28">
      <c r="A8145" t="s">
        <v>17883</v>
      </c>
      <c r="B8145" t="s">
        <v>17884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255"/>
        <v>894</v>
      </c>
      <c r="AB8145">
        <f t="shared" si="254"/>
        <v>1.4897464948048007E-4</v>
      </c>
    </row>
    <row r="8146" spans="1:28">
      <c r="A8146" t="s">
        <v>17885</v>
      </c>
      <c r="B8146" t="s">
        <v>17886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255"/>
        <v>1307</v>
      </c>
      <c r="AB8146">
        <f t="shared" si="254"/>
        <v>2.1779627166777121E-4</v>
      </c>
    </row>
    <row r="8147" spans="1:28">
      <c r="A8147" t="s">
        <v>17887</v>
      </c>
      <c r="B8147" t="s">
        <v>17888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255"/>
        <v>1528</v>
      </c>
      <c r="AB8147">
        <f t="shared" si="254"/>
        <v>2.5462333826193907E-4</v>
      </c>
    </row>
    <row r="8148" spans="1:28">
      <c r="A8148" t="s">
        <v>17889</v>
      </c>
      <c r="B8148" t="s">
        <v>17890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255"/>
        <v>1511</v>
      </c>
      <c r="AB8148">
        <f t="shared" si="254"/>
        <v>2.5179048698546465E-4</v>
      </c>
    </row>
    <row r="8149" spans="1:28">
      <c r="A8149" t="s">
        <v>17891</v>
      </c>
      <c r="B8149" t="s">
        <v>17892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255"/>
        <v>1405</v>
      </c>
      <c r="AB8149">
        <f t="shared" si="254"/>
        <v>2.3412682608509451E-4</v>
      </c>
    </row>
    <row r="8150" spans="1:28">
      <c r="A8150" t="s">
        <v>17893</v>
      </c>
      <c r="B8150" t="s">
        <v>17894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255"/>
        <v>1353</v>
      </c>
      <c r="AB8150">
        <f t="shared" ref="AB8150:AB8213" si="256">AA8150/$AD$4</f>
        <v>2.2546163394529032E-4</v>
      </c>
    </row>
    <row r="8151" spans="1:28">
      <c r="A8151" t="s">
        <v>17895</v>
      </c>
      <c r="B8151" t="s">
        <v>17896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255"/>
        <v>1288</v>
      </c>
      <c r="AB8151">
        <f t="shared" si="256"/>
        <v>2.1463014377053505E-4</v>
      </c>
    </row>
    <row r="8152" spans="1:28">
      <c r="A8152" t="s">
        <v>17897</v>
      </c>
      <c r="B8152" t="s">
        <v>17898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255"/>
        <v>1237</v>
      </c>
      <c r="AB8152">
        <f t="shared" si="256"/>
        <v>2.0613158994111169E-4</v>
      </c>
    </row>
    <row r="8153" spans="1:28">
      <c r="A8153" t="s">
        <v>17899</v>
      </c>
      <c r="B8153" t="s">
        <v>17900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255"/>
        <v>1201</v>
      </c>
      <c r="AB8153">
        <f t="shared" si="256"/>
        <v>2.0013261076740109E-4</v>
      </c>
    </row>
    <row r="8154" spans="1:28">
      <c r="A8154" t="s">
        <v>17901</v>
      </c>
      <c r="B8154" t="s">
        <v>17902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255"/>
        <v>1146</v>
      </c>
      <c r="AB8154">
        <f t="shared" si="256"/>
        <v>1.9096750369645431E-4</v>
      </c>
    </row>
    <row r="8155" spans="1:28">
      <c r="A8155" t="s">
        <v>17903</v>
      </c>
      <c r="B8155" t="s">
        <v>17904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255"/>
        <v>1135</v>
      </c>
      <c r="AB8155">
        <f t="shared" si="256"/>
        <v>1.8913448228226497E-4</v>
      </c>
    </row>
    <row r="8156" spans="1:28">
      <c r="A8156" t="s">
        <v>17905</v>
      </c>
      <c r="B8156" t="s">
        <v>17906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255"/>
        <v>1125</v>
      </c>
      <c r="AB8156">
        <f t="shared" si="256"/>
        <v>1.8746809917845648E-4</v>
      </c>
    </row>
    <row r="8157" spans="1:28">
      <c r="A8157" t="s">
        <v>17907</v>
      </c>
      <c r="B8157" t="s">
        <v>17908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255"/>
        <v>1160</v>
      </c>
      <c r="AB8157">
        <f t="shared" si="256"/>
        <v>1.9330044004178622E-4</v>
      </c>
    </row>
    <row r="8158" spans="1:28">
      <c r="A8158" t="s">
        <v>17909</v>
      </c>
      <c r="B8158" t="s">
        <v>17910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255"/>
        <v>1209</v>
      </c>
      <c r="AB8158">
        <f t="shared" si="256"/>
        <v>2.0146571725044787E-4</v>
      </c>
    </row>
    <row r="8159" spans="1:28">
      <c r="A8159" t="s">
        <v>17911</v>
      </c>
      <c r="B8159" t="s">
        <v>17912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255"/>
        <v>1219</v>
      </c>
      <c r="AB8159">
        <f t="shared" si="256"/>
        <v>2.0313210035425639E-4</v>
      </c>
    </row>
    <row r="8160" spans="1:28">
      <c r="A8160" t="s">
        <v>17913</v>
      </c>
      <c r="B8160" t="s">
        <v>17914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255"/>
        <v>1233</v>
      </c>
      <c r="AB8160">
        <f t="shared" si="256"/>
        <v>2.054650366995883E-4</v>
      </c>
    </row>
    <row r="8161" spans="1:28">
      <c r="A8161" t="s">
        <v>17915</v>
      </c>
      <c r="B8161" t="s">
        <v>17916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255"/>
        <v>1214</v>
      </c>
      <c r="AB8161">
        <f t="shared" si="256"/>
        <v>2.0229890880235215E-4</v>
      </c>
    </row>
    <row r="8162" spans="1:28">
      <c r="A8162" t="s">
        <v>17917</v>
      </c>
      <c r="B8162" t="s">
        <v>17918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255"/>
        <v>1111</v>
      </c>
      <c r="AB8162">
        <f t="shared" si="256"/>
        <v>1.8513516283312457E-4</v>
      </c>
    </row>
    <row r="8163" spans="1:28">
      <c r="A8163" t="s">
        <v>17919</v>
      </c>
      <c r="B8163" t="s">
        <v>17920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255"/>
        <v>908</v>
      </c>
      <c r="AB8163">
        <f t="shared" si="256"/>
        <v>1.5130758582581198E-4</v>
      </c>
    </row>
    <row r="8164" spans="1:28">
      <c r="A8164" t="s">
        <v>17921</v>
      </c>
      <c r="B8164" t="s">
        <v>17922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255"/>
        <v>707</v>
      </c>
      <c r="AB8164">
        <f t="shared" si="256"/>
        <v>1.1781328543926109E-4</v>
      </c>
    </row>
    <row r="8165" spans="1:28">
      <c r="A8165" t="s">
        <v>17923</v>
      </c>
      <c r="B8165" t="s">
        <v>17924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255"/>
        <v>532</v>
      </c>
      <c r="AB8165">
        <f t="shared" si="256"/>
        <v>8.86515811226123E-5</v>
      </c>
    </row>
    <row r="8166" spans="1:28">
      <c r="A8166" t="s">
        <v>17925</v>
      </c>
      <c r="B8166" t="s">
        <v>17926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255"/>
        <v>549</v>
      </c>
      <c r="AB8166">
        <f t="shared" si="256"/>
        <v>9.1484432399086758E-5</v>
      </c>
    </row>
    <row r="8167" spans="1:28">
      <c r="A8167" t="s">
        <v>17927</v>
      </c>
      <c r="B8167" t="s">
        <v>17928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255"/>
        <v>540</v>
      </c>
      <c r="AB8167">
        <f t="shared" si="256"/>
        <v>8.9984687605659108E-5</v>
      </c>
    </row>
    <row r="8168" spans="1:28">
      <c r="A8168" t="s">
        <v>17929</v>
      </c>
      <c r="B8168" t="s">
        <v>17930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255"/>
        <v>597</v>
      </c>
      <c r="AB8168">
        <f t="shared" si="256"/>
        <v>9.9483071297367569E-5</v>
      </c>
    </row>
    <row r="8169" spans="1:28">
      <c r="A8169" t="s">
        <v>17931</v>
      </c>
      <c r="B8169" t="s">
        <v>17932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255"/>
        <v>758</v>
      </c>
      <c r="AB8169">
        <f t="shared" si="256"/>
        <v>1.2631183926868443E-4</v>
      </c>
    </row>
    <row r="8170" spans="1:28">
      <c r="A8170" t="s">
        <v>17933</v>
      </c>
      <c r="B8170" t="s">
        <v>17934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255"/>
        <v>1103</v>
      </c>
      <c r="AB8170">
        <f t="shared" si="256"/>
        <v>1.8380205635007776E-4</v>
      </c>
    </row>
    <row r="8171" spans="1:28">
      <c r="A8171" t="s">
        <v>17935</v>
      </c>
      <c r="B8171" t="s">
        <v>17936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255"/>
        <v>1325</v>
      </c>
      <c r="AB8171">
        <f t="shared" si="256"/>
        <v>2.207957612546265E-4</v>
      </c>
    </row>
    <row r="8172" spans="1:28">
      <c r="A8172" t="s">
        <v>17937</v>
      </c>
      <c r="B8172" t="s">
        <v>17938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255"/>
        <v>1298</v>
      </c>
      <c r="AB8172">
        <f t="shared" si="256"/>
        <v>2.1629652687434354E-4</v>
      </c>
    </row>
    <row r="8173" spans="1:28">
      <c r="A8173" t="s">
        <v>17939</v>
      </c>
      <c r="B8173" t="s">
        <v>17940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255"/>
        <v>1180</v>
      </c>
      <c r="AB8173">
        <f t="shared" si="256"/>
        <v>1.9663320624940323E-4</v>
      </c>
    </row>
    <row r="8174" spans="1:28">
      <c r="A8174" t="s">
        <v>17941</v>
      </c>
      <c r="B8174" t="s">
        <v>17942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255"/>
        <v>1120</v>
      </c>
      <c r="AB8174">
        <f t="shared" si="256"/>
        <v>1.8663490762655221E-4</v>
      </c>
    </row>
    <row r="8175" spans="1:28">
      <c r="A8175" t="s">
        <v>17943</v>
      </c>
      <c r="B8175" t="s">
        <v>17944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255"/>
        <v>1076</v>
      </c>
      <c r="AB8175">
        <f t="shared" si="256"/>
        <v>1.793028219697948E-4</v>
      </c>
    </row>
    <row r="8176" spans="1:28">
      <c r="A8176" t="s">
        <v>17945</v>
      </c>
      <c r="B8176" t="s">
        <v>17946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255"/>
        <v>1022</v>
      </c>
      <c r="AB8176">
        <f t="shared" si="256"/>
        <v>1.703043532092289E-4</v>
      </c>
    </row>
    <row r="8177" spans="1:28">
      <c r="A8177" t="s">
        <v>17947</v>
      </c>
      <c r="B8177" t="s">
        <v>17948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255"/>
        <v>990</v>
      </c>
      <c r="AB8177">
        <f t="shared" si="256"/>
        <v>1.6497192727704169E-4</v>
      </c>
    </row>
    <row r="8178" spans="1:28">
      <c r="A8178" t="s">
        <v>17949</v>
      </c>
      <c r="B8178" t="s">
        <v>17950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255"/>
        <v>923</v>
      </c>
      <c r="AB8178">
        <f t="shared" si="256"/>
        <v>1.5380716048152472E-4</v>
      </c>
    </row>
    <row r="8179" spans="1:28">
      <c r="A8179" t="s">
        <v>17951</v>
      </c>
      <c r="B8179" t="s">
        <v>17952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255"/>
        <v>944</v>
      </c>
      <c r="AB8179">
        <f t="shared" si="256"/>
        <v>1.5730656499952258E-4</v>
      </c>
    </row>
    <row r="8180" spans="1:28">
      <c r="A8180" t="s">
        <v>17953</v>
      </c>
      <c r="B8180" t="s">
        <v>17954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255"/>
        <v>935</v>
      </c>
      <c r="AB8180">
        <f t="shared" si="256"/>
        <v>1.5580682020609494E-4</v>
      </c>
    </row>
    <row r="8181" spans="1:28">
      <c r="A8181" t="s">
        <v>17955</v>
      </c>
      <c r="B8181" t="s">
        <v>17956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255"/>
        <v>968</v>
      </c>
      <c r="AB8181">
        <f t="shared" si="256"/>
        <v>1.6130588444866298E-4</v>
      </c>
    </row>
    <row r="8182" spans="1:28">
      <c r="A8182" t="s">
        <v>17957</v>
      </c>
      <c r="B8182" t="s">
        <v>17958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255"/>
        <v>1009</v>
      </c>
      <c r="AB8182">
        <f t="shared" si="256"/>
        <v>1.6813805517427785E-4</v>
      </c>
    </row>
    <row r="8183" spans="1:28">
      <c r="A8183" t="s">
        <v>17959</v>
      </c>
      <c r="B8183" t="s">
        <v>17960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255"/>
        <v>1027</v>
      </c>
      <c r="AB8183">
        <f t="shared" si="256"/>
        <v>1.7113754476113315E-4</v>
      </c>
    </row>
    <row r="8184" spans="1:28">
      <c r="A8184" t="s">
        <v>17961</v>
      </c>
      <c r="B8184" t="s">
        <v>17962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255"/>
        <v>1034</v>
      </c>
      <c r="AB8184">
        <f t="shared" si="256"/>
        <v>1.723040129337991E-4</v>
      </c>
    </row>
    <row r="8185" spans="1:28">
      <c r="A8185" t="s">
        <v>17963</v>
      </c>
      <c r="B8185" t="s">
        <v>17964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255"/>
        <v>1027</v>
      </c>
      <c r="AB8185">
        <f t="shared" si="256"/>
        <v>1.7113754476113315E-4</v>
      </c>
    </row>
    <row r="8186" spans="1:28">
      <c r="A8186" t="s">
        <v>17965</v>
      </c>
      <c r="B8186" t="s">
        <v>17966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255"/>
        <v>955</v>
      </c>
      <c r="AB8186">
        <f t="shared" si="256"/>
        <v>1.5913958641371192E-4</v>
      </c>
    </row>
    <row r="8187" spans="1:28">
      <c r="A8187" t="s">
        <v>17967</v>
      </c>
      <c r="B8187" t="s">
        <v>17968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255"/>
        <v>772</v>
      </c>
      <c r="AB8187">
        <f t="shared" si="256"/>
        <v>1.2864477561401634E-4</v>
      </c>
    </row>
    <row r="8188" spans="1:28">
      <c r="A8188" t="s">
        <v>17969</v>
      </c>
      <c r="B8188" t="s">
        <v>17970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255"/>
        <v>585</v>
      </c>
      <c r="AB8188">
        <f t="shared" si="256"/>
        <v>9.7483411572797356E-5</v>
      </c>
    </row>
    <row r="8189" spans="1:28">
      <c r="A8189" t="s">
        <v>17971</v>
      </c>
      <c r="B8189" t="s">
        <v>17972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255"/>
        <v>458</v>
      </c>
      <c r="AB8189">
        <f t="shared" si="256"/>
        <v>7.6320346154429394E-5</v>
      </c>
    </row>
    <row r="8190" spans="1:28">
      <c r="A8190" t="s">
        <v>17973</v>
      </c>
      <c r="B8190" t="s">
        <v>17974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255"/>
        <v>513</v>
      </c>
      <c r="AB8190">
        <f t="shared" si="256"/>
        <v>8.5485453225376146E-5</v>
      </c>
    </row>
    <row r="8191" spans="1:28">
      <c r="A8191" t="s">
        <v>17975</v>
      </c>
      <c r="B8191" t="s">
        <v>17976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255"/>
        <v>502</v>
      </c>
      <c r="AB8191">
        <f t="shared" si="256"/>
        <v>8.3652431811186801E-5</v>
      </c>
    </row>
    <row r="8192" spans="1:28">
      <c r="A8192" t="s">
        <v>17977</v>
      </c>
      <c r="B8192" t="s">
        <v>17978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255"/>
        <v>584</v>
      </c>
      <c r="AB8192">
        <f t="shared" si="256"/>
        <v>9.7316773262416515E-5</v>
      </c>
    </row>
    <row r="8193" spans="1:28">
      <c r="A8193" t="s">
        <v>17979</v>
      </c>
      <c r="B8193" t="s">
        <v>17980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255"/>
        <v>771</v>
      </c>
      <c r="AB8193">
        <f t="shared" si="256"/>
        <v>1.2847813730363549E-4</v>
      </c>
    </row>
    <row r="8194" spans="1:28">
      <c r="A8194" t="s">
        <v>17981</v>
      </c>
      <c r="B8194" t="s">
        <v>17982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255"/>
        <v>1097</v>
      </c>
      <c r="AB8194">
        <f t="shared" si="256"/>
        <v>1.8280222648779266E-4</v>
      </c>
    </row>
    <row r="8195" spans="1:28">
      <c r="A8195" t="s">
        <v>17983</v>
      </c>
      <c r="B8195" t="s">
        <v>17984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255"/>
        <v>1147</v>
      </c>
      <c r="AB8195">
        <f t="shared" si="256"/>
        <v>1.9113414200683517E-4</v>
      </c>
    </row>
    <row r="8196" spans="1:28">
      <c r="A8196" t="s">
        <v>17985</v>
      </c>
      <c r="B8196" t="s">
        <v>17986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255"/>
        <v>1130</v>
      </c>
      <c r="AB8196">
        <f t="shared" si="256"/>
        <v>1.8830129073036072E-4</v>
      </c>
    </row>
    <row r="8197" spans="1:28">
      <c r="A8197" t="s">
        <v>17987</v>
      </c>
      <c r="B8197" t="s">
        <v>17988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255"/>
        <v>1001</v>
      </c>
      <c r="AB8197">
        <f t="shared" si="256"/>
        <v>1.6680494869123104E-4</v>
      </c>
    </row>
    <row r="8198" spans="1:28">
      <c r="A8198" t="s">
        <v>17989</v>
      </c>
      <c r="B8198" t="s">
        <v>17990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257">SUM(U8198:Z8198)</f>
        <v>951</v>
      </c>
      <c r="AB8198">
        <f t="shared" si="256"/>
        <v>1.5847303317218853E-4</v>
      </c>
    </row>
    <row r="8199" spans="1:28">
      <c r="A8199" t="s">
        <v>17991</v>
      </c>
      <c r="B8199" t="s">
        <v>17992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257"/>
        <v>901</v>
      </c>
      <c r="AB8199">
        <f t="shared" si="256"/>
        <v>1.5014111765314603E-4</v>
      </c>
    </row>
    <row r="8200" spans="1:28">
      <c r="A8200" t="s">
        <v>17993</v>
      </c>
      <c r="B8200" t="s">
        <v>17994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257"/>
        <v>869</v>
      </c>
      <c r="AB8200">
        <f t="shared" si="256"/>
        <v>1.4480869172095882E-4</v>
      </c>
    </row>
    <row r="8201" spans="1:28">
      <c r="A8201" t="s">
        <v>17995</v>
      </c>
      <c r="B8201" t="s">
        <v>17996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257"/>
        <v>849</v>
      </c>
      <c r="AB8201">
        <f t="shared" si="256"/>
        <v>1.4147592551334181E-4</v>
      </c>
    </row>
    <row r="8202" spans="1:28">
      <c r="A8202" t="s">
        <v>17997</v>
      </c>
      <c r="B8202" t="s">
        <v>17998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257"/>
        <v>800</v>
      </c>
      <c r="AB8202">
        <f t="shared" si="256"/>
        <v>1.3331064830468016E-4</v>
      </c>
    </row>
    <row r="8203" spans="1:28">
      <c r="A8203" t="s">
        <v>17999</v>
      </c>
      <c r="B8203" t="s">
        <v>18000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257"/>
        <v>804</v>
      </c>
      <c r="AB8203">
        <f t="shared" si="256"/>
        <v>1.3397720154620355E-4</v>
      </c>
    </row>
    <row r="8204" spans="1:28">
      <c r="A8204" t="s">
        <v>18001</v>
      </c>
      <c r="B8204" t="s">
        <v>18002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257"/>
        <v>794</v>
      </c>
      <c r="AB8204">
        <f t="shared" si="256"/>
        <v>1.3231081844239506E-4</v>
      </c>
    </row>
    <row r="8205" spans="1:28">
      <c r="A8205" t="s">
        <v>18003</v>
      </c>
      <c r="B8205" t="s">
        <v>18004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257"/>
        <v>837</v>
      </c>
      <c r="AB8205">
        <f t="shared" si="256"/>
        <v>1.3947626578877161E-4</v>
      </c>
    </row>
    <row r="8206" spans="1:28">
      <c r="A8206" t="s">
        <v>18005</v>
      </c>
      <c r="B8206" t="s">
        <v>18006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257"/>
        <v>895</v>
      </c>
      <c r="AB8206">
        <f t="shared" si="256"/>
        <v>1.4914128779086093E-4</v>
      </c>
    </row>
    <row r="8207" spans="1:28">
      <c r="A8207" t="s">
        <v>18007</v>
      </c>
      <c r="B8207" t="s">
        <v>18008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257"/>
        <v>920</v>
      </c>
      <c r="AB8207">
        <f t="shared" si="256"/>
        <v>1.5330724555038218E-4</v>
      </c>
    </row>
    <row r="8208" spans="1:28">
      <c r="A8208" t="s">
        <v>18009</v>
      </c>
      <c r="B8208" t="s">
        <v>18010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257"/>
        <v>942</v>
      </c>
      <c r="AB8208">
        <f t="shared" si="256"/>
        <v>1.5697328837876087E-4</v>
      </c>
    </row>
    <row r="8209" spans="1:28">
      <c r="A8209" t="s">
        <v>18011</v>
      </c>
      <c r="B8209" t="s">
        <v>18012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257"/>
        <v>950</v>
      </c>
      <c r="AB8209">
        <f t="shared" si="256"/>
        <v>1.5830639486180768E-4</v>
      </c>
    </row>
    <row r="8210" spans="1:28">
      <c r="A8210" t="s">
        <v>18013</v>
      </c>
      <c r="B8210" t="s">
        <v>18014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257"/>
        <v>880</v>
      </c>
      <c r="AB8210">
        <f t="shared" si="256"/>
        <v>1.4664171313514816E-4</v>
      </c>
    </row>
    <row r="8211" spans="1:28">
      <c r="A8211" t="s">
        <v>18015</v>
      </c>
      <c r="B8211" t="s">
        <v>18016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257"/>
        <v>713</v>
      </c>
      <c r="AB8211">
        <f t="shared" si="256"/>
        <v>1.1881311530154619E-4</v>
      </c>
    </row>
    <row r="8212" spans="1:28">
      <c r="A8212" t="s">
        <v>18017</v>
      </c>
      <c r="B8212" t="s">
        <v>18018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257"/>
        <v>536</v>
      </c>
      <c r="AB8212">
        <f t="shared" si="256"/>
        <v>8.9318134364135704E-5</v>
      </c>
    </row>
    <row r="8213" spans="1:28">
      <c r="A8213" t="s">
        <v>18019</v>
      </c>
      <c r="B8213" t="s">
        <v>18020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257"/>
        <v>450</v>
      </c>
      <c r="AB8213">
        <f t="shared" si="256"/>
        <v>7.4987239671382586E-5</v>
      </c>
    </row>
    <row r="8214" spans="1:28">
      <c r="A8214" t="s">
        <v>18021</v>
      </c>
      <c r="B8214" t="s">
        <v>18022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257"/>
        <v>492</v>
      </c>
      <c r="AB8214">
        <f t="shared" ref="AB8214:AB8277" si="258">AA8214/$AD$4</f>
        <v>8.1986048707378297E-5</v>
      </c>
    </row>
    <row r="8215" spans="1:28">
      <c r="A8215" t="s">
        <v>18023</v>
      </c>
      <c r="B8215" t="s">
        <v>18024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257"/>
        <v>494</v>
      </c>
      <c r="AB8215">
        <f t="shared" si="258"/>
        <v>8.2319325328139993E-5</v>
      </c>
    </row>
    <row r="8216" spans="1:28">
      <c r="A8216" t="s">
        <v>18025</v>
      </c>
      <c r="B8216" t="s">
        <v>18026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257"/>
        <v>544</v>
      </c>
      <c r="AB8216">
        <f t="shared" si="258"/>
        <v>9.0651240847182499E-5</v>
      </c>
    </row>
    <row r="8217" spans="1:28">
      <c r="A8217" t="s">
        <v>18027</v>
      </c>
      <c r="B8217" t="s">
        <v>18028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257"/>
        <v>717</v>
      </c>
      <c r="AB8217">
        <f t="shared" si="258"/>
        <v>1.1947966854306959E-4</v>
      </c>
    </row>
    <row r="8218" spans="1:28">
      <c r="A8218" t="s">
        <v>18029</v>
      </c>
      <c r="B8218" t="s">
        <v>18030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257"/>
        <v>1063</v>
      </c>
      <c r="AB8218">
        <f t="shared" si="258"/>
        <v>1.7713652393484375E-4</v>
      </c>
    </row>
    <row r="8219" spans="1:28">
      <c r="A8219" t="s">
        <v>18031</v>
      </c>
      <c r="B8219" t="s">
        <v>18032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257"/>
        <v>1238</v>
      </c>
      <c r="AB8219">
        <f t="shared" si="258"/>
        <v>2.0629822825149255E-4</v>
      </c>
    </row>
    <row r="8220" spans="1:28">
      <c r="A8220" t="s">
        <v>18033</v>
      </c>
      <c r="B8220" t="s">
        <v>18034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257"/>
        <v>1223</v>
      </c>
      <c r="AB8220">
        <f t="shared" si="258"/>
        <v>2.0379865359577978E-4</v>
      </c>
    </row>
    <row r="8221" spans="1:28">
      <c r="A8221" t="s">
        <v>18035</v>
      </c>
      <c r="B8221" t="s">
        <v>18036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257"/>
        <v>1095</v>
      </c>
      <c r="AB8221">
        <f t="shared" si="258"/>
        <v>1.8246894986703095E-4</v>
      </c>
    </row>
    <row r="8222" spans="1:28">
      <c r="A8222" t="s">
        <v>18037</v>
      </c>
      <c r="B8222" t="s">
        <v>18038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257"/>
        <v>1034</v>
      </c>
      <c r="AB8222">
        <f t="shared" si="258"/>
        <v>1.723040129337991E-4</v>
      </c>
    </row>
    <row r="8223" spans="1:28">
      <c r="A8223" t="s">
        <v>18039</v>
      </c>
      <c r="B8223" t="s">
        <v>18040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257"/>
        <v>976</v>
      </c>
      <c r="AB8223">
        <f t="shared" si="258"/>
        <v>1.6263899093170979E-4</v>
      </c>
    </row>
    <row r="8224" spans="1:28">
      <c r="A8224" t="s">
        <v>18041</v>
      </c>
      <c r="B8224" t="s">
        <v>18042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257"/>
        <v>931</v>
      </c>
      <c r="AB8224">
        <f t="shared" si="258"/>
        <v>1.5514026696457152E-4</v>
      </c>
    </row>
    <row r="8225" spans="1:28">
      <c r="A8225" t="s">
        <v>18043</v>
      </c>
      <c r="B8225" t="s">
        <v>18044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257"/>
        <v>908</v>
      </c>
      <c r="AB8225">
        <f t="shared" si="258"/>
        <v>1.5130758582581198E-4</v>
      </c>
    </row>
    <row r="8226" spans="1:28">
      <c r="A8226" t="s">
        <v>18045</v>
      </c>
      <c r="B8226" t="s">
        <v>18046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257"/>
        <v>849</v>
      </c>
      <c r="AB8226">
        <f t="shared" si="258"/>
        <v>1.4147592551334181E-4</v>
      </c>
    </row>
    <row r="8227" spans="1:28">
      <c r="A8227" t="s">
        <v>18047</v>
      </c>
      <c r="B8227" t="s">
        <v>18048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257"/>
        <v>844</v>
      </c>
      <c r="AB8227">
        <f t="shared" si="258"/>
        <v>1.4064273396143757E-4</v>
      </c>
    </row>
    <row r="8228" spans="1:28">
      <c r="A8228" t="s">
        <v>18049</v>
      </c>
      <c r="B8228" t="s">
        <v>18050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257"/>
        <v>839</v>
      </c>
      <c r="AB8228">
        <f t="shared" si="258"/>
        <v>1.3980954240953332E-4</v>
      </c>
    </row>
    <row r="8229" spans="1:28">
      <c r="A8229" t="s">
        <v>18051</v>
      </c>
      <c r="B8229" t="s">
        <v>18052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257"/>
        <v>874</v>
      </c>
      <c r="AB8229">
        <f t="shared" si="258"/>
        <v>1.4564188327286306E-4</v>
      </c>
    </row>
    <row r="8230" spans="1:28">
      <c r="A8230" t="s">
        <v>18053</v>
      </c>
      <c r="B8230" t="s">
        <v>18054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257"/>
        <v>923</v>
      </c>
      <c r="AB8230">
        <f t="shared" si="258"/>
        <v>1.5380716048152472E-4</v>
      </c>
    </row>
    <row r="8231" spans="1:28">
      <c r="A8231" t="s">
        <v>18055</v>
      </c>
      <c r="B8231" t="s">
        <v>18056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257"/>
        <v>948</v>
      </c>
      <c r="AB8231">
        <f t="shared" si="258"/>
        <v>1.5797311824104597E-4</v>
      </c>
    </row>
    <row r="8232" spans="1:28">
      <c r="A8232" t="s">
        <v>18057</v>
      </c>
      <c r="B8232" t="s">
        <v>18058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257"/>
        <v>973</v>
      </c>
      <c r="AB8232">
        <f t="shared" si="258"/>
        <v>1.6213907600056725E-4</v>
      </c>
    </row>
    <row r="8233" spans="1:28">
      <c r="A8233" t="s">
        <v>18059</v>
      </c>
      <c r="B8233" t="s">
        <v>18060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257"/>
        <v>974</v>
      </c>
      <c r="AB8233">
        <f t="shared" si="258"/>
        <v>1.6230571431094808E-4</v>
      </c>
    </row>
    <row r="8234" spans="1:28">
      <c r="A8234" t="s">
        <v>18061</v>
      </c>
      <c r="B8234" t="s">
        <v>18062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257"/>
        <v>885</v>
      </c>
      <c r="AB8234">
        <f t="shared" si="258"/>
        <v>1.4747490468705241E-4</v>
      </c>
    </row>
    <row r="8235" spans="1:28">
      <c r="A8235" t="s">
        <v>18063</v>
      </c>
      <c r="B8235" t="s">
        <v>18064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257"/>
        <v>709</v>
      </c>
      <c r="AB8235">
        <f t="shared" si="258"/>
        <v>1.1814656206002278E-4</v>
      </c>
    </row>
    <row r="8236" spans="1:28">
      <c r="A8236" t="s">
        <v>18065</v>
      </c>
      <c r="B8236" t="s">
        <v>18066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257"/>
        <v>529</v>
      </c>
      <c r="AB8236">
        <f t="shared" si="258"/>
        <v>8.815166619146975E-5</v>
      </c>
    </row>
    <row r="8237" spans="1:28">
      <c r="A8237" t="s">
        <v>18067</v>
      </c>
      <c r="B8237" t="s">
        <v>18068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257"/>
        <v>531</v>
      </c>
      <c r="AB8237">
        <f t="shared" si="258"/>
        <v>8.8484942812231445E-5</v>
      </c>
    </row>
    <row r="8238" spans="1:28">
      <c r="A8238" t="s">
        <v>18069</v>
      </c>
      <c r="B8238" t="s">
        <v>18070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257"/>
        <v>571</v>
      </c>
      <c r="AB8238">
        <f t="shared" si="258"/>
        <v>9.5150475227465461E-5</v>
      </c>
    </row>
    <row r="8239" spans="1:28">
      <c r="A8239" t="s">
        <v>18071</v>
      </c>
      <c r="B8239" t="s">
        <v>18072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257"/>
        <v>577</v>
      </c>
      <c r="AB8239">
        <f t="shared" si="258"/>
        <v>9.6150305089750561E-5</v>
      </c>
    </row>
    <row r="8240" spans="1:28">
      <c r="A8240" t="s">
        <v>18073</v>
      </c>
      <c r="B8240" t="s">
        <v>18074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257"/>
        <v>626</v>
      </c>
      <c r="AB8240">
        <f t="shared" si="258"/>
        <v>1.0431558229841223E-4</v>
      </c>
    </row>
    <row r="8241" spans="1:28">
      <c r="A8241" t="s">
        <v>18075</v>
      </c>
      <c r="B8241" t="s">
        <v>18076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257"/>
        <v>796</v>
      </c>
      <c r="AB8241">
        <f t="shared" si="258"/>
        <v>1.3264409506315674E-4</v>
      </c>
    </row>
    <row r="8242" spans="1:28">
      <c r="A8242" t="s">
        <v>18077</v>
      </c>
      <c r="B8242" t="s">
        <v>18078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257"/>
        <v>1176</v>
      </c>
      <c r="AB8242">
        <f t="shared" si="258"/>
        <v>1.9596665300787984E-4</v>
      </c>
    </row>
    <row r="8243" spans="1:28">
      <c r="A8243" t="s">
        <v>18079</v>
      </c>
      <c r="B8243" t="s">
        <v>18080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257"/>
        <v>1368</v>
      </c>
      <c r="AB8243">
        <f t="shared" si="258"/>
        <v>2.2796120860100306E-4</v>
      </c>
    </row>
    <row r="8244" spans="1:28">
      <c r="A8244" t="s">
        <v>18081</v>
      </c>
      <c r="B8244" t="s">
        <v>18082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257"/>
        <v>1348</v>
      </c>
      <c r="AB8244">
        <f t="shared" si="258"/>
        <v>2.2462844239338605E-4</v>
      </c>
    </row>
    <row r="8245" spans="1:28">
      <c r="A8245" t="s">
        <v>18083</v>
      </c>
      <c r="B8245" t="s">
        <v>18084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257"/>
        <v>1234</v>
      </c>
      <c r="AB8245">
        <f t="shared" si="258"/>
        <v>2.0563167500996913E-4</v>
      </c>
    </row>
    <row r="8246" spans="1:28">
      <c r="A8246" t="s">
        <v>18085</v>
      </c>
      <c r="B8246" t="s">
        <v>18086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257"/>
        <v>1178</v>
      </c>
      <c r="AB8246">
        <f t="shared" si="258"/>
        <v>1.9629992962864152E-4</v>
      </c>
    </row>
    <row r="8247" spans="1:28">
      <c r="A8247" t="s">
        <v>18087</v>
      </c>
      <c r="B8247" t="s">
        <v>18088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257"/>
        <v>1117</v>
      </c>
      <c r="AB8247">
        <f t="shared" si="258"/>
        <v>1.8613499269540967E-4</v>
      </c>
    </row>
    <row r="8248" spans="1:28">
      <c r="A8248" t="s">
        <v>18089</v>
      </c>
      <c r="B8248" t="s">
        <v>18090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257"/>
        <v>1071</v>
      </c>
      <c r="AB8248">
        <f t="shared" si="258"/>
        <v>1.7846963041789055E-4</v>
      </c>
    </row>
    <row r="8249" spans="1:28">
      <c r="A8249" t="s">
        <v>18091</v>
      </c>
      <c r="B8249" t="s">
        <v>18092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257"/>
        <v>1041</v>
      </c>
      <c r="AB8249">
        <f t="shared" si="258"/>
        <v>1.7347048110646506E-4</v>
      </c>
    </row>
    <row r="8250" spans="1:28">
      <c r="A8250" t="s">
        <v>18093</v>
      </c>
      <c r="B8250" t="s">
        <v>18094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257"/>
        <v>984</v>
      </c>
      <c r="AB8250">
        <f t="shared" si="258"/>
        <v>1.6397209741475659E-4</v>
      </c>
    </row>
    <row r="8251" spans="1:28">
      <c r="A8251" t="s">
        <v>18095</v>
      </c>
      <c r="B8251" t="s">
        <v>18096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257"/>
        <v>978</v>
      </c>
      <c r="AB8251">
        <f t="shared" si="258"/>
        <v>1.6297226755247149E-4</v>
      </c>
    </row>
    <row r="8252" spans="1:28">
      <c r="A8252" t="s">
        <v>18097</v>
      </c>
      <c r="B8252" t="s">
        <v>18098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257"/>
        <v>969</v>
      </c>
      <c r="AB8252">
        <f t="shared" si="258"/>
        <v>1.6147252275904383E-4</v>
      </c>
    </row>
    <row r="8253" spans="1:28">
      <c r="A8253" t="s">
        <v>18099</v>
      </c>
      <c r="B8253" t="s">
        <v>18100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257"/>
        <v>1000</v>
      </c>
      <c r="AB8253">
        <f t="shared" si="258"/>
        <v>1.6663831038085018E-4</v>
      </c>
    </row>
    <row r="8254" spans="1:28">
      <c r="A8254" t="s">
        <v>18101</v>
      </c>
      <c r="B8254" t="s">
        <v>18102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257"/>
        <v>1048</v>
      </c>
      <c r="AB8254">
        <f t="shared" si="258"/>
        <v>1.7463694927913101E-4</v>
      </c>
    </row>
    <row r="8255" spans="1:28">
      <c r="A8255" t="s">
        <v>18103</v>
      </c>
      <c r="B8255" t="s">
        <v>18104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257"/>
        <v>1058</v>
      </c>
      <c r="AB8255">
        <f t="shared" si="258"/>
        <v>1.763033323829395E-4</v>
      </c>
    </row>
    <row r="8256" spans="1:28">
      <c r="A8256" t="s">
        <v>18105</v>
      </c>
      <c r="B8256" t="s">
        <v>18106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257"/>
        <v>1074</v>
      </c>
      <c r="AB8256">
        <f t="shared" si="258"/>
        <v>1.7896954534903312E-4</v>
      </c>
    </row>
    <row r="8257" spans="1:28">
      <c r="A8257" t="s">
        <v>18107</v>
      </c>
      <c r="B8257" t="s">
        <v>18108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257"/>
        <v>1070</v>
      </c>
      <c r="AB8257">
        <f t="shared" si="258"/>
        <v>1.783029921075097E-4</v>
      </c>
    </row>
    <row r="8258" spans="1:28">
      <c r="A8258" t="s">
        <v>18109</v>
      </c>
      <c r="B8258" t="s">
        <v>18110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257"/>
        <v>975</v>
      </c>
      <c r="AB8258">
        <f t="shared" si="258"/>
        <v>1.6247235262132893E-4</v>
      </c>
    </row>
    <row r="8259" spans="1:28">
      <c r="A8259" t="s">
        <v>18111</v>
      </c>
      <c r="B8259" t="s">
        <v>18112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257"/>
        <v>786</v>
      </c>
      <c r="AB8259">
        <f t="shared" si="258"/>
        <v>1.3097771195934825E-4</v>
      </c>
    </row>
    <row r="8260" spans="1:28">
      <c r="A8260" t="s">
        <v>18113</v>
      </c>
      <c r="B8260" t="s">
        <v>18114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257"/>
        <v>602</v>
      </c>
      <c r="AB8260">
        <f t="shared" si="258"/>
        <v>1.0031626284927181E-4</v>
      </c>
    </row>
    <row r="8261" spans="1:28">
      <c r="A8261" t="s">
        <v>18115</v>
      </c>
      <c r="B8261" t="s">
        <v>18116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257"/>
        <v>583</v>
      </c>
      <c r="AB8261">
        <f t="shared" si="258"/>
        <v>9.7150134952035661E-5</v>
      </c>
    </row>
    <row r="8262" spans="1:28">
      <c r="A8262" t="s">
        <v>18117</v>
      </c>
      <c r="B8262" t="s">
        <v>18118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259">SUM(U8262:Z8262)</f>
        <v>622</v>
      </c>
      <c r="AB8262">
        <f t="shared" si="258"/>
        <v>1.0364902905688882E-4</v>
      </c>
    </row>
    <row r="8263" spans="1:28">
      <c r="A8263" t="s">
        <v>18119</v>
      </c>
      <c r="B8263" t="s">
        <v>18120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259"/>
        <v>633</v>
      </c>
      <c r="AB8263">
        <f t="shared" si="258"/>
        <v>1.0548205047107817E-4</v>
      </c>
    </row>
    <row r="8264" spans="1:28">
      <c r="A8264" t="s">
        <v>18121</v>
      </c>
      <c r="B8264" t="s">
        <v>18122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259"/>
        <v>682</v>
      </c>
      <c r="AB8264">
        <f t="shared" si="258"/>
        <v>1.1364732767973983E-4</v>
      </c>
    </row>
    <row r="8265" spans="1:28">
      <c r="A8265" t="s">
        <v>18123</v>
      </c>
      <c r="B8265" t="s">
        <v>18124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259"/>
        <v>849</v>
      </c>
      <c r="AB8265">
        <f t="shared" si="258"/>
        <v>1.4147592551334181E-4</v>
      </c>
    </row>
    <row r="8266" spans="1:28">
      <c r="A8266" t="s">
        <v>18125</v>
      </c>
      <c r="B8266" t="s">
        <v>18126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259"/>
        <v>1248</v>
      </c>
      <c r="AB8266">
        <f t="shared" si="258"/>
        <v>2.0796461135530104E-4</v>
      </c>
    </row>
    <row r="8267" spans="1:28">
      <c r="A8267" t="s">
        <v>18127</v>
      </c>
      <c r="B8267" t="s">
        <v>18128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259"/>
        <v>1449</v>
      </c>
      <c r="AB8267">
        <f t="shared" si="258"/>
        <v>2.4145891174185192E-4</v>
      </c>
    </row>
    <row r="8268" spans="1:28">
      <c r="A8268" t="s">
        <v>18129</v>
      </c>
      <c r="B8268" t="s">
        <v>18130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259"/>
        <v>1428</v>
      </c>
      <c r="AB8268">
        <f t="shared" si="258"/>
        <v>2.3795950722385408E-4</v>
      </c>
    </row>
    <row r="8269" spans="1:28">
      <c r="A8269" t="s">
        <v>18131</v>
      </c>
      <c r="B8269" t="s">
        <v>18132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259"/>
        <v>1313</v>
      </c>
      <c r="AB8269">
        <f t="shared" si="258"/>
        <v>2.187961015300563E-4</v>
      </c>
    </row>
    <row r="8270" spans="1:28">
      <c r="A8270" t="s">
        <v>18133</v>
      </c>
      <c r="B8270" t="s">
        <v>18134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259"/>
        <v>1262</v>
      </c>
      <c r="AB8270">
        <f t="shared" si="258"/>
        <v>2.1029754770063294E-4</v>
      </c>
    </row>
    <row r="8271" spans="1:28">
      <c r="A8271" t="s">
        <v>18135</v>
      </c>
      <c r="B8271" t="s">
        <v>18136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259"/>
        <v>1200</v>
      </c>
      <c r="AB8271">
        <f t="shared" si="258"/>
        <v>1.9996597245702024E-4</v>
      </c>
    </row>
    <row r="8272" spans="1:28">
      <c r="A8272" t="s">
        <v>18137</v>
      </c>
      <c r="B8272" t="s">
        <v>18138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259"/>
        <v>1152</v>
      </c>
      <c r="AB8272">
        <f t="shared" si="258"/>
        <v>1.9196733355873941E-4</v>
      </c>
    </row>
    <row r="8273" spans="1:28">
      <c r="A8273" t="s">
        <v>18139</v>
      </c>
      <c r="B8273" t="s">
        <v>18140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259"/>
        <v>1119</v>
      </c>
      <c r="AB8273">
        <f t="shared" si="258"/>
        <v>1.8646826931617135E-4</v>
      </c>
    </row>
    <row r="8274" spans="1:28">
      <c r="A8274" t="s">
        <v>18141</v>
      </c>
      <c r="B8274" t="s">
        <v>18142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259"/>
        <v>1064</v>
      </c>
      <c r="AB8274">
        <f t="shared" si="258"/>
        <v>1.773031622452246E-4</v>
      </c>
    </row>
    <row r="8275" spans="1:28">
      <c r="A8275" t="s">
        <v>18143</v>
      </c>
      <c r="B8275" t="s">
        <v>18144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259"/>
        <v>1056</v>
      </c>
      <c r="AB8275">
        <f t="shared" si="258"/>
        <v>1.7597005576217779E-4</v>
      </c>
    </row>
    <row r="8276" spans="1:28">
      <c r="A8276" t="s">
        <v>18145</v>
      </c>
      <c r="B8276" t="s">
        <v>18146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259"/>
        <v>1048</v>
      </c>
      <c r="AB8276">
        <f t="shared" si="258"/>
        <v>1.7463694927913101E-4</v>
      </c>
    </row>
    <row r="8277" spans="1:28">
      <c r="A8277" t="s">
        <v>18147</v>
      </c>
      <c r="B8277" t="s">
        <v>18148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259"/>
        <v>1083</v>
      </c>
      <c r="AB8277">
        <f t="shared" si="258"/>
        <v>1.8046929014246075E-4</v>
      </c>
    </row>
    <row r="8278" spans="1:28">
      <c r="A8278" t="s">
        <v>18149</v>
      </c>
      <c r="B8278" t="s">
        <v>18150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259"/>
        <v>1128</v>
      </c>
      <c r="AB8278">
        <f t="shared" ref="AB8278:AB8341" si="260">AA8278/$AD$4</f>
        <v>1.8796801410959901E-4</v>
      </c>
    </row>
    <row r="8279" spans="1:28">
      <c r="A8279" t="s">
        <v>18151</v>
      </c>
      <c r="B8279" t="s">
        <v>18152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259"/>
        <v>1136</v>
      </c>
      <c r="AB8279">
        <f t="shared" si="260"/>
        <v>1.8930112059264582E-4</v>
      </c>
    </row>
    <row r="8280" spans="1:28">
      <c r="A8280" t="s">
        <v>18153</v>
      </c>
      <c r="B8280" t="s">
        <v>18154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259"/>
        <v>1148</v>
      </c>
      <c r="AB8280">
        <f t="shared" si="260"/>
        <v>1.9130078031721602E-4</v>
      </c>
    </row>
    <row r="8281" spans="1:28">
      <c r="A8281" t="s">
        <v>18155</v>
      </c>
      <c r="B8281" t="s">
        <v>18156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259"/>
        <v>1142</v>
      </c>
      <c r="AB8281">
        <f t="shared" si="260"/>
        <v>1.9030095045493092E-4</v>
      </c>
    </row>
    <row r="8282" spans="1:28">
      <c r="A8282" t="s">
        <v>18157</v>
      </c>
      <c r="B8282" t="s">
        <v>18158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259"/>
        <v>1039</v>
      </c>
      <c r="AB8282">
        <f t="shared" si="260"/>
        <v>1.7313720448570335E-4</v>
      </c>
    </row>
    <row r="8283" spans="1:28">
      <c r="A8283" t="s">
        <v>18159</v>
      </c>
      <c r="B8283" t="s">
        <v>18160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259"/>
        <v>844</v>
      </c>
      <c r="AB8283">
        <f t="shared" si="260"/>
        <v>1.4064273396143757E-4</v>
      </c>
    </row>
    <row r="8284" spans="1:28">
      <c r="A8284" t="s">
        <v>18161</v>
      </c>
      <c r="B8284" t="s">
        <v>18162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259"/>
        <v>652</v>
      </c>
      <c r="AB8284">
        <f t="shared" si="260"/>
        <v>1.0864817836831432E-4</v>
      </c>
    </row>
    <row r="8285" spans="1:28">
      <c r="A8285" t="s">
        <v>18163</v>
      </c>
      <c r="B8285" t="s">
        <v>18164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259"/>
        <v>608</v>
      </c>
      <c r="AB8285">
        <f t="shared" si="260"/>
        <v>1.0131609271155691E-4</v>
      </c>
    </row>
    <row r="8286" spans="1:28">
      <c r="A8286" t="s">
        <v>18165</v>
      </c>
      <c r="B8286" t="s">
        <v>18166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259"/>
        <v>647</v>
      </c>
      <c r="AB8286">
        <f t="shared" si="260"/>
        <v>1.0781498681641008E-4</v>
      </c>
    </row>
    <row r="8287" spans="1:28">
      <c r="A8287" t="s">
        <v>18167</v>
      </c>
      <c r="B8287" t="s">
        <v>18168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259"/>
        <v>658</v>
      </c>
      <c r="AB8287">
        <f t="shared" si="260"/>
        <v>1.0964800823059942E-4</v>
      </c>
    </row>
    <row r="8288" spans="1:28">
      <c r="A8288" t="s">
        <v>18169</v>
      </c>
      <c r="B8288" t="s">
        <v>18170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259"/>
        <v>706</v>
      </c>
      <c r="AB8288">
        <f t="shared" si="260"/>
        <v>1.1764664712888023E-4</v>
      </c>
    </row>
    <row r="8289" spans="1:28">
      <c r="A8289" t="s">
        <v>18171</v>
      </c>
      <c r="B8289" t="s">
        <v>18172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259"/>
        <v>874</v>
      </c>
      <c r="AB8289">
        <f t="shared" si="260"/>
        <v>1.4564188327286306E-4</v>
      </c>
    </row>
    <row r="8290" spans="1:28">
      <c r="A8290" t="s">
        <v>18173</v>
      </c>
      <c r="B8290" t="s">
        <v>18174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259"/>
        <v>1282</v>
      </c>
      <c r="AB8290">
        <f t="shared" si="260"/>
        <v>2.1363031390824995E-4</v>
      </c>
    </row>
    <row r="8291" spans="1:28">
      <c r="A8291" t="s">
        <v>18175</v>
      </c>
      <c r="B8291" t="s">
        <v>18176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259"/>
        <v>1484</v>
      </c>
      <c r="AB8291">
        <f t="shared" si="260"/>
        <v>2.4729125260518169E-4</v>
      </c>
    </row>
    <row r="8292" spans="1:28">
      <c r="A8292" t="s">
        <v>18177</v>
      </c>
      <c r="B8292" t="s">
        <v>18178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259"/>
        <v>1463</v>
      </c>
      <c r="AB8292">
        <f t="shared" si="260"/>
        <v>2.4379184808718382E-4</v>
      </c>
    </row>
    <row r="8293" spans="1:28">
      <c r="A8293" t="s">
        <v>18179</v>
      </c>
      <c r="B8293" t="s">
        <v>18180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259"/>
        <v>1347</v>
      </c>
      <c r="AB8293">
        <f t="shared" si="260"/>
        <v>2.2446180408300522E-4</v>
      </c>
    </row>
    <row r="8294" spans="1:28">
      <c r="A8294" t="s">
        <v>18181</v>
      </c>
      <c r="B8294" t="s">
        <v>18182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259"/>
        <v>1299</v>
      </c>
      <c r="AB8294">
        <f t="shared" si="260"/>
        <v>2.164631651847244E-4</v>
      </c>
    </row>
    <row r="8295" spans="1:28">
      <c r="A8295" t="s">
        <v>18183</v>
      </c>
      <c r="B8295" t="s">
        <v>18184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259"/>
        <v>1238</v>
      </c>
      <c r="AB8295">
        <f t="shared" si="260"/>
        <v>2.0629822825149255E-4</v>
      </c>
    </row>
    <row r="8296" spans="1:28">
      <c r="A8296" t="s">
        <v>18185</v>
      </c>
      <c r="B8296" t="s">
        <v>18186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259"/>
        <v>1188</v>
      </c>
      <c r="AB8296">
        <f t="shared" si="260"/>
        <v>1.9796631273245004E-4</v>
      </c>
    </row>
    <row r="8297" spans="1:28">
      <c r="A8297" t="s">
        <v>18187</v>
      </c>
      <c r="B8297" t="s">
        <v>18188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259"/>
        <v>1156</v>
      </c>
      <c r="AB8297">
        <f t="shared" si="260"/>
        <v>1.9263388680026283E-4</v>
      </c>
    </row>
    <row r="8298" spans="1:28">
      <c r="A8298" t="s">
        <v>18189</v>
      </c>
      <c r="B8298" t="s">
        <v>18190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259"/>
        <v>1101</v>
      </c>
      <c r="AB8298">
        <f t="shared" si="260"/>
        <v>1.8346877972931605E-4</v>
      </c>
    </row>
    <row r="8299" spans="1:28">
      <c r="A8299" t="s">
        <v>18191</v>
      </c>
      <c r="B8299" t="s">
        <v>18192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259"/>
        <v>1093</v>
      </c>
      <c r="AB8299">
        <f t="shared" si="260"/>
        <v>1.8213567324626927E-4</v>
      </c>
    </row>
    <row r="8300" spans="1:28">
      <c r="A8300" t="s">
        <v>18193</v>
      </c>
      <c r="B8300" t="s">
        <v>18194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259"/>
        <v>1085</v>
      </c>
      <c r="AB8300">
        <f t="shared" si="260"/>
        <v>1.8080256676322246E-4</v>
      </c>
    </row>
    <row r="8301" spans="1:28">
      <c r="A8301" t="s">
        <v>18195</v>
      </c>
      <c r="B8301" t="s">
        <v>18196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259"/>
        <v>1120</v>
      </c>
      <c r="AB8301">
        <f t="shared" si="260"/>
        <v>1.8663490762655221E-4</v>
      </c>
    </row>
    <row r="8302" spans="1:28">
      <c r="A8302" t="s">
        <v>18197</v>
      </c>
      <c r="B8302" t="s">
        <v>18198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259"/>
        <v>1163</v>
      </c>
      <c r="AB8302">
        <f t="shared" si="260"/>
        <v>1.9380035497292879E-4</v>
      </c>
    </row>
    <row r="8303" spans="1:28">
      <c r="A8303" t="s">
        <v>18199</v>
      </c>
      <c r="B8303" t="s">
        <v>18200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259"/>
        <v>1170</v>
      </c>
      <c r="AB8303">
        <f t="shared" si="260"/>
        <v>1.9496682314559471E-4</v>
      </c>
    </row>
    <row r="8304" spans="1:28">
      <c r="A8304" t="s">
        <v>18201</v>
      </c>
      <c r="B8304" t="s">
        <v>18202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259"/>
        <v>1179</v>
      </c>
      <c r="AB8304">
        <f t="shared" si="260"/>
        <v>1.9646656793902238E-4</v>
      </c>
    </row>
    <row r="8305" spans="1:28">
      <c r="A8305" t="s">
        <v>18203</v>
      </c>
      <c r="B8305" t="s">
        <v>18204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259"/>
        <v>1170</v>
      </c>
      <c r="AB8305">
        <f t="shared" si="260"/>
        <v>1.9496682314559471E-4</v>
      </c>
    </row>
    <row r="8306" spans="1:28">
      <c r="A8306" t="s">
        <v>18205</v>
      </c>
      <c r="B8306" t="s">
        <v>18206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259"/>
        <v>1068</v>
      </c>
      <c r="AB8306">
        <f t="shared" si="260"/>
        <v>1.7796971548674802E-4</v>
      </c>
    </row>
    <row r="8307" spans="1:28">
      <c r="A8307" t="s">
        <v>18207</v>
      </c>
      <c r="B8307" t="s">
        <v>18208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259"/>
        <v>870</v>
      </c>
      <c r="AB8307">
        <f t="shared" si="260"/>
        <v>1.4497533003133967E-4</v>
      </c>
    </row>
    <row r="8308" spans="1:28">
      <c r="A8308" t="s">
        <v>18209</v>
      </c>
      <c r="B8308" t="s">
        <v>18210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259"/>
        <v>676</v>
      </c>
      <c r="AB8308">
        <f t="shared" si="260"/>
        <v>1.1264749781745473E-4</v>
      </c>
    </row>
    <row r="8309" spans="1:28">
      <c r="A8309" t="s">
        <v>18211</v>
      </c>
      <c r="B8309" t="s">
        <v>18212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259"/>
        <v>616</v>
      </c>
      <c r="AB8309">
        <f t="shared" si="260"/>
        <v>1.0264919919460372E-4</v>
      </c>
    </row>
    <row r="8310" spans="1:28">
      <c r="A8310" t="s">
        <v>18213</v>
      </c>
      <c r="B8310" t="s">
        <v>18214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259"/>
        <v>652</v>
      </c>
      <c r="AB8310">
        <f t="shared" si="260"/>
        <v>1.0864817836831432E-4</v>
      </c>
    </row>
    <row r="8311" spans="1:28">
      <c r="A8311" t="s">
        <v>18215</v>
      </c>
      <c r="B8311" t="s">
        <v>18216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259"/>
        <v>663</v>
      </c>
      <c r="AB8311">
        <f t="shared" si="260"/>
        <v>1.1048119978250368E-4</v>
      </c>
    </row>
    <row r="8312" spans="1:28">
      <c r="A8312" t="s">
        <v>18217</v>
      </c>
      <c r="B8312" t="s">
        <v>18218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259"/>
        <v>705</v>
      </c>
      <c r="AB8312">
        <f t="shared" si="260"/>
        <v>1.1748000881849939E-4</v>
      </c>
    </row>
    <row r="8313" spans="1:28">
      <c r="A8313" t="s">
        <v>18219</v>
      </c>
      <c r="B8313" t="s">
        <v>18220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259"/>
        <v>868</v>
      </c>
      <c r="AB8313">
        <f t="shared" si="260"/>
        <v>1.4464205341057796E-4</v>
      </c>
    </row>
    <row r="8314" spans="1:28">
      <c r="A8314" t="s">
        <v>18221</v>
      </c>
      <c r="B8314" t="s">
        <v>18222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259"/>
        <v>1277</v>
      </c>
      <c r="AB8314">
        <f t="shared" si="260"/>
        <v>2.1279712235634571E-4</v>
      </c>
    </row>
    <row r="8315" spans="1:28">
      <c r="A8315" t="s">
        <v>18223</v>
      </c>
      <c r="B8315" t="s">
        <v>18224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259"/>
        <v>1492</v>
      </c>
      <c r="AB8315">
        <f t="shared" si="260"/>
        <v>2.4862435908822847E-4</v>
      </c>
    </row>
    <row r="8316" spans="1:28">
      <c r="A8316" t="s">
        <v>18225</v>
      </c>
      <c r="B8316" t="s">
        <v>18226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259"/>
        <v>1481</v>
      </c>
      <c r="AB8316">
        <f t="shared" si="260"/>
        <v>2.4679133767403912E-4</v>
      </c>
    </row>
    <row r="8317" spans="1:28">
      <c r="A8317" t="s">
        <v>18227</v>
      </c>
      <c r="B8317" t="s">
        <v>18228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259"/>
        <v>1368</v>
      </c>
      <c r="AB8317">
        <f t="shared" si="260"/>
        <v>2.2796120860100306E-4</v>
      </c>
    </row>
    <row r="8318" spans="1:28">
      <c r="A8318" t="s">
        <v>18229</v>
      </c>
      <c r="B8318" t="s">
        <v>18230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259"/>
        <v>1319</v>
      </c>
      <c r="AB8318">
        <f t="shared" si="260"/>
        <v>2.197959313923414E-4</v>
      </c>
    </row>
    <row r="8319" spans="1:28">
      <c r="A8319" t="s">
        <v>18231</v>
      </c>
      <c r="B8319" t="s">
        <v>18232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259"/>
        <v>1253</v>
      </c>
      <c r="AB8319">
        <f t="shared" si="260"/>
        <v>2.0879780290720528E-4</v>
      </c>
    </row>
    <row r="8320" spans="1:28">
      <c r="A8320" t="s">
        <v>18233</v>
      </c>
      <c r="B8320" t="s">
        <v>18234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259"/>
        <v>1203</v>
      </c>
      <c r="AB8320">
        <f t="shared" si="260"/>
        <v>2.0046588738816277E-4</v>
      </c>
    </row>
    <row r="8321" spans="1:28">
      <c r="A8321" t="s">
        <v>18235</v>
      </c>
      <c r="B8321" t="s">
        <v>18236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259"/>
        <v>1168</v>
      </c>
      <c r="AB8321">
        <f t="shared" si="260"/>
        <v>1.9463354652483303E-4</v>
      </c>
    </row>
    <row r="8322" spans="1:28">
      <c r="A8322" t="s">
        <v>18237</v>
      </c>
      <c r="B8322" t="s">
        <v>18238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259"/>
        <v>1114</v>
      </c>
      <c r="AB8322">
        <f t="shared" si="260"/>
        <v>1.8563507776426711E-4</v>
      </c>
    </row>
    <row r="8323" spans="1:28">
      <c r="A8323" t="s">
        <v>18239</v>
      </c>
      <c r="B8323" t="s">
        <v>18240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259"/>
        <v>1104</v>
      </c>
      <c r="AB8323">
        <f t="shared" si="260"/>
        <v>1.8396869466045862E-4</v>
      </c>
    </row>
    <row r="8324" spans="1:28">
      <c r="A8324" t="s">
        <v>18241</v>
      </c>
      <c r="B8324" t="s">
        <v>18242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259"/>
        <v>1095</v>
      </c>
      <c r="AB8324">
        <f t="shared" si="260"/>
        <v>1.8246894986703095E-4</v>
      </c>
    </row>
    <row r="8325" spans="1:28">
      <c r="A8325" t="s">
        <v>18243</v>
      </c>
      <c r="B8325" t="s">
        <v>18244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259"/>
        <v>1130</v>
      </c>
      <c r="AB8325">
        <f t="shared" si="260"/>
        <v>1.8830129073036072E-4</v>
      </c>
    </row>
    <row r="8326" spans="1:28">
      <c r="A8326" t="s">
        <v>18245</v>
      </c>
      <c r="B8326" t="s">
        <v>18246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261">SUM(U8326:Z8326)</f>
        <v>1179</v>
      </c>
      <c r="AB8326">
        <f t="shared" si="260"/>
        <v>1.9646656793902238E-4</v>
      </c>
    </row>
    <row r="8327" spans="1:28">
      <c r="A8327" t="s">
        <v>18247</v>
      </c>
      <c r="B8327" t="s">
        <v>18248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261"/>
        <v>1188</v>
      </c>
      <c r="AB8327">
        <f t="shared" si="260"/>
        <v>1.9796631273245004E-4</v>
      </c>
    </row>
    <row r="8328" spans="1:28">
      <c r="A8328" t="s">
        <v>18249</v>
      </c>
      <c r="B8328" t="s">
        <v>18250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261"/>
        <v>1204</v>
      </c>
      <c r="AB8328">
        <f t="shared" si="260"/>
        <v>2.0063252569854363E-4</v>
      </c>
    </row>
    <row r="8329" spans="1:28">
      <c r="A8329" t="s">
        <v>18251</v>
      </c>
      <c r="B8329" t="s">
        <v>18252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261"/>
        <v>1188</v>
      </c>
      <c r="AB8329">
        <f t="shared" si="260"/>
        <v>1.9796631273245004E-4</v>
      </c>
    </row>
    <row r="8330" spans="1:28">
      <c r="A8330" t="s">
        <v>18253</v>
      </c>
      <c r="B8330" t="s">
        <v>18254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261"/>
        <v>1088</v>
      </c>
      <c r="AB8330">
        <f t="shared" si="260"/>
        <v>1.81302481694365E-4</v>
      </c>
    </row>
    <row r="8331" spans="1:28">
      <c r="A8331" t="s">
        <v>18255</v>
      </c>
      <c r="B8331" t="s">
        <v>18256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261"/>
        <v>884</v>
      </c>
      <c r="AB8331">
        <f t="shared" si="260"/>
        <v>1.4730826637667158E-4</v>
      </c>
    </row>
    <row r="8332" spans="1:28">
      <c r="A8332" t="s">
        <v>18257</v>
      </c>
      <c r="B8332" t="s">
        <v>18258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261"/>
        <v>683</v>
      </c>
      <c r="AB8332">
        <f t="shared" si="260"/>
        <v>1.1381396599012069E-4</v>
      </c>
    </row>
    <row r="8333" spans="1:28">
      <c r="A8333" t="s">
        <v>18259</v>
      </c>
      <c r="B8333" t="s">
        <v>18260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261"/>
        <v>576</v>
      </c>
      <c r="AB8333">
        <f t="shared" si="260"/>
        <v>9.5983666779369707E-5</v>
      </c>
    </row>
    <row r="8334" spans="1:28">
      <c r="A8334" t="s">
        <v>18261</v>
      </c>
      <c r="B8334" t="s">
        <v>18262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261"/>
        <v>588</v>
      </c>
      <c r="AB8334">
        <f t="shared" si="260"/>
        <v>9.798332650393992E-5</v>
      </c>
    </row>
    <row r="8335" spans="1:28">
      <c r="A8335" t="s">
        <v>18263</v>
      </c>
      <c r="B8335" t="s">
        <v>18264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261"/>
        <v>586</v>
      </c>
      <c r="AB8335">
        <f t="shared" si="260"/>
        <v>9.7650049883178211E-5</v>
      </c>
    </row>
    <row r="8336" spans="1:28">
      <c r="A8336" t="s">
        <v>18265</v>
      </c>
      <c r="B8336" t="s">
        <v>18266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261"/>
        <v>639</v>
      </c>
      <c r="AB8336">
        <f t="shared" si="260"/>
        <v>1.0648188033336327E-4</v>
      </c>
    </row>
    <row r="8337" spans="1:28">
      <c r="A8337" t="s">
        <v>18267</v>
      </c>
      <c r="B8337" t="s">
        <v>18268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261"/>
        <v>795</v>
      </c>
      <c r="AB8337">
        <f t="shared" si="260"/>
        <v>1.3247745675277591E-4</v>
      </c>
    </row>
    <row r="8338" spans="1:28">
      <c r="A8338" t="s">
        <v>18269</v>
      </c>
      <c r="B8338" t="s">
        <v>18270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261"/>
        <v>1154</v>
      </c>
      <c r="AB8338">
        <f t="shared" si="260"/>
        <v>1.9230061017950112E-4</v>
      </c>
    </row>
    <row r="8339" spans="1:28">
      <c r="A8339" t="s">
        <v>18271</v>
      </c>
      <c r="B8339" t="s">
        <v>18272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261"/>
        <v>1381</v>
      </c>
      <c r="AB8339">
        <f t="shared" si="260"/>
        <v>2.3012750663595411E-4</v>
      </c>
    </row>
    <row r="8340" spans="1:28">
      <c r="A8340" t="s">
        <v>18273</v>
      </c>
      <c r="B8340" t="s">
        <v>18274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261"/>
        <v>1350</v>
      </c>
      <c r="AB8340">
        <f t="shared" si="260"/>
        <v>2.2496171901414776E-4</v>
      </c>
    </row>
    <row r="8341" spans="1:28">
      <c r="A8341" t="s">
        <v>18275</v>
      </c>
      <c r="B8341" t="s">
        <v>18276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261"/>
        <v>1236</v>
      </c>
      <c r="AB8341">
        <f t="shared" si="260"/>
        <v>2.0596495163073084E-4</v>
      </c>
    </row>
    <row r="8342" spans="1:28">
      <c r="A8342" t="s">
        <v>18277</v>
      </c>
      <c r="B8342" t="s">
        <v>18278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261"/>
        <v>1179</v>
      </c>
      <c r="AB8342">
        <f t="shared" ref="AB8342:AB8405" si="262">AA8342/$AD$4</f>
        <v>1.9646656793902238E-4</v>
      </c>
    </row>
    <row r="8343" spans="1:28">
      <c r="A8343" t="s">
        <v>18279</v>
      </c>
      <c r="B8343" t="s">
        <v>18280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261"/>
        <v>1139</v>
      </c>
      <c r="AB8343">
        <f t="shared" si="262"/>
        <v>1.8980103552378836E-4</v>
      </c>
    </row>
    <row r="8344" spans="1:28">
      <c r="A8344" t="s">
        <v>18281</v>
      </c>
      <c r="B8344" t="s">
        <v>18282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261"/>
        <v>1084</v>
      </c>
      <c r="AB8344">
        <f t="shared" si="262"/>
        <v>1.8063592845284161E-4</v>
      </c>
    </row>
    <row r="8345" spans="1:28">
      <c r="A8345" t="s">
        <v>18283</v>
      </c>
      <c r="B8345" t="s">
        <v>18284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261"/>
        <v>1049</v>
      </c>
      <c r="AB8345">
        <f t="shared" si="262"/>
        <v>1.7480358758951186E-4</v>
      </c>
    </row>
    <row r="8346" spans="1:28">
      <c r="A8346" t="s">
        <v>18285</v>
      </c>
      <c r="B8346" t="s">
        <v>18286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261"/>
        <v>987</v>
      </c>
      <c r="AB8346">
        <f t="shared" si="262"/>
        <v>1.6447201234589913E-4</v>
      </c>
    </row>
    <row r="8347" spans="1:28">
      <c r="A8347" t="s">
        <v>18287</v>
      </c>
      <c r="B8347" t="s">
        <v>18288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261"/>
        <v>1007</v>
      </c>
      <c r="AB8347">
        <f t="shared" si="262"/>
        <v>1.6780477855351614E-4</v>
      </c>
    </row>
    <row r="8348" spans="1:28">
      <c r="A8348" t="s">
        <v>18289</v>
      </c>
      <c r="B8348" t="s">
        <v>18290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261"/>
        <v>996</v>
      </c>
      <c r="AB8348">
        <f t="shared" si="262"/>
        <v>1.6597175713932679E-4</v>
      </c>
    </row>
    <row r="8349" spans="1:28">
      <c r="A8349" t="s">
        <v>18291</v>
      </c>
      <c r="B8349" t="s">
        <v>18292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261"/>
        <v>1031</v>
      </c>
      <c r="AB8349">
        <f t="shared" si="262"/>
        <v>1.7180409800265654E-4</v>
      </c>
    </row>
    <row r="8350" spans="1:28">
      <c r="A8350" t="s">
        <v>18293</v>
      </c>
      <c r="B8350" t="s">
        <v>18294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261"/>
        <v>1071</v>
      </c>
      <c r="AB8350">
        <f t="shared" si="262"/>
        <v>1.7846963041789055E-4</v>
      </c>
    </row>
    <row r="8351" spans="1:28">
      <c r="A8351" t="s">
        <v>18295</v>
      </c>
      <c r="B8351" t="s">
        <v>18296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261"/>
        <v>1085</v>
      </c>
      <c r="AB8351">
        <f t="shared" si="262"/>
        <v>1.8080256676322246E-4</v>
      </c>
    </row>
    <row r="8352" spans="1:28">
      <c r="A8352" t="s">
        <v>18297</v>
      </c>
      <c r="B8352" t="s">
        <v>18298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261"/>
        <v>1087</v>
      </c>
      <c r="AB8352">
        <f t="shared" si="262"/>
        <v>1.8113584338398417E-4</v>
      </c>
    </row>
    <row r="8353" spans="1:28">
      <c r="A8353" t="s">
        <v>18299</v>
      </c>
      <c r="B8353" t="s">
        <v>18300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261"/>
        <v>1074</v>
      </c>
      <c r="AB8353">
        <f t="shared" si="262"/>
        <v>1.7896954534903312E-4</v>
      </c>
    </row>
    <row r="8354" spans="1:28">
      <c r="A8354" t="s">
        <v>18301</v>
      </c>
      <c r="B8354" t="s">
        <v>18302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261"/>
        <v>1002</v>
      </c>
      <c r="AB8354">
        <f t="shared" si="262"/>
        <v>1.6697158700161189E-4</v>
      </c>
    </row>
    <row r="8355" spans="1:28">
      <c r="A8355" t="s">
        <v>18303</v>
      </c>
      <c r="B8355" t="s">
        <v>18304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261"/>
        <v>813</v>
      </c>
      <c r="AB8355">
        <f t="shared" si="262"/>
        <v>1.3547694633963121E-4</v>
      </c>
    </row>
    <row r="8356" spans="1:28">
      <c r="A8356" t="s">
        <v>18305</v>
      </c>
      <c r="B8356" t="s">
        <v>18306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261"/>
        <v>624</v>
      </c>
      <c r="AB8356">
        <f t="shared" si="262"/>
        <v>1.0398230567765052E-4</v>
      </c>
    </row>
    <row r="8357" spans="1:28">
      <c r="A8357" t="s">
        <v>18307</v>
      </c>
      <c r="B8357" t="s">
        <v>18308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261"/>
        <v>503</v>
      </c>
      <c r="AB8357">
        <f t="shared" si="262"/>
        <v>8.3819070121567642E-5</v>
      </c>
    </row>
    <row r="8358" spans="1:28">
      <c r="A8358" t="s">
        <v>18309</v>
      </c>
      <c r="B8358" t="s">
        <v>18310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261"/>
        <v>555</v>
      </c>
      <c r="AB8358">
        <f t="shared" si="262"/>
        <v>9.2484262261371858E-5</v>
      </c>
    </row>
    <row r="8359" spans="1:28">
      <c r="A8359" t="s">
        <v>18311</v>
      </c>
      <c r="B8359" t="s">
        <v>18312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261"/>
        <v>548</v>
      </c>
      <c r="AB8359">
        <f t="shared" si="262"/>
        <v>9.1317794088705904E-5</v>
      </c>
    </row>
    <row r="8360" spans="1:28">
      <c r="A8360" t="s">
        <v>18313</v>
      </c>
      <c r="B8360" t="s">
        <v>18314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261"/>
        <v>630</v>
      </c>
      <c r="AB8360">
        <f t="shared" si="262"/>
        <v>1.0498213553993562E-4</v>
      </c>
    </row>
    <row r="8361" spans="1:28">
      <c r="A8361" t="s">
        <v>18315</v>
      </c>
      <c r="B8361" t="s">
        <v>18316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261"/>
        <v>823</v>
      </c>
      <c r="AB8361">
        <f t="shared" si="262"/>
        <v>1.371433294434397E-4</v>
      </c>
    </row>
    <row r="8362" spans="1:28">
      <c r="A8362" t="s">
        <v>18317</v>
      </c>
      <c r="B8362" t="s">
        <v>18318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261"/>
        <v>1164</v>
      </c>
      <c r="AB8362">
        <f t="shared" si="262"/>
        <v>1.9396699328330961E-4</v>
      </c>
    </row>
    <row r="8363" spans="1:28">
      <c r="A8363" t="s">
        <v>18319</v>
      </c>
      <c r="B8363" t="s">
        <v>18320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261"/>
        <v>1217</v>
      </c>
      <c r="AB8363">
        <f t="shared" si="262"/>
        <v>2.0279882373349468E-4</v>
      </c>
    </row>
    <row r="8364" spans="1:28">
      <c r="A8364" t="s">
        <v>18321</v>
      </c>
      <c r="B8364" t="s">
        <v>18322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261"/>
        <v>1197</v>
      </c>
      <c r="AB8364">
        <f t="shared" si="262"/>
        <v>1.9946605752587767E-4</v>
      </c>
    </row>
    <row r="8365" spans="1:28">
      <c r="A8365" t="s">
        <v>18323</v>
      </c>
      <c r="B8365" t="s">
        <v>18324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261"/>
        <v>1074</v>
      </c>
      <c r="AB8365">
        <f t="shared" si="262"/>
        <v>1.7896954534903312E-4</v>
      </c>
    </row>
    <row r="8366" spans="1:28">
      <c r="A8366" t="s">
        <v>18325</v>
      </c>
      <c r="B8366" t="s">
        <v>18326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261"/>
        <v>1024</v>
      </c>
      <c r="AB8366">
        <f t="shared" si="262"/>
        <v>1.7063762982999058E-4</v>
      </c>
    </row>
    <row r="8367" spans="1:28">
      <c r="A8367" t="s">
        <v>18327</v>
      </c>
      <c r="B8367" t="s">
        <v>18328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261"/>
        <v>972</v>
      </c>
      <c r="AB8367">
        <f t="shared" si="262"/>
        <v>1.619724376901864E-4</v>
      </c>
    </row>
    <row r="8368" spans="1:28">
      <c r="A8368" t="s">
        <v>18329</v>
      </c>
      <c r="B8368" t="s">
        <v>18330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261"/>
        <v>938</v>
      </c>
      <c r="AB8368">
        <f t="shared" si="262"/>
        <v>1.5630673513723748E-4</v>
      </c>
    </row>
    <row r="8369" spans="1:28">
      <c r="A8369" t="s">
        <v>18331</v>
      </c>
      <c r="B8369" t="s">
        <v>18332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261"/>
        <v>917</v>
      </c>
      <c r="AB8369">
        <f t="shared" si="262"/>
        <v>1.5280733061923962E-4</v>
      </c>
    </row>
    <row r="8370" spans="1:28">
      <c r="A8370" t="s">
        <v>18333</v>
      </c>
      <c r="B8370" t="s">
        <v>18334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261"/>
        <v>869</v>
      </c>
      <c r="AB8370">
        <f t="shared" si="262"/>
        <v>1.4480869172095882E-4</v>
      </c>
    </row>
    <row r="8371" spans="1:28">
      <c r="A8371" t="s">
        <v>18335</v>
      </c>
      <c r="B8371" t="s">
        <v>18336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261"/>
        <v>875</v>
      </c>
      <c r="AB8371">
        <f t="shared" si="262"/>
        <v>1.4580852158324392E-4</v>
      </c>
    </row>
    <row r="8372" spans="1:28">
      <c r="A8372" t="s">
        <v>18337</v>
      </c>
      <c r="B8372" t="s">
        <v>18338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261"/>
        <v>867</v>
      </c>
      <c r="AB8372">
        <f t="shared" si="262"/>
        <v>1.4447541510019711E-4</v>
      </c>
    </row>
    <row r="8373" spans="1:28">
      <c r="A8373" t="s">
        <v>18339</v>
      </c>
      <c r="B8373" t="s">
        <v>18340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261"/>
        <v>907</v>
      </c>
      <c r="AB8373">
        <f t="shared" si="262"/>
        <v>1.5114094751543113E-4</v>
      </c>
    </row>
    <row r="8374" spans="1:28">
      <c r="A8374" t="s">
        <v>18341</v>
      </c>
      <c r="B8374" t="s">
        <v>18342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261"/>
        <v>966</v>
      </c>
      <c r="AB8374">
        <f t="shared" si="262"/>
        <v>1.609726078279013E-4</v>
      </c>
    </row>
    <row r="8375" spans="1:28">
      <c r="A8375" t="s">
        <v>18343</v>
      </c>
      <c r="B8375" t="s">
        <v>18344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261"/>
        <v>990</v>
      </c>
      <c r="AB8375">
        <f t="shared" si="262"/>
        <v>1.6497192727704169E-4</v>
      </c>
    </row>
    <row r="8376" spans="1:28">
      <c r="A8376" t="s">
        <v>18345</v>
      </c>
      <c r="B8376" t="s">
        <v>18346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261"/>
        <v>1009</v>
      </c>
      <c r="AB8376">
        <f t="shared" si="262"/>
        <v>1.6813805517427785E-4</v>
      </c>
    </row>
    <row r="8377" spans="1:28">
      <c r="A8377" t="s">
        <v>18347</v>
      </c>
      <c r="B8377" t="s">
        <v>18348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261"/>
        <v>1013</v>
      </c>
      <c r="AB8377">
        <f t="shared" si="262"/>
        <v>1.6880460841580124E-4</v>
      </c>
    </row>
    <row r="8378" spans="1:28">
      <c r="A8378" t="s">
        <v>18349</v>
      </c>
      <c r="B8378" t="s">
        <v>18350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261"/>
        <v>940</v>
      </c>
      <c r="AB8378">
        <f t="shared" si="262"/>
        <v>1.5664001175799919E-4</v>
      </c>
    </row>
    <row r="8379" spans="1:28">
      <c r="A8379" t="s">
        <v>18351</v>
      </c>
      <c r="B8379" t="s">
        <v>18352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261"/>
        <v>760</v>
      </c>
      <c r="AB8379">
        <f t="shared" si="262"/>
        <v>1.2664511588944614E-4</v>
      </c>
    </row>
    <row r="8380" spans="1:28">
      <c r="A8380" t="s">
        <v>18353</v>
      </c>
      <c r="B8380" t="s">
        <v>18354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261"/>
        <v>582</v>
      </c>
      <c r="AB8380">
        <f t="shared" si="262"/>
        <v>9.6983496641654806E-5</v>
      </c>
    </row>
    <row r="8381" spans="1:28">
      <c r="A8381" t="s">
        <v>18355</v>
      </c>
      <c r="B8381" t="s">
        <v>18356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261"/>
        <v>464</v>
      </c>
      <c r="AB8381">
        <f t="shared" si="262"/>
        <v>7.7320176016714494E-5</v>
      </c>
    </row>
    <row r="8382" spans="1:28">
      <c r="A8382" t="s">
        <v>18357</v>
      </c>
      <c r="B8382" t="s">
        <v>18358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261"/>
        <v>506</v>
      </c>
      <c r="AB8382">
        <f t="shared" si="262"/>
        <v>8.4318985052710192E-5</v>
      </c>
    </row>
    <row r="8383" spans="1:28">
      <c r="A8383" t="s">
        <v>18359</v>
      </c>
      <c r="B8383" t="s">
        <v>18360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261"/>
        <v>509</v>
      </c>
      <c r="AB8383">
        <f t="shared" si="262"/>
        <v>8.4818899983852742E-5</v>
      </c>
    </row>
    <row r="8384" spans="1:28">
      <c r="A8384" t="s">
        <v>18361</v>
      </c>
      <c r="B8384" t="s">
        <v>18362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261"/>
        <v>559</v>
      </c>
      <c r="AB8384">
        <f t="shared" si="262"/>
        <v>9.3150815502895262E-5</v>
      </c>
    </row>
    <row r="8385" spans="1:28">
      <c r="A8385" t="s">
        <v>18363</v>
      </c>
      <c r="B8385" t="s">
        <v>18364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261"/>
        <v>734</v>
      </c>
      <c r="AB8385">
        <f t="shared" si="262"/>
        <v>1.2231251981954403E-4</v>
      </c>
    </row>
    <row r="8386" spans="1:28">
      <c r="A8386" t="s">
        <v>18365</v>
      </c>
      <c r="B8386" t="s">
        <v>18366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261"/>
        <v>1087</v>
      </c>
      <c r="AB8386">
        <f t="shared" si="262"/>
        <v>1.8113584338398417E-4</v>
      </c>
    </row>
    <row r="8387" spans="1:28">
      <c r="A8387" t="s">
        <v>18367</v>
      </c>
      <c r="B8387" t="s">
        <v>18368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261"/>
        <v>1264</v>
      </c>
      <c r="AB8387">
        <f t="shared" si="262"/>
        <v>2.1063082432139465E-4</v>
      </c>
    </row>
    <row r="8388" spans="1:28">
      <c r="A8388" t="s">
        <v>18369</v>
      </c>
      <c r="B8388" t="s">
        <v>18370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261"/>
        <v>1247</v>
      </c>
      <c r="AB8388">
        <f t="shared" si="262"/>
        <v>2.0779797304492018E-4</v>
      </c>
    </row>
    <row r="8389" spans="1:28">
      <c r="A8389" t="s">
        <v>18371</v>
      </c>
      <c r="B8389" t="s">
        <v>18372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261"/>
        <v>1120</v>
      </c>
      <c r="AB8389">
        <f t="shared" si="262"/>
        <v>1.8663490762655221E-4</v>
      </c>
    </row>
    <row r="8390" spans="1:28">
      <c r="A8390" t="s">
        <v>18373</v>
      </c>
      <c r="B8390" t="s">
        <v>18374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263">SUM(U8390:Z8390)</f>
        <v>1060</v>
      </c>
      <c r="AB8390">
        <f t="shared" si="262"/>
        <v>1.7663660900370121E-4</v>
      </c>
    </row>
    <row r="8391" spans="1:28">
      <c r="A8391" t="s">
        <v>18375</v>
      </c>
      <c r="B8391" t="s">
        <v>18376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263"/>
        <v>1000</v>
      </c>
      <c r="AB8391">
        <f t="shared" si="262"/>
        <v>1.6663831038085018E-4</v>
      </c>
    </row>
    <row r="8392" spans="1:28">
      <c r="A8392" t="s">
        <v>18377</v>
      </c>
      <c r="B8392" t="s">
        <v>18378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263"/>
        <v>956</v>
      </c>
      <c r="AB8392">
        <f t="shared" si="262"/>
        <v>1.5930622472409278E-4</v>
      </c>
    </row>
    <row r="8393" spans="1:28">
      <c r="A8393" t="s">
        <v>18379</v>
      </c>
      <c r="B8393" t="s">
        <v>18380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263"/>
        <v>932</v>
      </c>
      <c r="AB8393">
        <f t="shared" si="262"/>
        <v>1.5530690527495238E-4</v>
      </c>
    </row>
    <row r="8394" spans="1:28">
      <c r="A8394" t="s">
        <v>18381</v>
      </c>
      <c r="B8394" t="s">
        <v>18382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263"/>
        <v>872</v>
      </c>
      <c r="AB8394">
        <f t="shared" si="262"/>
        <v>1.4530860665210135E-4</v>
      </c>
    </row>
    <row r="8395" spans="1:28">
      <c r="A8395" t="s">
        <v>18383</v>
      </c>
      <c r="B8395" t="s">
        <v>18384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263"/>
        <v>867</v>
      </c>
      <c r="AB8395">
        <f t="shared" si="262"/>
        <v>1.4447541510019711E-4</v>
      </c>
    </row>
    <row r="8396" spans="1:28">
      <c r="A8396" t="s">
        <v>18385</v>
      </c>
      <c r="B8396" t="s">
        <v>18386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263"/>
        <v>862</v>
      </c>
      <c r="AB8396">
        <f t="shared" si="262"/>
        <v>1.4364222354829286E-4</v>
      </c>
    </row>
    <row r="8397" spans="1:28">
      <c r="A8397" t="s">
        <v>18387</v>
      </c>
      <c r="B8397" t="s">
        <v>18388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263"/>
        <v>898</v>
      </c>
      <c r="AB8397">
        <f t="shared" si="262"/>
        <v>1.4964120272200346E-4</v>
      </c>
    </row>
    <row r="8398" spans="1:28">
      <c r="A8398" t="s">
        <v>18389</v>
      </c>
      <c r="B8398" t="s">
        <v>18390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263"/>
        <v>948</v>
      </c>
      <c r="AB8398">
        <f t="shared" si="262"/>
        <v>1.5797311824104597E-4</v>
      </c>
    </row>
    <row r="8399" spans="1:28">
      <c r="A8399" t="s">
        <v>18391</v>
      </c>
      <c r="B8399" t="s">
        <v>18392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263"/>
        <v>972</v>
      </c>
      <c r="AB8399">
        <f t="shared" si="262"/>
        <v>1.619724376901864E-4</v>
      </c>
    </row>
    <row r="8400" spans="1:28">
      <c r="A8400" t="s">
        <v>18393</v>
      </c>
      <c r="B8400" t="s">
        <v>18394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263"/>
        <v>996</v>
      </c>
      <c r="AB8400">
        <f t="shared" si="262"/>
        <v>1.6597175713932679E-4</v>
      </c>
    </row>
    <row r="8401" spans="1:28">
      <c r="A8401" t="s">
        <v>18395</v>
      </c>
      <c r="B8401" t="s">
        <v>18396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263"/>
        <v>996</v>
      </c>
      <c r="AB8401">
        <f t="shared" si="262"/>
        <v>1.6597175713932679E-4</v>
      </c>
    </row>
    <row r="8402" spans="1:28">
      <c r="A8402" t="s">
        <v>18397</v>
      </c>
      <c r="B8402" t="s">
        <v>18398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263"/>
        <v>906</v>
      </c>
      <c r="AB8402">
        <f t="shared" si="262"/>
        <v>1.5097430920505027E-4</v>
      </c>
    </row>
    <row r="8403" spans="1:28">
      <c r="A8403" t="s">
        <v>18399</v>
      </c>
      <c r="B8403" t="s">
        <v>18400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263"/>
        <v>725</v>
      </c>
      <c r="AB8403">
        <f t="shared" si="262"/>
        <v>1.2081277502611639E-4</v>
      </c>
    </row>
    <row r="8404" spans="1:28">
      <c r="A8404" t="s">
        <v>18401</v>
      </c>
      <c r="B8404" t="s">
        <v>18402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263"/>
        <v>543</v>
      </c>
      <c r="AB8404">
        <f t="shared" si="262"/>
        <v>9.0484602536801658E-5</v>
      </c>
    </row>
    <row r="8405" spans="1:28">
      <c r="A8405" t="s">
        <v>18403</v>
      </c>
      <c r="B8405" t="s">
        <v>18404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263"/>
        <v>408</v>
      </c>
      <c r="AB8405">
        <f t="shared" si="262"/>
        <v>6.7988430635386874E-5</v>
      </c>
    </row>
    <row r="8406" spans="1:28">
      <c r="A8406" t="s">
        <v>18405</v>
      </c>
      <c r="B8406" t="s">
        <v>18406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263"/>
        <v>445</v>
      </c>
      <c r="AB8406">
        <f t="shared" ref="AB8406:AB8469" si="264">AA8406/$AD$4</f>
        <v>7.4154048119478341E-5</v>
      </c>
    </row>
    <row r="8407" spans="1:28">
      <c r="A8407" t="s">
        <v>18407</v>
      </c>
      <c r="B8407" t="s">
        <v>18408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263"/>
        <v>448</v>
      </c>
      <c r="AB8407">
        <f t="shared" si="264"/>
        <v>7.465396305062089E-5</v>
      </c>
    </row>
    <row r="8408" spans="1:28">
      <c r="A8408" t="s">
        <v>18409</v>
      </c>
      <c r="B8408" t="s">
        <v>18410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263"/>
        <v>490</v>
      </c>
      <c r="AB8408">
        <f t="shared" si="264"/>
        <v>8.1652772086616588E-5</v>
      </c>
    </row>
    <row r="8409" spans="1:28">
      <c r="A8409" t="s">
        <v>18411</v>
      </c>
      <c r="B8409" t="s">
        <v>18412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263"/>
        <v>655</v>
      </c>
      <c r="AB8409">
        <f t="shared" si="264"/>
        <v>1.0914809329945687E-4</v>
      </c>
    </row>
    <row r="8410" spans="1:28">
      <c r="A8410" t="s">
        <v>18413</v>
      </c>
      <c r="B8410" t="s">
        <v>18414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263"/>
        <v>984</v>
      </c>
      <c r="AB8410">
        <f t="shared" si="264"/>
        <v>1.6397209741475659E-4</v>
      </c>
    </row>
    <row r="8411" spans="1:28">
      <c r="A8411" t="s">
        <v>18415</v>
      </c>
      <c r="B8411" t="s">
        <v>18416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263"/>
        <v>1154</v>
      </c>
      <c r="AB8411">
        <f t="shared" si="264"/>
        <v>1.9230061017950112E-4</v>
      </c>
    </row>
    <row r="8412" spans="1:28">
      <c r="A8412" t="s">
        <v>18417</v>
      </c>
      <c r="B8412" t="s">
        <v>18418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263"/>
        <v>1139</v>
      </c>
      <c r="AB8412">
        <f t="shared" si="264"/>
        <v>1.8980103552378836E-4</v>
      </c>
    </row>
    <row r="8413" spans="1:28">
      <c r="A8413" t="s">
        <v>18419</v>
      </c>
      <c r="B8413" t="s">
        <v>18420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263"/>
        <v>1028</v>
      </c>
      <c r="AB8413">
        <f t="shared" si="264"/>
        <v>1.71304183071514E-4</v>
      </c>
    </row>
    <row r="8414" spans="1:28">
      <c r="A8414" t="s">
        <v>18421</v>
      </c>
      <c r="B8414" t="s">
        <v>18422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263"/>
        <v>968</v>
      </c>
      <c r="AB8414">
        <f t="shared" si="264"/>
        <v>1.6130588444866298E-4</v>
      </c>
    </row>
    <row r="8415" spans="1:28">
      <c r="A8415" t="s">
        <v>18423</v>
      </c>
      <c r="B8415" t="s">
        <v>18424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263"/>
        <v>910</v>
      </c>
      <c r="AB8415">
        <f t="shared" si="264"/>
        <v>1.5164086244657366E-4</v>
      </c>
    </row>
    <row r="8416" spans="1:28">
      <c r="A8416" t="s">
        <v>18425</v>
      </c>
      <c r="B8416" t="s">
        <v>18426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263"/>
        <v>871</v>
      </c>
      <c r="AB8416">
        <f t="shared" si="264"/>
        <v>1.4514196834172053E-4</v>
      </c>
    </row>
    <row r="8417" spans="1:28">
      <c r="A8417" t="s">
        <v>18427</v>
      </c>
      <c r="B8417" t="s">
        <v>18428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263"/>
        <v>848</v>
      </c>
      <c r="AB8417">
        <f t="shared" si="264"/>
        <v>1.4130928720296096E-4</v>
      </c>
    </row>
    <row r="8418" spans="1:28">
      <c r="A8418" t="s">
        <v>18429</v>
      </c>
      <c r="B8418" t="s">
        <v>18430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263"/>
        <v>791</v>
      </c>
      <c r="AB8418">
        <f t="shared" si="264"/>
        <v>1.318109035112525E-4</v>
      </c>
    </row>
    <row r="8419" spans="1:28">
      <c r="A8419" t="s">
        <v>18431</v>
      </c>
      <c r="B8419" t="s">
        <v>18432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263"/>
        <v>782</v>
      </c>
      <c r="AB8419">
        <f t="shared" si="264"/>
        <v>1.3031115871782486E-4</v>
      </c>
    </row>
    <row r="8420" spans="1:28">
      <c r="A8420" t="s">
        <v>18433</v>
      </c>
      <c r="B8420" t="s">
        <v>18434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263"/>
        <v>772</v>
      </c>
      <c r="AB8420">
        <f t="shared" si="264"/>
        <v>1.2864477561401634E-4</v>
      </c>
    </row>
    <row r="8421" spans="1:28">
      <c r="A8421" t="s">
        <v>18435</v>
      </c>
      <c r="B8421" t="s">
        <v>18436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263"/>
        <v>798</v>
      </c>
      <c r="AB8421">
        <f t="shared" si="264"/>
        <v>1.3297737168391845E-4</v>
      </c>
    </row>
    <row r="8422" spans="1:28">
      <c r="A8422" t="s">
        <v>18437</v>
      </c>
      <c r="B8422" t="s">
        <v>18438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263"/>
        <v>846</v>
      </c>
      <c r="AB8422">
        <f t="shared" si="264"/>
        <v>1.4097601058219927E-4</v>
      </c>
    </row>
    <row r="8423" spans="1:28">
      <c r="A8423" t="s">
        <v>18439</v>
      </c>
      <c r="B8423" t="s">
        <v>18440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263"/>
        <v>861</v>
      </c>
      <c r="AB8423">
        <f t="shared" si="264"/>
        <v>1.4347558523791201E-4</v>
      </c>
    </row>
    <row r="8424" spans="1:28">
      <c r="A8424" t="s">
        <v>18441</v>
      </c>
      <c r="B8424" t="s">
        <v>18442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263"/>
        <v>886</v>
      </c>
      <c r="AB8424">
        <f t="shared" si="264"/>
        <v>1.4764154299743326E-4</v>
      </c>
    </row>
    <row r="8425" spans="1:28">
      <c r="A8425" t="s">
        <v>18443</v>
      </c>
      <c r="B8425" t="s">
        <v>18444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263"/>
        <v>887</v>
      </c>
      <c r="AB8425">
        <f t="shared" si="264"/>
        <v>1.4780818130781412E-4</v>
      </c>
    </row>
    <row r="8426" spans="1:28">
      <c r="A8426" t="s">
        <v>18445</v>
      </c>
      <c r="B8426" t="s">
        <v>18446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263"/>
        <v>808</v>
      </c>
      <c r="AB8426">
        <f t="shared" si="264"/>
        <v>1.3464375478772697E-4</v>
      </c>
    </row>
    <row r="8427" spans="1:28">
      <c r="A8427" t="s">
        <v>18447</v>
      </c>
      <c r="B8427" t="s">
        <v>18448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263"/>
        <v>643</v>
      </c>
      <c r="AB8427">
        <f t="shared" si="264"/>
        <v>1.0714843357488667E-4</v>
      </c>
    </row>
    <row r="8428" spans="1:28">
      <c r="A8428" t="s">
        <v>18449</v>
      </c>
      <c r="B8428" t="s">
        <v>18450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263"/>
        <v>478</v>
      </c>
      <c r="AB8428">
        <f t="shared" si="264"/>
        <v>7.9653112362046389E-5</v>
      </c>
    </row>
    <row r="8429" spans="1:28">
      <c r="A8429" t="s">
        <v>18451</v>
      </c>
      <c r="B8429" t="s">
        <v>18452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263"/>
        <v>413</v>
      </c>
      <c r="AB8429">
        <f t="shared" si="264"/>
        <v>6.8821622187291133E-5</v>
      </c>
    </row>
    <row r="8430" spans="1:28">
      <c r="A8430" t="s">
        <v>18453</v>
      </c>
      <c r="B8430" t="s">
        <v>18454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263"/>
        <v>449</v>
      </c>
      <c r="AB8430">
        <f t="shared" si="264"/>
        <v>7.4820601361001731E-5</v>
      </c>
    </row>
    <row r="8431" spans="1:28">
      <c r="A8431" t="s">
        <v>18455</v>
      </c>
      <c r="B8431" t="s">
        <v>18456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263"/>
        <v>453</v>
      </c>
      <c r="AB8431">
        <f t="shared" si="264"/>
        <v>7.5487154602525136E-5</v>
      </c>
    </row>
    <row r="8432" spans="1:28">
      <c r="A8432" t="s">
        <v>18457</v>
      </c>
      <c r="B8432" t="s">
        <v>18458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263"/>
        <v>498</v>
      </c>
      <c r="AB8432">
        <f t="shared" si="264"/>
        <v>8.2985878569663397E-5</v>
      </c>
    </row>
    <row r="8433" spans="1:28">
      <c r="A8433" t="s">
        <v>18459</v>
      </c>
      <c r="B8433" t="s">
        <v>18460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263"/>
        <v>661</v>
      </c>
      <c r="AB8433">
        <f t="shared" si="264"/>
        <v>1.1014792316174197E-4</v>
      </c>
    </row>
    <row r="8434" spans="1:28">
      <c r="A8434" t="s">
        <v>18461</v>
      </c>
      <c r="B8434" t="s">
        <v>18462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263"/>
        <v>992</v>
      </c>
      <c r="AB8434">
        <f t="shared" si="264"/>
        <v>1.653052038978034E-4</v>
      </c>
    </row>
    <row r="8435" spans="1:28">
      <c r="A8435" t="s">
        <v>18463</v>
      </c>
      <c r="B8435" t="s">
        <v>18464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263"/>
        <v>1165</v>
      </c>
      <c r="AB8435">
        <f t="shared" si="264"/>
        <v>1.9413363159369047E-4</v>
      </c>
    </row>
    <row r="8436" spans="1:28">
      <c r="A8436" t="s">
        <v>18465</v>
      </c>
      <c r="B8436" t="s">
        <v>18466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263"/>
        <v>1150</v>
      </c>
      <c r="AB8436">
        <f t="shared" si="264"/>
        <v>1.9163405693797773E-4</v>
      </c>
    </row>
    <row r="8437" spans="1:28">
      <c r="A8437" t="s">
        <v>18467</v>
      </c>
      <c r="B8437" t="s">
        <v>18468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263"/>
        <v>1040</v>
      </c>
      <c r="AB8437">
        <f t="shared" si="264"/>
        <v>1.733038427960842E-4</v>
      </c>
    </row>
    <row r="8438" spans="1:28">
      <c r="A8438" t="s">
        <v>18469</v>
      </c>
      <c r="B8438" t="s">
        <v>18470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263"/>
        <v>978</v>
      </c>
      <c r="AB8438">
        <f t="shared" si="264"/>
        <v>1.6297226755247149E-4</v>
      </c>
    </row>
    <row r="8439" spans="1:28">
      <c r="A8439" t="s">
        <v>18471</v>
      </c>
      <c r="B8439" t="s">
        <v>18472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263"/>
        <v>919</v>
      </c>
      <c r="AB8439">
        <f t="shared" si="264"/>
        <v>1.5314060724000133E-4</v>
      </c>
    </row>
    <row r="8440" spans="1:28">
      <c r="A8440" t="s">
        <v>18473</v>
      </c>
      <c r="B8440" t="s">
        <v>18474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263"/>
        <v>880</v>
      </c>
      <c r="AB8440">
        <f t="shared" si="264"/>
        <v>1.4664171313514816E-4</v>
      </c>
    </row>
    <row r="8441" spans="1:28">
      <c r="A8441" t="s">
        <v>18475</v>
      </c>
      <c r="B8441" t="s">
        <v>18476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263"/>
        <v>855</v>
      </c>
      <c r="AB8441">
        <f t="shared" si="264"/>
        <v>1.4247575537562691E-4</v>
      </c>
    </row>
    <row r="8442" spans="1:28">
      <c r="A8442" t="s">
        <v>18477</v>
      </c>
      <c r="B8442" t="s">
        <v>18478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263"/>
        <v>798</v>
      </c>
      <c r="AB8442">
        <f t="shared" si="264"/>
        <v>1.3297737168391845E-4</v>
      </c>
    </row>
    <row r="8443" spans="1:28">
      <c r="A8443" t="s">
        <v>18479</v>
      </c>
      <c r="B8443" t="s">
        <v>18480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263"/>
        <v>791</v>
      </c>
      <c r="AB8443">
        <f t="shared" si="264"/>
        <v>1.318109035112525E-4</v>
      </c>
    </row>
    <row r="8444" spans="1:28">
      <c r="A8444" t="s">
        <v>18481</v>
      </c>
      <c r="B8444" t="s">
        <v>18482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263"/>
        <v>780</v>
      </c>
      <c r="AB8444">
        <f t="shared" si="264"/>
        <v>1.2997788209706315E-4</v>
      </c>
    </row>
    <row r="8445" spans="1:28">
      <c r="A8445" t="s">
        <v>18483</v>
      </c>
      <c r="B8445" t="s">
        <v>18484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263"/>
        <v>807</v>
      </c>
      <c r="AB8445">
        <f t="shared" si="264"/>
        <v>1.3447711647734611E-4</v>
      </c>
    </row>
    <row r="8446" spans="1:28">
      <c r="A8446" t="s">
        <v>18485</v>
      </c>
      <c r="B8446" t="s">
        <v>18486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263"/>
        <v>857</v>
      </c>
      <c r="AB8446">
        <f t="shared" si="264"/>
        <v>1.4280903199638862E-4</v>
      </c>
    </row>
    <row r="8447" spans="1:28">
      <c r="A8447" t="s">
        <v>18487</v>
      </c>
      <c r="B8447" t="s">
        <v>18488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263"/>
        <v>872</v>
      </c>
      <c r="AB8447">
        <f t="shared" si="264"/>
        <v>1.4530860665210135E-4</v>
      </c>
    </row>
    <row r="8448" spans="1:28">
      <c r="A8448" t="s">
        <v>18489</v>
      </c>
      <c r="B8448" t="s">
        <v>18490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263"/>
        <v>896</v>
      </c>
      <c r="AB8448">
        <f t="shared" si="264"/>
        <v>1.4930792610124178E-4</v>
      </c>
    </row>
    <row r="8449" spans="1:28">
      <c r="A8449" t="s">
        <v>18491</v>
      </c>
      <c r="B8449" t="s">
        <v>18492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263"/>
        <v>899</v>
      </c>
      <c r="AB8449">
        <f t="shared" si="264"/>
        <v>1.4980784103238432E-4</v>
      </c>
    </row>
    <row r="8450" spans="1:28">
      <c r="A8450" t="s">
        <v>18493</v>
      </c>
      <c r="B8450" t="s">
        <v>18494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263"/>
        <v>817</v>
      </c>
      <c r="AB8450">
        <f t="shared" si="264"/>
        <v>1.361434995811546E-4</v>
      </c>
    </row>
    <row r="8451" spans="1:28">
      <c r="A8451" t="s">
        <v>18495</v>
      </c>
      <c r="B8451" t="s">
        <v>18496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263"/>
        <v>648</v>
      </c>
      <c r="AB8451">
        <f t="shared" si="264"/>
        <v>1.0798162512679093E-4</v>
      </c>
    </row>
    <row r="8452" spans="1:28">
      <c r="A8452" t="s">
        <v>18497</v>
      </c>
      <c r="B8452" t="s">
        <v>18498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263"/>
        <v>484</v>
      </c>
      <c r="AB8452">
        <f t="shared" si="264"/>
        <v>8.0652942224331489E-5</v>
      </c>
    </row>
    <row r="8453" spans="1:28">
      <c r="A8453" t="s">
        <v>18499</v>
      </c>
      <c r="B8453" t="s">
        <v>18500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263"/>
        <v>437</v>
      </c>
      <c r="AB8453">
        <f t="shared" si="264"/>
        <v>7.2820941636431532E-5</v>
      </c>
    </row>
    <row r="8454" spans="1:28">
      <c r="A8454" t="s">
        <v>18501</v>
      </c>
      <c r="B8454" t="s">
        <v>18502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265">SUM(U8454:Z8454)</f>
        <v>474</v>
      </c>
      <c r="AB8454">
        <f t="shared" si="264"/>
        <v>7.8986559120522985E-5</v>
      </c>
    </row>
    <row r="8455" spans="1:28">
      <c r="A8455" t="s">
        <v>18503</v>
      </c>
      <c r="B8455" t="s">
        <v>18504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265"/>
        <v>479</v>
      </c>
      <c r="AB8455">
        <f t="shared" si="264"/>
        <v>7.9819750672427243E-5</v>
      </c>
    </row>
    <row r="8456" spans="1:28">
      <c r="A8456" t="s">
        <v>18505</v>
      </c>
      <c r="B8456" t="s">
        <v>18506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265"/>
        <v>524</v>
      </c>
      <c r="AB8456">
        <f t="shared" si="264"/>
        <v>8.7318474639565505E-5</v>
      </c>
    </row>
    <row r="8457" spans="1:28">
      <c r="A8457" t="s">
        <v>18507</v>
      </c>
      <c r="B8457" t="s">
        <v>18508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265"/>
        <v>694</v>
      </c>
      <c r="AB8457">
        <f t="shared" si="264"/>
        <v>1.1564698740431003E-4</v>
      </c>
    </row>
    <row r="8458" spans="1:28">
      <c r="A8458" t="s">
        <v>18509</v>
      </c>
      <c r="B8458" t="s">
        <v>18510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265"/>
        <v>1035</v>
      </c>
      <c r="AB8458">
        <f t="shared" si="264"/>
        <v>1.7247065124417996E-4</v>
      </c>
    </row>
    <row r="8459" spans="1:28">
      <c r="A8459" t="s">
        <v>18511</v>
      </c>
      <c r="B8459" t="s">
        <v>18512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265"/>
        <v>1214</v>
      </c>
      <c r="AB8459">
        <f t="shared" si="264"/>
        <v>2.0229890880235215E-4</v>
      </c>
    </row>
    <row r="8460" spans="1:28">
      <c r="A8460" t="s">
        <v>18513</v>
      </c>
      <c r="B8460" t="s">
        <v>18514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265"/>
        <v>1198</v>
      </c>
      <c r="AB8460">
        <f t="shared" si="264"/>
        <v>1.9963269583625853E-4</v>
      </c>
    </row>
    <row r="8461" spans="1:28">
      <c r="A8461" t="s">
        <v>18515</v>
      </c>
      <c r="B8461" t="s">
        <v>18516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265"/>
        <v>1085</v>
      </c>
      <c r="AB8461">
        <f t="shared" si="264"/>
        <v>1.8080256676322246E-4</v>
      </c>
    </row>
    <row r="8462" spans="1:28">
      <c r="A8462" t="s">
        <v>18517</v>
      </c>
      <c r="B8462" t="s">
        <v>18518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265"/>
        <v>1023</v>
      </c>
      <c r="AB8462">
        <f t="shared" si="264"/>
        <v>1.7047099151960976E-4</v>
      </c>
    </row>
    <row r="8463" spans="1:28">
      <c r="A8463" t="s">
        <v>18519</v>
      </c>
      <c r="B8463" t="s">
        <v>18520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265"/>
        <v>963</v>
      </c>
      <c r="AB8463">
        <f t="shared" si="264"/>
        <v>1.6047269289675873E-4</v>
      </c>
    </row>
    <row r="8464" spans="1:28">
      <c r="A8464" t="s">
        <v>18521</v>
      </c>
      <c r="B8464" t="s">
        <v>18522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265"/>
        <v>922</v>
      </c>
      <c r="AB8464">
        <f t="shared" si="264"/>
        <v>1.5364052217114389E-4</v>
      </c>
    </row>
    <row r="8465" spans="1:28">
      <c r="A8465" t="s">
        <v>18523</v>
      </c>
      <c r="B8465" t="s">
        <v>18524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265"/>
        <v>896</v>
      </c>
      <c r="AB8465">
        <f t="shared" si="264"/>
        <v>1.4930792610124178E-4</v>
      </c>
    </row>
    <row r="8466" spans="1:28">
      <c r="A8466" t="s">
        <v>18525</v>
      </c>
      <c r="B8466" t="s">
        <v>18526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265"/>
        <v>837</v>
      </c>
      <c r="AB8466">
        <f t="shared" si="264"/>
        <v>1.3947626578877161E-4</v>
      </c>
    </row>
    <row r="8467" spans="1:28">
      <c r="A8467" t="s">
        <v>18527</v>
      </c>
      <c r="B8467" t="s">
        <v>18528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265"/>
        <v>830</v>
      </c>
      <c r="AB8467">
        <f t="shared" si="264"/>
        <v>1.3830979761610566E-4</v>
      </c>
    </row>
    <row r="8468" spans="1:28">
      <c r="A8468" t="s">
        <v>18529</v>
      </c>
      <c r="B8468" t="s">
        <v>18530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265"/>
        <v>820</v>
      </c>
      <c r="AB8468">
        <f t="shared" si="264"/>
        <v>1.3664341451229717E-4</v>
      </c>
    </row>
    <row r="8469" spans="1:28">
      <c r="A8469" t="s">
        <v>18531</v>
      </c>
      <c r="B8469" t="s">
        <v>18532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265"/>
        <v>847</v>
      </c>
      <c r="AB8469">
        <f t="shared" si="264"/>
        <v>1.411426488925801E-4</v>
      </c>
    </row>
    <row r="8470" spans="1:28">
      <c r="A8470" t="s">
        <v>18533</v>
      </c>
      <c r="B8470" t="s">
        <v>18534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265"/>
        <v>899</v>
      </c>
      <c r="AB8470">
        <f t="shared" ref="AB8470:AB8533" si="266">AA8470/$AD$4</f>
        <v>1.4980784103238432E-4</v>
      </c>
    </row>
    <row r="8471" spans="1:28">
      <c r="A8471" t="s">
        <v>18535</v>
      </c>
      <c r="B8471" t="s">
        <v>18536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265"/>
        <v>913</v>
      </c>
      <c r="AB8471">
        <f t="shared" si="266"/>
        <v>1.5214077737771623E-4</v>
      </c>
    </row>
    <row r="8472" spans="1:28">
      <c r="A8472" t="s">
        <v>18537</v>
      </c>
      <c r="B8472" t="s">
        <v>18538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265"/>
        <v>937</v>
      </c>
      <c r="AB8472">
        <f t="shared" si="266"/>
        <v>1.5614009682685662E-4</v>
      </c>
    </row>
    <row r="8473" spans="1:28">
      <c r="A8473" t="s">
        <v>18539</v>
      </c>
      <c r="B8473" t="s">
        <v>18540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265"/>
        <v>938</v>
      </c>
      <c r="AB8473">
        <f t="shared" si="266"/>
        <v>1.5630673513723748E-4</v>
      </c>
    </row>
    <row r="8474" spans="1:28">
      <c r="A8474" t="s">
        <v>18541</v>
      </c>
      <c r="B8474" t="s">
        <v>18542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265"/>
        <v>853</v>
      </c>
      <c r="AB8474">
        <f t="shared" si="266"/>
        <v>1.421424787548652E-4</v>
      </c>
    </row>
    <row r="8475" spans="1:28">
      <c r="A8475" t="s">
        <v>18543</v>
      </c>
      <c r="B8475" t="s">
        <v>18544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265"/>
        <v>679</v>
      </c>
      <c r="AB8475">
        <f t="shared" si="266"/>
        <v>1.1314741274859728E-4</v>
      </c>
    </row>
    <row r="8476" spans="1:28">
      <c r="A8476" t="s">
        <v>18545</v>
      </c>
      <c r="B8476" t="s">
        <v>18546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265"/>
        <v>508</v>
      </c>
      <c r="AB8476">
        <f t="shared" si="266"/>
        <v>8.4652261673471901E-5</v>
      </c>
    </row>
    <row r="8477" spans="1:28">
      <c r="A8477" t="s">
        <v>18547</v>
      </c>
      <c r="B8477" t="s">
        <v>18548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265"/>
        <v>431</v>
      </c>
      <c r="AB8477">
        <f t="shared" si="266"/>
        <v>7.1821111774146432E-5</v>
      </c>
    </row>
    <row r="8478" spans="1:28">
      <c r="A8478" t="s">
        <v>18549</v>
      </c>
      <c r="B8478" t="s">
        <v>18550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265"/>
        <v>465</v>
      </c>
      <c r="AB8478">
        <f t="shared" si="266"/>
        <v>7.7486814327095335E-5</v>
      </c>
    </row>
    <row r="8479" spans="1:28">
      <c r="A8479" t="s">
        <v>18551</v>
      </c>
      <c r="B8479" t="s">
        <v>18552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265"/>
        <v>467</v>
      </c>
      <c r="AB8479">
        <f t="shared" si="266"/>
        <v>7.7820090947857044E-5</v>
      </c>
    </row>
    <row r="8480" spans="1:28">
      <c r="A8480" t="s">
        <v>18553</v>
      </c>
      <c r="B8480" t="s">
        <v>18554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265"/>
        <v>506</v>
      </c>
      <c r="AB8480">
        <f t="shared" si="266"/>
        <v>8.4318985052710192E-5</v>
      </c>
    </row>
    <row r="8481" spans="1:28">
      <c r="A8481" t="s">
        <v>18555</v>
      </c>
      <c r="B8481" t="s">
        <v>18556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265"/>
        <v>669</v>
      </c>
      <c r="AB8481">
        <f t="shared" si="266"/>
        <v>1.1148102964478878E-4</v>
      </c>
    </row>
    <row r="8482" spans="1:28">
      <c r="A8482" t="s">
        <v>18557</v>
      </c>
      <c r="B8482" t="s">
        <v>18558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265"/>
        <v>1007</v>
      </c>
      <c r="AB8482">
        <f t="shared" si="266"/>
        <v>1.6780477855351614E-4</v>
      </c>
    </row>
    <row r="8483" spans="1:28">
      <c r="A8483" t="s">
        <v>18559</v>
      </c>
      <c r="B8483" t="s">
        <v>18560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265"/>
        <v>1195</v>
      </c>
      <c r="AB8483">
        <f t="shared" si="266"/>
        <v>1.9913278090511599E-4</v>
      </c>
    </row>
    <row r="8484" spans="1:28">
      <c r="A8484" t="s">
        <v>18561</v>
      </c>
      <c r="B8484" t="s">
        <v>18562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265"/>
        <v>1190</v>
      </c>
      <c r="AB8484">
        <f t="shared" si="266"/>
        <v>1.9829958935321172E-4</v>
      </c>
    </row>
    <row r="8485" spans="1:28">
      <c r="A8485" t="s">
        <v>18563</v>
      </c>
      <c r="B8485" t="s">
        <v>18564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265"/>
        <v>1081</v>
      </c>
      <c r="AB8485">
        <f t="shared" si="266"/>
        <v>1.8013601352169904E-4</v>
      </c>
    </row>
    <row r="8486" spans="1:28">
      <c r="A8486" t="s">
        <v>18565</v>
      </c>
      <c r="B8486" t="s">
        <v>18566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265"/>
        <v>1018</v>
      </c>
      <c r="AB8486">
        <f t="shared" si="266"/>
        <v>1.6963779996770548E-4</v>
      </c>
    </row>
    <row r="8487" spans="1:28">
      <c r="A8487" t="s">
        <v>18567</v>
      </c>
      <c r="B8487" t="s">
        <v>18568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265"/>
        <v>955</v>
      </c>
      <c r="AB8487">
        <f t="shared" si="266"/>
        <v>1.5913958641371192E-4</v>
      </c>
    </row>
    <row r="8488" spans="1:28">
      <c r="A8488" t="s">
        <v>18569</v>
      </c>
      <c r="B8488" t="s">
        <v>18570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265"/>
        <v>912</v>
      </c>
      <c r="AB8488">
        <f t="shared" si="266"/>
        <v>1.5197413906733537E-4</v>
      </c>
    </row>
    <row r="8489" spans="1:28">
      <c r="A8489" t="s">
        <v>18571</v>
      </c>
      <c r="B8489" t="s">
        <v>18572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265"/>
        <v>886</v>
      </c>
      <c r="AB8489">
        <f t="shared" si="266"/>
        <v>1.4764154299743326E-4</v>
      </c>
    </row>
    <row r="8490" spans="1:28">
      <c r="A8490" t="s">
        <v>18573</v>
      </c>
      <c r="B8490" t="s">
        <v>18574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265"/>
        <v>831</v>
      </c>
      <c r="AB8490">
        <f t="shared" si="266"/>
        <v>1.3847643592648651E-4</v>
      </c>
    </row>
    <row r="8491" spans="1:28">
      <c r="A8491" t="s">
        <v>18575</v>
      </c>
      <c r="B8491" t="s">
        <v>18576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265"/>
        <v>819</v>
      </c>
      <c r="AB8491">
        <f t="shared" si="266"/>
        <v>1.3647677620191631E-4</v>
      </c>
    </row>
    <row r="8492" spans="1:28">
      <c r="A8492" t="s">
        <v>18577</v>
      </c>
      <c r="B8492" t="s">
        <v>18578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265"/>
        <v>807</v>
      </c>
      <c r="AB8492">
        <f t="shared" si="266"/>
        <v>1.3447711647734611E-4</v>
      </c>
    </row>
    <row r="8493" spans="1:28">
      <c r="A8493" t="s">
        <v>18579</v>
      </c>
      <c r="B8493" t="s">
        <v>18580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265"/>
        <v>833</v>
      </c>
      <c r="AB8493">
        <f t="shared" si="266"/>
        <v>1.3880971254724822E-4</v>
      </c>
    </row>
    <row r="8494" spans="1:28">
      <c r="A8494" t="s">
        <v>18581</v>
      </c>
      <c r="B8494" t="s">
        <v>18582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265"/>
        <v>886</v>
      </c>
      <c r="AB8494">
        <f t="shared" si="266"/>
        <v>1.4764154299743326E-4</v>
      </c>
    </row>
    <row r="8495" spans="1:28">
      <c r="A8495" t="s">
        <v>18583</v>
      </c>
      <c r="B8495" t="s">
        <v>18584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265"/>
        <v>906</v>
      </c>
      <c r="AB8495">
        <f t="shared" si="266"/>
        <v>1.5097430920505027E-4</v>
      </c>
    </row>
    <row r="8496" spans="1:28">
      <c r="A8496" t="s">
        <v>18585</v>
      </c>
      <c r="B8496" t="s">
        <v>18586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265"/>
        <v>936</v>
      </c>
      <c r="AB8496">
        <f t="shared" si="266"/>
        <v>1.5597345851647577E-4</v>
      </c>
    </row>
    <row r="8497" spans="1:28">
      <c r="A8497" t="s">
        <v>18587</v>
      </c>
      <c r="B8497" t="s">
        <v>18588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265"/>
        <v>933</v>
      </c>
      <c r="AB8497">
        <f t="shared" si="266"/>
        <v>1.5547354358533323E-4</v>
      </c>
    </row>
    <row r="8498" spans="1:28">
      <c r="A8498" t="s">
        <v>18589</v>
      </c>
      <c r="B8498" t="s">
        <v>18590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265"/>
        <v>854</v>
      </c>
      <c r="AB8498">
        <f t="shared" si="266"/>
        <v>1.4230911706524606E-4</v>
      </c>
    </row>
    <row r="8499" spans="1:28">
      <c r="A8499" t="s">
        <v>18591</v>
      </c>
      <c r="B8499" t="s">
        <v>18592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265"/>
        <v>677</v>
      </c>
      <c r="AB8499">
        <f t="shared" si="266"/>
        <v>1.1281413612783557E-4</v>
      </c>
    </row>
    <row r="8500" spans="1:28">
      <c r="A8500" t="s">
        <v>18593</v>
      </c>
      <c r="B8500" t="s">
        <v>18594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265"/>
        <v>503</v>
      </c>
      <c r="AB8500">
        <f t="shared" si="266"/>
        <v>8.3819070121567642E-5</v>
      </c>
    </row>
    <row r="8501" spans="1:28">
      <c r="A8501" t="s">
        <v>18595</v>
      </c>
      <c r="B8501" t="s">
        <v>18596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265"/>
        <v>466</v>
      </c>
      <c r="AB8501">
        <f t="shared" si="266"/>
        <v>7.765345263747619E-5</v>
      </c>
    </row>
    <row r="8502" spans="1:28">
      <c r="A8502" t="s">
        <v>18597</v>
      </c>
      <c r="B8502" t="s">
        <v>18598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265"/>
        <v>486</v>
      </c>
      <c r="AB8502">
        <f t="shared" si="266"/>
        <v>8.0986218845093198E-5</v>
      </c>
    </row>
    <row r="8503" spans="1:28">
      <c r="A8503" t="s">
        <v>18599</v>
      </c>
      <c r="B8503" t="s">
        <v>18600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265"/>
        <v>471</v>
      </c>
      <c r="AB8503">
        <f t="shared" si="266"/>
        <v>7.8486644189380435E-5</v>
      </c>
    </row>
    <row r="8504" spans="1:28">
      <c r="A8504" t="s">
        <v>18601</v>
      </c>
      <c r="B8504" t="s">
        <v>18602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265"/>
        <v>529</v>
      </c>
      <c r="AB8504">
        <f t="shared" si="266"/>
        <v>8.815166619146975E-5</v>
      </c>
    </row>
    <row r="8505" spans="1:28">
      <c r="A8505" t="s">
        <v>18603</v>
      </c>
      <c r="B8505" t="s">
        <v>18604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265"/>
        <v>691</v>
      </c>
      <c r="AB8505">
        <f t="shared" si="266"/>
        <v>1.1514707247316748E-4</v>
      </c>
    </row>
    <row r="8506" spans="1:28">
      <c r="A8506" t="s">
        <v>18605</v>
      </c>
      <c r="B8506" t="s">
        <v>18606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265"/>
        <v>1011</v>
      </c>
      <c r="AB8506">
        <f t="shared" si="266"/>
        <v>1.6847133179503956E-4</v>
      </c>
    </row>
    <row r="8507" spans="1:28">
      <c r="A8507" t="s">
        <v>18607</v>
      </c>
      <c r="B8507" t="s">
        <v>18608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265"/>
        <v>1218</v>
      </c>
      <c r="AB8507">
        <f t="shared" si="266"/>
        <v>2.0296546204387554E-4</v>
      </c>
    </row>
    <row r="8508" spans="1:28">
      <c r="A8508" t="s">
        <v>18609</v>
      </c>
      <c r="B8508" t="s">
        <v>18610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265"/>
        <v>1201</v>
      </c>
      <c r="AB8508">
        <f t="shared" si="266"/>
        <v>2.0013261076740109E-4</v>
      </c>
    </row>
    <row r="8509" spans="1:28">
      <c r="A8509" t="s">
        <v>18611</v>
      </c>
      <c r="B8509" t="s">
        <v>18612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265"/>
        <v>1081</v>
      </c>
      <c r="AB8509">
        <f t="shared" si="266"/>
        <v>1.8013601352169904E-4</v>
      </c>
    </row>
    <row r="8510" spans="1:28">
      <c r="A8510" t="s">
        <v>18613</v>
      </c>
      <c r="B8510" t="s">
        <v>18614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265"/>
        <v>1017</v>
      </c>
      <c r="AB8510">
        <f t="shared" si="266"/>
        <v>1.6947116165732466E-4</v>
      </c>
    </row>
    <row r="8511" spans="1:28">
      <c r="A8511" t="s">
        <v>18615</v>
      </c>
      <c r="B8511" t="s">
        <v>18616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265"/>
        <v>973</v>
      </c>
      <c r="AB8511">
        <f t="shared" si="266"/>
        <v>1.6213907600056725E-4</v>
      </c>
    </row>
    <row r="8512" spans="1:28">
      <c r="A8512" t="s">
        <v>18617</v>
      </c>
      <c r="B8512" t="s">
        <v>18618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265"/>
        <v>921</v>
      </c>
      <c r="AB8512">
        <f t="shared" si="266"/>
        <v>1.5347388386076303E-4</v>
      </c>
    </row>
    <row r="8513" spans="1:28">
      <c r="A8513" t="s">
        <v>18619</v>
      </c>
      <c r="B8513" t="s">
        <v>18620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265"/>
        <v>894</v>
      </c>
      <c r="AB8513">
        <f t="shared" si="266"/>
        <v>1.4897464948048007E-4</v>
      </c>
    </row>
    <row r="8514" spans="1:28">
      <c r="A8514" t="s">
        <v>18621</v>
      </c>
      <c r="B8514" t="s">
        <v>18622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265"/>
        <v>822</v>
      </c>
      <c r="AB8514">
        <f t="shared" si="266"/>
        <v>1.3697669113305885E-4</v>
      </c>
    </row>
    <row r="8515" spans="1:28">
      <c r="A8515" t="s">
        <v>18623</v>
      </c>
      <c r="B8515" t="s">
        <v>18624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265"/>
        <v>843</v>
      </c>
      <c r="AB8515">
        <f t="shared" si="266"/>
        <v>1.4047609565105671E-4</v>
      </c>
    </row>
    <row r="8516" spans="1:28">
      <c r="A8516" t="s">
        <v>18625</v>
      </c>
      <c r="B8516" t="s">
        <v>18626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265"/>
        <v>835</v>
      </c>
      <c r="AB8516">
        <f t="shared" si="266"/>
        <v>1.391429891680099E-4</v>
      </c>
    </row>
    <row r="8517" spans="1:28">
      <c r="A8517" t="s">
        <v>18627</v>
      </c>
      <c r="B8517" t="s">
        <v>18628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265"/>
        <v>866</v>
      </c>
      <c r="AB8517">
        <f t="shared" si="266"/>
        <v>1.4430877678981626E-4</v>
      </c>
    </row>
    <row r="8518" spans="1:28">
      <c r="A8518" t="s">
        <v>18629</v>
      </c>
      <c r="B8518" t="s">
        <v>18630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267">SUM(U8518:Z8518)</f>
        <v>906</v>
      </c>
      <c r="AB8518">
        <f t="shared" si="266"/>
        <v>1.5097430920505027E-4</v>
      </c>
    </row>
    <row r="8519" spans="1:28">
      <c r="A8519" t="s">
        <v>18631</v>
      </c>
      <c r="B8519" t="s">
        <v>18632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267"/>
        <v>930</v>
      </c>
      <c r="AB8519">
        <f t="shared" si="266"/>
        <v>1.5497362865419067E-4</v>
      </c>
    </row>
    <row r="8520" spans="1:28">
      <c r="A8520" t="s">
        <v>18633</v>
      </c>
      <c r="B8520" t="s">
        <v>18634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267"/>
        <v>940</v>
      </c>
      <c r="AB8520">
        <f t="shared" si="266"/>
        <v>1.5664001175799919E-4</v>
      </c>
    </row>
    <row r="8521" spans="1:28">
      <c r="A8521" t="s">
        <v>18635</v>
      </c>
      <c r="B8521" t="s">
        <v>18636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267"/>
        <v>940</v>
      </c>
      <c r="AB8521">
        <f t="shared" si="266"/>
        <v>1.5664001175799919E-4</v>
      </c>
    </row>
    <row r="8522" spans="1:28">
      <c r="A8522" t="s">
        <v>18637</v>
      </c>
      <c r="B8522" t="s">
        <v>18638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267"/>
        <v>871</v>
      </c>
      <c r="AB8522">
        <f t="shared" si="266"/>
        <v>1.4514196834172053E-4</v>
      </c>
    </row>
    <row r="8523" spans="1:28">
      <c r="A8523" t="s">
        <v>18639</v>
      </c>
      <c r="B8523" t="s">
        <v>18640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267"/>
        <v>701</v>
      </c>
      <c r="AB8523">
        <f t="shared" si="266"/>
        <v>1.1681345557697599E-4</v>
      </c>
    </row>
    <row r="8524" spans="1:28">
      <c r="A8524" t="s">
        <v>18641</v>
      </c>
      <c r="B8524" t="s">
        <v>18642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267"/>
        <v>520</v>
      </c>
      <c r="AB8524">
        <f t="shared" si="266"/>
        <v>8.66519213980421E-5</v>
      </c>
    </row>
    <row r="8525" spans="1:28">
      <c r="A8525" t="s">
        <v>18643</v>
      </c>
      <c r="B8525" t="s">
        <v>18644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267"/>
        <v>489</v>
      </c>
      <c r="AB8525">
        <f t="shared" si="266"/>
        <v>8.1486133776235747E-5</v>
      </c>
    </row>
    <row r="8526" spans="1:28">
      <c r="A8526" t="s">
        <v>18645</v>
      </c>
      <c r="B8526" t="s">
        <v>18646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267"/>
        <v>539</v>
      </c>
      <c r="AB8526">
        <f t="shared" si="266"/>
        <v>8.9818049295278254E-5</v>
      </c>
    </row>
    <row r="8527" spans="1:28">
      <c r="A8527" t="s">
        <v>18647</v>
      </c>
      <c r="B8527" t="s">
        <v>18648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267"/>
        <v>531</v>
      </c>
      <c r="AB8527">
        <f t="shared" si="266"/>
        <v>8.8484942812231445E-5</v>
      </c>
    </row>
    <row r="8528" spans="1:28">
      <c r="A8528" t="s">
        <v>18649</v>
      </c>
      <c r="B8528" t="s">
        <v>18650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267"/>
        <v>613</v>
      </c>
      <c r="AB8528">
        <f t="shared" si="266"/>
        <v>1.0214928426346117E-4</v>
      </c>
    </row>
    <row r="8529" spans="1:28">
      <c r="A8529" t="s">
        <v>18651</v>
      </c>
      <c r="B8529" t="s">
        <v>18652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267"/>
        <v>803</v>
      </c>
      <c r="AB8529">
        <f t="shared" si="266"/>
        <v>1.3381056323582269E-4</v>
      </c>
    </row>
    <row r="8530" spans="1:28">
      <c r="A8530" t="s">
        <v>18653</v>
      </c>
      <c r="B8530" t="s">
        <v>18654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267"/>
        <v>1138</v>
      </c>
      <c r="AB8530">
        <f t="shared" si="266"/>
        <v>1.8963439721340753E-4</v>
      </c>
    </row>
    <row r="8531" spans="1:28">
      <c r="A8531" t="s">
        <v>18655</v>
      </c>
      <c r="B8531" t="s">
        <v>18656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267"/>
        <v>1190</v>
      </c>
      <c r="AB8531">
        <f t="shared" si="266"/>
        <v>1.9829958935321172E-4</v>
      </c>
    </row>
    <row r="8532" spans="1:28">
      <c r="A8532" t="s">
        <v>18657</v>
      </c>
      <c r="B8532" t="s">
        <v>18658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267"/>
        <v>1172</v>
      </c>
      <c r="AB8532">
        <f t="shared" si="266"/>
        <v>1.9530009976635642E-4</v>
      </c>
    </row>
    <row r="8533" spans="1:28">
      <c r="A8533" t="s">
        <v>18659</v>
      </c>
      <c r="B8533" t="s">
        <v>18660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267"/>
        <v>1047</v>
      </c>
      <c r="AB8533">
        <f t="shared" si="266"/>
        <v>1.7447031096875015E-4</v>
      </c>
    </row>
    <row r="8534" spans="1:28">
      <c r="A8534" t="s">
        <v>18661</v>
      </c>
      <c r="B8534" t="s">
        <v>18662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267"/>
        <v>998</v>
      </c>
      <c r="AB8534">
        <f t="shared" ref="AB8534:AB8597" si="268">AA8534/$AD$4</f>
        <v>1.663050337600885E-4</v>
      </c>
    </row>
    <row r="8535" spans="1:28">
      <c r="A8535" t="s">
        <v>18663</v>
      </c>
      <c r="B8535" t="s">
        <v>18664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267"/>
        <v>947</v>
      </c>
      <c r="AB8535">
        <f t="shared" si="268"/>
        <v>1.5780647993066514E-4</v>
      </c>
    </row>
    <row r="8536" spans="1:28">
      <c r="A8536" t="s">
        <v>18665</v>
      </c>
      <c r="B8536" t="s">
        <v>18666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267"/>
        <v>915</v>
      </c>
      <c r="AB8536">
        <f t="shared" si="268"/>
        <v>1.5247405399847793E-4</v>
      </c>
    </row>
    <row r="8537" spans="1:28">
      <c r="A8537" t="s">
        <v>18667</v>
      </c>
      <c r="B8537" t="s">
        <v>18668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267"/>
        <v>893</v>
      </c>
      <c r="AB8537">
        <f t="shared" si="268"/>
        <v>1.4880801117009922E-4</v>
      </c>
    </row>
    <row r="8538" spans="1:28">
      <c r="A8538" t="s">
        <v>18669</v>
      </c>
      <c r="B8538" t="s">
        <v>18670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267"/>
        <v>844</v>
      </c>
      <c r="AB8538">
        <f t="shared" si="268"/>
        <v>1.4064273396143757E-4</v>
      </c>
    </row>
    <row r="8539" spans="1:28">
      <c r="A8539" t="s">
        <v>18671</v>
      </c>
      <c r="B8539" t="s">
        <v>18672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267"/>
        <v>851</v>
      </c>
      <c r="AB8539">
        <f t="shared" si="268"/>
        <v>1.4180920213410352E-4</v>
      </c>
    </row>
    <row r="8540" spans="1:28">
      <c r="A8540" t="s">
        <v>18673</v>
      </c>
      <c r="B8540" t="s">
        <v>18674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267"/>
        <v>842</v>
      </c>
      <c r="AB8540">
        <f t="shared" si="268"/>
        <v>1.4030945734067586E-4</v>
      </c>
    </row>
    <row r="8541" spans="1:28">
      <c r="A8541" t="s">
        <v>18675</v>
      </c>
      <c r="B8541" t="s">
        <v>18676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267"/>
        <v>883</v>
      </c>
      <c r="AB8541">
        <f t="shared" si="268"/>
        <v>1.4714162806629073E-4</v>
      </c>
    </row>
    <row r="8542" spans="1:28">
      <c r="A8542" t="s">
        <v>18677</v>
      </c>
      <c r="B8542" t="s">
        <v>18678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267"/>
        <v>942</v>
      </c>
      <c r="AB8542">
        <f t="shared" si="268"/>
        <v>1.5697328837876087E-4</v>
      </c>
    </row>
    <row r="8543" spans="1:28">
      <c r="A8543" t="s">
        <v>18679</v>
      </c>
      <c r="B8543" t="s">
        <v>18680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267"/>
        <v>965</v>
      </c>
      <c r="AB8543">
        <f t="shared" si="268"/>
        <v>1.6080596951752044E-4</v>
      </c>
    </row>
    <row r="8544" spans="1:28">
      <c r="A8544" t="s">
        <v>18681</v>
      </c>
      <c r="B8544" t="s">
        <v>18682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267"/>
        <v>985</v>
      </c>
      <c r="AB8544">
        <f t="shared" si="268"/>
        <v>1.6413873572513745E-4</v>
      </c>
    </row>
    <row r="8545" spans="1:28">
      <c r="A8545" t="s">
        <v>18683</v>
      </c>
      <c r="B8545" t="s">
        <v>18684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267"/>
        <v>989</v>
      </c>
      <c r="AB8545">
        <f t="shared" si="268"/>
        <v>1.6480528896666084E-4</v>
      </c>
    </row>
    <row r="8546" spans="1:28">
      <c r="A8546" t="s">
        <v>18685</v>
      </c>
      <c r="B8546" t="s">
        <v>18686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267"/>
        <v>917</v>
      </c>
      <c r="AB8546">
        <f t="shared" si="268"/>
        <v>1.5280733061923962E-4</v>
      </c>
    </row>
    <row r="8547" spans="1:28">
      <c r="A8547" t="s">
        <v>18687</v>
      </c>
      <c r="B8547" t="s">
        <v>18688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267"/>
        <v>742</v>
      </c>
      <c r="AB8547">
        <f t="shared" si="268"/>
        <v>1.2364562630259084E-4</v>
      </c>
    </row>
    <row r="8548" spans="1:28">
      <c r="A8548" t="s">
        <v>18689</v>
      </c>
      <c r="B8548" t="s">
        <v>18690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267"/>
        <v>567</v>
      </c>
      <c r="AB8548">
        <f t="shared" si="268"/>
        <v>9.4483921985942057E-5</v>
      </c>
    </row>
    <row r="8549" spans="1:28">
      <c r="A8549" t="s">
        <v>18691</v>
      </c>
      <c r="B8549" t="s">
        <v>18692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267"/>
        <v>468</v>
      </c>
      <c r="AB8549">
        <f t="shared" si="268"/>
        <v>7.7986729258237885E-5</v>
      </c>
    </row>
    <row r="8550" spans="1:28">
      <c r="A8550" t="s">
        <v>18693</v>
      </c>
      <c r="B8550" t="s">
        <v>18694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267"/>
        <v>509</v>
      </c>
      <c r="AB8550">
        <f t="shared" si="268"/>
        <v>8.4818899983852742E-5</v>
      </c>
    </row>
    <row r="8551" spans="1:28">
      <c r="A8551" t="s">
        <v>18695</v>
      </c>
      <c r="B8551" t="s">
        <v>18696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267"/>
        <v>514</v>
      </c>
      <c r="AB8551">
        <f t="shared" si="268"/>
        <v>8.5652091535757001E-5</v>
      </c>
    </row>
    <row r="8552" spans="1:28">
      <c r="A8552" t="s">
        <v>18697</v>
      </c>
      <c r="B8552" t="s">
        <v>18698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267"/>
        <v>563</v>
      </c>
      <c r="AB8552">
        <f t="shared" si="268"/>
        <v>9.3817368744418653E-5</v>
      </c>
    </row>
    <row r="8553" spans="1:28">
      <c r="A8553" t="s">
        <v>18699</v>
      </c>
      <c r="B8553" t="s">
        <v>18700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267"/>
        <v>737</v>
      </c>
      <c r="AB8553">
        <f t="shared" si="268"/>
        <v>1.228124347506866E-4</v>
      </c>
    </row>
    <row r="8554" spans="1:28">
      <c r="A8554" t="s">
        <v>18701</v>
      </c>
      <c r="B8554" t="s">
        <v>18702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267"/>
        <v>1091</v>
      </c>
      <c r="AB8554">
        <f t="shared" si="268"/>
        <v>1.8180239662550756E-4</v>
      </c>
    </row>
    <row r="8555" spans="1:28">
      <c r="A8555" t="s">
        <v>18703</v>
      </c>
      <c r="B8555" t="s">
        <v>18704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267"/>
        <v>1268</v>
      </c>
      <c r="AB8555">
        <f t="shared" si="268"/>
        <v>2.1129737756291804E-4</v>
      </c>
    </row>
    <row r="8556" spans="1:28">
      <c r="A8556" t="s">
        <v>18705</v>
      </c>
      <c r="B8556" t="s">
        <v>18706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267"/>
        <v>1252</v>
      </c>
      <c r="AB8556">
        <f t="shared" si="268"/>
        <v>2.0863116459682445E-4</v>
      </c>
    </row>
    <row r="8557" spans="1:28">
      <c r="A8557" t="s">
        <v>18707</v>
      </c>
      <c r="B8557" t="s">
        <v>18708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267"/>
        <v>1124</v>
      </c>
      <c r="AB8557">
        <f t="shared" si="268"/>
        <v>1.8730146086807562E-4</v>
      </c>
    </row>
    <row r="8558" spans="1:28">
      <c r="A8558" t="s">
        <v>18709</v>
      </c>
      <c r="B8558" t="s">
        <v>18710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267"/>
        <v>1065</v>
      </c>
      <c r="AB8558">
        <f t="shared" si="268"/>
        <v>1.7746980055560545E-4</v>
      </c>
    </row>
    <row r="8559" spans="1:28">
      <c r="A8559" t="s">
        <v>18711</v>
      </c>
      <c r="B8559" t="s">
        <v>18712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267"/>
        <v>1006</v>
      </c>
      <c r="AB8559">
        <f t="shared" si="268"/>
        <v>1.6763814024313528E-4</v>
      </c>
    </row>
    <row r="8560" spans="1:28">
      <c r="A8560" t="s">
        <v>18713</v>
      </c>
      <c r="B8560" t="s">
        <v>18714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267"/>
        <v>961</v>
      </c>
      <c r="AB8560">
        <f t="shared" si="268"/>
        <v>1.6013941627599702E-4</v>
      </c>
    </row>
    <row r="8561" spans="1:28">
      <c r="A8561" t="s">
        <v>18715</v>
      </c>
      <c r="B8561" t="s">
        <v>18716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267"/>
        <v>938</v>
      </c>
      <c r="AB8561">
        <f t="shared" si="268"/>
        <v>1.5630673513723748E-4</v>
      </c>
    </row>
    <row r="8562" spans="1:28">
      <c r="A8562" t="s">
        <v>18717</v>
      </c>
      <c r="B8562" t="s">
        <v>18718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267"/>
        <v>879</v>
      </c>
      <c r="AB8562">
        <f t="shared" si="268"/>
        <v>1.4647507482476731E-4</v>
      </c>
    </row>
    <row r="8563" spans="1:28">
      <c r="A8563" t="s">
        <v>18719</v>
      </c>
      <c r="B8563" t="s">
        <v>18720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267"/>
        <v>874</v>
      </c>
      <c r="AB8563">
        <f t="shared" si="268"/>
        <v>1.4564188327286306E-4</v>
      </c>
    </row>
    <row r="8564" spans="1:28">
      <c r="A8564" t="s">
        <v>18721</v>
      </c>
      <c r="B8564" t="s">
        <v>18722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267"/>
        <v>868</v>
      </c>
      <c r="AB8564">
        <f t="shared" si="268"/>
        <v>1.4464205341057796E-4</v>
      </c>
    </row>
    <row r="8565" spans="1:28">
      <c r="A8565" t="s">
        <v>18723</v>
      </c>
      <c r="B8565" t="s">
        <v>18724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267"/>
        <v>904</v>
      </c>
      <c r="AB8565">
        <f t="shared" si="268"/>
        <v>1.5064103258428856E-4</v>
      </c>
    </row>
    <row r="8566" spans="1:28">
      <c r="A8566" t="s">
        <v>18725</v>
      </c>
      <c r="B8566" t="s">
        <v>18726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267"/>
        <v>953</v>
      </c>
      <c r="AB8566">
        <f t="shared" si="268"/>
        <v>1.5880630979295024E-4</v>
      </c>
    </row>
    <row r="8567" spans="1:28">
      <c r="A8567" t="s">
        <v>18727</v>
      </c>
      <c r="B8567" t="s">
        <v>18728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267"/>
        <v>977</v>
      </c>
      <c r="AB8567">
        <f t="shared" si="268"/>
        <v>1.6280562924209064E-4</v>
      </c>
    </row>
    <row r="8568" spans="1:28">
      <c r="A8568" t="s">
        <v>18729</v>
      </c>
      <c r="B8568" t="s">
        <v>18730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267"/>
        <v>1000</v>
      </c>
      <c r="AB8568">
        <f t="shared" si="268"/>
        <v>1.6663831038085018E-4</v>
      </c>
    </row>
    <row r="8569" spans="1:28">
      <c r="A8569" t="s">
        <v>18731</v>
      </c>
      <c r="B8569" t="s">
        <v>18732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267"/>
        <v>999</v>
      </c>
      <c r="AB8569">
        <f t="shared" si="268"/>
        <v>1.6647167207046933E-4</v>
      </c>
    </row>
    <row r="8570" spans="1:28">
      <c r="A8570" t="s">
        <v>18733</v>
      </c>
      <c r="B8570" t="s">
        <v>18734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267"/>
        <v>909</v>
      </c>
      <c r="AB8570">
        <f t="shared" si="268"/>
        <v>1.5147422413619283E-4</v>
      </c>
    </row>
    <row r="8571" spans="1:28">
      <c r="A8571" t="s">
        <v>18735</v>
      </c>
      <c r="B8571" t="s">
        <v>18736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267"/>
        <v>729</v>
      </c>
      <c r="AB8571">
        <f t="shared" si="268"/>
        <v>1.2147932826763979E-4</v>
      </c>
    </row>
    <row r="8572" spans="1:28">
      <c r="A8572" t="s">
        <v>18737</v>
      </c>
      <c r="B8572" t="s">
        <v>18738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267"/>
        <v>547</v>
      </c>
      <c r="AB8572">
        <f t="shared" si="268"/>
        <v>9.1151155778325049E-5</v>
      </c>
    </row>
    <row r="8573" spans="1:28">
      <c r="A8573" t="s">
        <v>18739</v>
      </c>
      <c r="B8573" t="s">
        <v>18740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267"/>
        <v>467</v>
      </c>
      <c r="AB8573">
        <f t="shared" si="268"/>
        <v>7.7820090947857044E-5</v>
      </c>
    </row>
    <row r="8574" spans="1:28">
      <c r="A8574" t="s">
        <v>18741</v>
      </c>
      <c r="B8574" t="s">
        <v>18742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267"/>
        <v>506</v>
      </c>
      <c r="AB8574">
        <f t="shared" si="268"/>
        <v>8.4318985052710192E-5</v>
      </c>
    </row>
    <row r="8575" spans="1:28">
      <c r="A8575" t="s">
        <v>18743</v>
      </c>
      <c r="B8575" t="s">
        <v>18744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267"/>
        <v>511</v>
      </c>
      <c r="AB8575">
        <f t="shared" si="268"/>
        <v>8.5152176604614451E-5</v>
      </c>
    </row>
    <row r="8576" spans="1:28">
      <c r="A8576" t="s">
        <v>18745</v>
      </c>
      <c r="B8576" t="s">
        <v>18746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267"/>
        <v>558</v>
      </c>
      <c r="AB8576">
        <f t="shared" si="268"/>
        <v>9.2984177192514408E-5</v>
      </c>
    </row>
    <row r="8577" spans="1:28">
      <c r="A8577" t="s">
        <v>18747</v>
      </c>
      <c r="B8577" t="s">
        <v>18748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267"/>
        <v>735</v>
      </c>
      <c r="AB8577">
        <f t="shared" si="268"/>
        <v>1.2247915812992489E-4</v>
      </c>
    </row>
    <row r="8578" spans="1:28">
      <c r="A8578" t="s">
        <v>18749</v>
      </c>
      <c r="B8578" t="s">
        <v>18750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267"/>
        <v>1091</v>
      </c>
      <c r="AB8578">
        <f t="shared" si="268"/>
        <v>1.8180239662550756E-4</v>
      </c>
    </row>
    <row r="8579" spans="1:28">
      <c r="A8579" t="s">
        <v>18751</v>
      </c>
      <c r="B8579" t="s">
        <v>18752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267"/>
        <v>1277</v>
      </c>
      <c r="AB8579">
        <f t="shared" si="268"/>
        <v>2.1279712235634571E-4</v>
      </c>
    </row>
    <row r="8580" spans="1:28">
      <c r="A8580" t="s">
        <v>18753</v>
      </c>
      <c r="B8580" t="s">
        <v>18754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267"/>
        <v>1261</v>
      </c>
      <c r="AB8580">
        <f t="shared" si="268"/>
        <v>2.1013090939025209E-4</v>
      </c>
    </row>
    <row r="8581" spans="1:28">
      <c r="A8581" t="s">
        <v>18755</v>
      </c>
      <c r="B8581" t="s">
        <v>18756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267"/>
        <v>1147</v>
      </c>
      <c r="AB8581">
        <f t="shared" si="268"/>
        <v>1.9113414200683517E-4</v>
      </c>
    </row>
    <row r="8582" spans="1:28">
      <c r="A8582" t="s">
        <v>18757</v>
      </c>
      <c r="B8582" t="s">
        <v>18758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269">SUM(U8582:Z8582)</f>
        <v>1081</v>
      </c>
      <c r="AB8582">
        <f t="shared" si="268"/>
        <v>1.8013601352169904E-4</v>
      </c>
    </row>
    <row r="8583" spans="1:28">
      <c r="A8583" t="s">
        <v>18759</v>
      </c>
      <c r="B8583" t="s">
        <v>18760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269"/>
        <v>1019</v>
      </c>
      <c r="AB8583">
        <f t="shared" si="268"/>
        <v>1.6980443827808634E-4</v>
      </c>
    </row>
    <row r="8584" spans="1:28">
      <c r="A8584" t="s">
        <v>18761</v>
      </c>
      <c r="B8584" t="s">
        <v>18762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269"/>
        <v>975</v>
      </c>
      <c r="AB8584">
        <f t="shared" si="268"/>
        <v>1.6247235262132893E-4</v>
      </c>
    </row>
    <row r="8585" spans="1:28">
      <c r="A8585" t="s">
        <v>18763</v>
      </c>
      <c r="B8585" t="s">
        <v>18764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269"/>
        <v>948</v>
      </c>
      <c r="AB8585">
        <f t="shared" si="268"/>
        <v>1.5797311824104597E-4</v>
      </c>
    </row>
    <row r="8586" spans="1:28">
      <c r="A8586" t="s">
        <v>18765</v>
      </c>
      <c r="B8586" t="s">
        <v>18766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269"/>
        <v>889</v>
      </c>
      <c r="AB8586">
        <f t="shared" si="268"/>
        <v>1.4814145792857583E-4</v>
      </c>
    </row>
    <row r="8587" spans="1:28">
      <c r="A8587" t="s">
        <v>18767</v>
      </c>
      <c r="B8587" t="s">
        <v>18768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269"/>
        <v>882</v>
      </c>
      <c r="AB8587">
        <f t="shared" si="268"/>
        <v>1.4697498975590987E-4</v>
      </c>
    </row>
    <row r="8588" spans="1:28">
      <c r="A8588" t="s">
        <v>18769</v>
      </c>
      <c r="B8588" t="s">
        <v>18770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269"/>
        <v>873</v>
      </c>
      <c r="AB8588">
        <f t="shared" si="268"/>
        <v>1.4547524496248221E-4</v>
      </c>
    </row>
    <row r="8589" spans="1:28">
      <c r="A8589" t="s">
        <v>18771</v>
      </c>
      <c r="B8589" t="s">
        <v>18772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269"/>
        <v>902</v>
      </c>
      <c r="AB8589">
        <f t="shared" si="268"/>
        <v>1.5030775596352688E-4</v>
      </c>
    </row>
    <row r="8590" spans="1:28">
      <c r="A8590" t="s">
        <v>18773</v>
      </c>
      <c r="B8590" t="s">
        <v>18774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269"/>
        <v>955</v>
      </c>
      <c r="AB8590">
        <f t="shared" si="268"/>
        <v>1.5913958641371192E-4</v>
      </c>
    </row>
    <row r="8591" spans="1:28">
      <c r="A8591" t="s">
        <v>18775</v>
      </c>
      <c r="B8591" t="s">
        <v>18776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269"/>
        <v>969</v>
      </c>
      <c r="AB8591">
        <f t="shared" si="268"/>
        <v>1.6147252275904383E-4</v>
      </c>
    </row>
    <row r="8592" spans="1:28">
      <c r="A8592" t="s">
        <v>18777</v>
      </c>
      <c r="B8592" t="s">
        <v>18778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269"/>
        <v>992</v>
      </c>
      <c r="AB8592">
        <f t="shared" si="268"/>
        <v>1.653052038978034E-4</v>
      </c>
    </row>
    <row r="8593" spans="1:28">
      <c r="A8593" t="s">
        <v>18779</v>
      </c>
      <c r="B8593" t="s">
        <v>18780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269"/>
        <v>992</v>
      </c>
      <c r="AB8593">
        <f t="shared" si="268"/>
        <v>1.653052038978034E-4</v>
      </c>
    </row>
    <row r="8594" spans="1:28">
      <c r="A8594" t="s">
        <v>18781</v>
      </c>
      <c r="B8594" t="s">
        <v>18782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269"/>
        <v>903</v>
      </c>
      <c r="AB8594">
        <f t="shared" si="268"/>
        <v>1.5047439427390774E-4</v>
      </c>
    </row>
    <row r="8595" spans="1:28">
      <c r="A8595" t="s">
        <v>18783</v>
      </c>
      <c r="B8595" t="s">
        <v>18784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269"/>
        <v>720</v>
      </c>
      <c r="AB8595">
        <f t="shared" si="268"/>
        <v>1.1997958347421214E-4</v>
      </c>
    </row>
    <row r="8596" spans="1:28">
      <c r="A8596" t="s">
        <v>18785</v>
      </c>
      <c r="B8596" t="s">
        <v>18786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269"/>
        <v>541</v>
      </c>
      <c r="AB8596">
        <f t="shared" si="268"/>
        <v>9.0151325916039949E-5</v>
      </c>
    </row>
    <row r="8597" spans="1:28">
      <c r="A8597" t="s">
        <v>18787</v>
      </c>
      <c r="B8597" t="s">
        <v>18788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269"/>
        <v>471</v>
      </c>
      <c r="AB8597">
        <f t="shared" si="268"/>
        <v>7.8486644189380435E-5</v>
      </c>
    </row>
    <row r="8598" spans="1:28">
      <c r="A8598" t="s">
        <v>18789</v>
      </c>
      <c r="B8598" t="s">
        <v>18790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269"/>
        <v>509</v>
      </c>
      <c r="AB8598">
        <f t="shared" ref="AB8598:AB8661" si="270">AA8598/$AD$4</f>
        <v>8.4818899983852742E-5</v>
      </c>
    </row>
    <row r="8599" spans="1:28">
      <c r="A8599" t="s">
        <v>18791</v>
      </c>
      <c r="B8599" t="s">
        <v>18792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269"/>
        <v>513</v>
      </c>
      <c r="AB8599">
        <f t="shared" si="270"/>
        <v>8.5485453225376146E-5</v>
      </c>
    </row>
    <row r="8600" spans="1:28">
      <c r="A8600" t="s">
        <v>18793</v>
      </c>
      <c r="B8600" t="s">
        <v>18794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269"/>
        <v>564</v>
      </c>
      <c r="AB8600">
        <f t="shared" si="270"/>
        <v>9.3984007054799507E-5</v>
      </c>
    </row>
    <row r="8601" spans="1:28">
      <c r="A8601" t="s">
        <v>18795</v>
      </c>
      <c r="B8601" t="s">
        <v>18796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269"/>
        <v>741</v>
      </c>
      <c r="AB8601">
        <f t="shared" si="270"/>
        <v>1.2347898799220999E-4</v>
      </c>
    </row>
    <row r="8602" spans="1:28">
      <c r="A8602" t="s">
        <v>18797</v>
      </c>
      <c r="B8602" t="s">
        <v>18798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269"/>
        <v>1098</v>
      </c>
      <c r="AB8602">
        <f t="shared" si="270"/>
        <v>1.8296886479817352E-4</v>
      </c>
    </row>
    <row r="8603" spans="1:28">
      <c r="A8603" t="s">
        <v>18799</v>
      </c>
      <c r="B8603" t="s">
        <v>18800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269"/>
        <v>1286</v>
      </c>
      <c r="AB8603">
        <f t="shared" si="270"/>
        <v>2.1429686714977334E-4</v>
      </c>
    </row>
    <row r="8604" spans="1:28">
      <c r="A8604" t="s">
        <v>18801</v>
      </c>
      <c r="B8604" t="s">
        <v>18802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269"/>
        <v>1269</v>
      </c>
      <c r="AB8604">
        <f t="shared" si="270"/>
        <v>2.114640158732989E-4</v>
      </c>
    </row>
    <row r="8605" spans="1:28">
      <c r="A8605" t="s">
        <v>18803</v>
      </c>
      <c r="B8605" t="s">
        <v>18804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269"/>
        <v>1155</v>
      </c>
      <c r="AB8605">
        <f t="shared" si="270"/>
        <v>1.9246724848988198E-4</v>
      </c>
    </row>
    <row r="8606" spans="1:28">
      <c r="A8606" t="s">
        <v>18805</v>
      </c>
      <c r="B8606" t="s">
        <v>18806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269"/>
        <v>1089</v>
      </c>
      <c r="AB8606">
        <f t="shared" si="270"/>
        <v>1.8146912000474585E-4</v>
      </c>
    </row>
    <row r="8607" spans="1:28">
      <c r="A8607" t="s">
        <v>18807</v>
      </c>
      <c r="B8607" t="s">
        <v>18808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269"/>
        <v>1025</v>
      </c>
      <c r="AB8607">
        <f t="shared" si="270"/>
        <v>1.7080426814037144E-4</v>
      </c>
    </row>
    <row r="8608" spans="1:28">
      <c r="A8608" t="s">
        <v>18809</v>
      </c>
      <c r="B8608" t="s">
        <v>18810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269"/>
        <v>981</v>
      </c>
      <c r="AB8608">
        <f t="shared" si="270"/>
        <v>1.6347218248361403E-4</v>
      </c>
    </row>
    <row r="8609" spans="1:28">
      <c r="A8609" t="s">
        <v>18811</v>
      </c>
      <c r="B8609" t="s">
        <v>18812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269"/>
        <v>953</v>
      </c>
      <c r="AB8609">
        <f t="shared" si="270"/>
        <v>1.5880630979295024E-4</v>
      </c>
    </row>
    <row r="8610" spans="1:28">
      <c r="A8610" t="s">
        <v>18813</v>
      </c>
      <c r="B8610" t="s">
        <v>18814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269"/>
        <v>895</v>
      </c>
      <c r="AB8610">
        <f t="shared" si="270"/>
        <v>1.4914128779086093E-4</v>
      </c>
    </row>
    <row r="8611" spans="1:28">
      <c r="A8611" t="s">
        <v>18815</v>
      </c>
      <c r="B8611" t="s">
        <v>18816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269"/>
        <v>887</v>
      </c>
      <c r="AB8611">
        <f t="shared" si="270"/>
        <v>1.4780818130781412E-4</v>
      </c>
    </row>
    <row r="8612" spans="1:28">
      <c r="A8612" t="s">
        <v>18817</v>
      </c>
      <c r="B8612" t="s">
        <v>18818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269"/>
        <v>879</v>
      </c>
      <c r="AB8612">
        <f t="shared" si="270"/>
        <v>1.4647507482476731E-4</v>
      </c>
    </row>
    <row r="8613" spans="1:28">
      <c r="A8613" t="s">
        <v>18819</v>
      </c>
      <c r="B8613" t="s">
        <v>18820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269"/>
        <v>908</v>
      </c>
      <c r="AB8613">
        <f t="shared" si="270"/>
        <v>1.5130758582581198E-4</v>
      </c>
    </row>
    <row r="8614" spans="1:28">
      <c r="A8614" t="s">
        <v>18821</v>
      </c>
      <c r="B8614" t="s">
        <v>18822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269"/>
        <v>961</v>
      </c>
      <c r="AB8614">
        <f t="shared" si="270"/>
        <v>1.6013941627599702E-4</v>
      </c>
    </row>
    <row r="8615" spans="1:28">
      <c r="A8615" t="s">
        <v>18823</v>
      </c>
      <c r="B8615" t="s">
        <v>18824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269"/>
        <v>977</v>
      </c>
      <c r="AB8615">
        <f t="shared" si="270"/>
        <v>1.6280562924209064E-4</v>
      </c>
    </row>
    <row r="8616" spans="1:28">
      <c r="A8616" t="s">
        <v>18825</v>
      </c>
      <c r="B8616" t="s">
        <v>18826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269"/>
        <v>1000</v>
      </c>
      <c r="AB8616">
        <f t="shared" si="270"/>
        <v>1.6663831038085018E-4</v>
      </c>
    </row>
    <row r="8617" spans="1:28">
      <c r="A8617" t="s">
        <v>18827</v>
      </c>
      <c r="B8617" t="s">
        <v>18828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269"/>
        <v>1000</v>
      </c>
      <c r="AB8617">
        <f t="shared" si="270"/>
        <v>1.6663831038085018E-4</v>
      </c>
    </row>
    <row r="8618" spans="1:28">
      <c r="A8618" t="s">
        <v>18829</v>
      </c>
      <c r="B8618" t="s">
        <v>18830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269"/>
        <v>909</v>
      </c>
      <c r="AB8618">
        <f t="shared" si="270"/>
        <v>1.5147422413619283E-4</v>
      </c>
    </row>
    <row r="8619" spans="1:28">
      <c r="A8619" t="s">
        <v>18831</v>
      </c>
      <c r="B8619" t="s">
        <v>18832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269"/>
        <v>724</v>
      </c>
      <c r="AB8619">
        <f t="shared" si="270"/>
        <v>1.2064613671573554E-4</v>
      </c>
    </row>
    <row r="8620" spans="1:28">
      <c r="A8620" t="s">
        <v>18833</v>
      </c>
      <c r="B8620" t="s">
        <v>18834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269"/>
        <v>544</v>
      </c>
      <c r="AB8620">
        <f t="shared" si="270"/>
        <v>9.0651240847182499E-5</v>
      </c>
    </row>
    <row r="8621" spans="1:28">
      <c r="A8621" t="s">
        <v>18835</v>
      </c>
      <c r="B8621" t="s">
        <v>18836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269"/>
        <v>525</v>
      </c>
      <c r="AB8621">
        <f t="shared" si="270"/>
        <v>8.7485112949946346E-5</v>
      </c>
    </row>
    <row r="8622" spans="1:28">
      <c r="A8622" t="s">
        <v>18837</v>
      </c>
      <c r="B8622" t="s">
        <v>18838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269"/>
        <v>564</v>
      </c>
      <c r="AB8622">
        <f t="shared" si="270"/>
        <v>9.3984007054799507E-5</v>
      </c>
    </row>
    <row r="8623" spans="1:28">
      <c r="A8623" t="s">
        <v>18839</v>
      </c>
      <c r="B8623" t="s">
        <v>18840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269"/>
        <v>573</v>
      </c>
      <c r="AB8623">
        <f t="shared" si="270"/>
        <v>9.5483751848227157E-5</v>
      </c>
    </row>
    <row r="8624" spans="1:28">
      <c r="A8624" t="s">
        <v>18841</v>
      </c>
      <c r="B8624" t="s">
        <v>18842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269"/>
        <v>619</v>
      </c>
      <c r="AB8624">
        <f t="shared" si="270"/>
        <v>1.0314911412574627E-4</v>
      </c>
    </row>
    <row r="8625" spans="1:28">
      <c r="A8625" t="s">
        <v>18843</v>
      </c>
      <c r="B8625" t="s">
        <v>18844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269"/>
        <v>788</v>
      </c>
      <c r="AB8625">
        <f t="shared" si="270"/>
        <v>1.3131098858010996E-4</v>
      </c>
    </row>
    <row r="8626" spans="1:28">
      <c r="A8626" t="s">
        <v>18845</v>
      </c>
      <c r="B8626" t="s">
        <v>18846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269"/>
        <v>1164</v>
      </c>
      <c r="AB8626">
        <f t="shared" si="270"/>
        <v>1.9396699328330961E-4</v>
      </c>
    </row>
    <row r="8627" spans="1:28">
      <c r="A8627" t="s">
        <v>18847</v>
      </c>
      <c r="B8627" t="s">
        <v>18848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269"/>
        <v>1355</v>
      </c>
      <c r="AB8627">
        <f t="shared" si="270"/>
        <v>2.25794910566052E-4</v>
      </c>
    </row>
    <row r="8628" spans="1:28">
      <c r="A8628" t="s">
        <v>18849</v>
      </c>
      <c r="B8628" t="s">
        <v>18850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269"/>
        <v>1336</v>
      </c>
      <c r="AB8628">
        <f t="shared" si="270"/>
        <v>2.2262878266881585E-4</v>
      </c>
    </row>
    <row r="8629" spans="1:28">
      <c r="A8629" t="s">
        <v>18851</v>
      </c>
      <c r="B8629" t="s">
        <v>18852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269"/>
        <v>1222</v>
      </c>
      <c r="AB8629">
        <f t="shared" si="270"/>
        <v>2.0363201528539893E-4</v>
      </c>
    </row>
    <row r="8630" spans="1:28">
      <c r="A8630" t="s">
        <v>18853</v>
      </c>
      <c r="B8630" t="s">
        <v>18854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269"/>
        <v>1167</v>
      </c>
      <c r="AB8630">
        <f t="shared" si="270"/>
        <v>1.9446690821445218E-4</v>
      </c>
    </row>
    <row r="8631" spans="1:28">
      <c r="A8631" t="s">
        <v>18855</v>
      </c>
      <c r="B8631" t="s">
        <v>18856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269"/>
        <v>1107</v>
      </c>
      <c r="AB8631">
        <f t="shared" si="270"/>
        <v>1.8446860959160115E-4</v>
      </c>
    </row>
    <row r="8632" spans="1:28">
      <c r="A8632" t="s">
        <v>18857</v>
      </c>
      <c r="B8632" t="s">
        <v>18858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269"/>
        <v>1060</v>
      </c>
      <c r="AB8632">
        <f t="shared" si="270"/>
        <v>1.7663660900370121E-4</v>
      </c>
    </row>
    <row r="8633" spans="1:28">
      <c r="A8633" t="s">
        <v>18859</v>
      </c>
      <c r="B8633" t="s">
        <v>18860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269"/>
        <v>1032</v>
      </c>
      <c r="AB8633">
        <f t="shared" si="270"/>
        <v>1.7197073631303739E-4</v>
      </c>
    </row>
    <row r="8634" spans="1:28">
      <c r="A8634" t="s">
        <v>18861</v>
      </c>
      <c r="B8634" t="s">
        <v>18862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269"/>
        <v>975</v>
      </c>
      <c r="AB8634">
        <f t="shared" si="270"/>
        <v>1.6247235262132893E-4</v>
      </c>
    </row>
    <row r="8635" spans="1:28">
      <c r="A8635" t="s">
        <v>18863</v>
      </c>
      <c r="B8635" t="s">
        <v>18864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269"/>
        <v>967</v>
      </c>
      <c r="AB8635">
        <f t="shared" si="270"/>
        <v>1.6113924613828212E-4</v>
      </c>
    </row>
    <row r="8636" spans="1:28">
      <c r="A8636" t="s">
        <v>18865</v>
      </c>
      <c r="B8636" t="s">
        <v>18866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269"/>
        <v>959</v>
      </c>
      <c r="AB8636">
        <f t="shared" si="270"/>
        <v>1.5980613965523534E-4</v>
      </c>
    </row>
    <row r="8637" spans="1:28">
      <c r="A8637" t="s">
        <v>18867</v>
      </c>
      <c r="B8637" t="s">
        <v>18868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269"/>
        <v>990</v>
      </c>
      <c r="AB8637">
        <f t="shared" si="270"/>
        <v>1.6497192727704169E-4</v>
      </c>
    </row>
    <row r="8638" spans="1:28">
      <c r="A8638" t="s">
        <v>18869</v>
      </c>
      <c r="B8638" t="s">
        <v>18870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269"/>
        <v>1037</v>
      </c>
      <c r="AB8638">
        <f t="shared" si="270"/>
        <v>1.7280392786494164E-4</v>
      </c>
    </row>
    <row r="8639" spans="1:28">
      <c r="A8639" t="s">
        <v>18871</v>
      </c>
      <c r="B8639" t="s">
        <v>18872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269"/>
        <v>1047</v>
      </c>
      <c r="AB8639">
        <f t="shared" si="270"/>
        <v>1.7447031096875015E-4</v>
      </c>
    </row>
    <row r="8640" spans="1:28">
      <c r="A8640" t="s">
        <v>18873</v>
      </c>
      <c r="B8640" t="s">
        <v>18874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269"/>
        <v>1063</v>
      </c>
      <c r="AB8640">
        <f t="shared" si="270"/>
        <v>1.7713652393484375E-4</v>
      </c>
    </row>
    <row r="8641" spans="1:28">
      <c r="A8641" t="s">
        <v>18875</v>
      </c>
      <c r="B8641" t="s">
        <v>18876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269"/>
        <v>1060</v>
      </c>
      <c r="AB8641">
        <f t="shared" si="270"/>
        <v>1.7663660900370121E-4</v>
      </c>
    </row>
    <row r="8642" spans="1:28">
      <c r="A8642" t="s">
        <v>18877</v>
      </c>
      <c r="B8642" t="s">
        <v>18878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269"/>
        <v>965</v>
      </c>
      <c r="AB8642">
        <f t="shared" si="270"/>
        <v>1.6080596951752044E-4</v>
      </c>
    </row>
    <row r="8643" spans="1:28">
      <c r="A8643" t="s">
        <v>18879</v>
      </c>
      <c r="B8643" t="s">
        <v>18880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269"/>
        <v>779</v>
      </c>
      <c r="AB8643">
        <f t="shared" si="270"/>
        <v>1.298112437866823E-4</v>
      </c>
    </row>
    <row r="8644" spans="1:28">
      <c r="A8644" t="s">
        <v>18881</v>
      </c>
      <c r="B8644" t="s">
        <v>18882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269"/>
        <v>596</v>
      </c>
      <c r="AB8644">
        <f t="shared" si="270"/>
        <v>9.9316432986986715E-5</v>
      </c>
    </row>
    <row r="8645" spans="1:28">
      <c r="A8645" t="s">
        <v>18883</v>
      </c>
      <c r="B8645" t="s">
        <v>18884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269"/>
        <v>564</v>
      </c>
      <c r="AB8645">
        <f t="shared" si="270"/>
        <v>9.3984007054799507E-5</v>
      </c>
    </row>
    <row r="8646" spans="1:28">
      <c r="A8646" t="s">
        <v>18885</v>
      </c>
      <c r="B8646" t="s">
        <v>18886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271">SUM(U8646:Z8646)</f>
        <v>600</v>
      </c>
      <c r="AB8646">
        <f t="shared" si="270"/>
        <v>9.9982986228510119E-5</v>
      </c>
    </row>
    <row r="8647" spans="1:28">
      <c r="A8647" t="s">
        <v>18887</v>
      </c>
      <c r="B8647" t="s">
        <v>18888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271"/>
        <v>609</v>
      </c>
      <c r="AB8647">
        <f t="shared" si="270"/>
        <v>1.0148273102193777E-4</v>
      </c>
    </row>
    <row r="8648" spans="1:28">
      <c r="A8648" t="s">
        <v>18889</v>
      </c>
      <c r="B8648" t="s">
        <v>18890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271"/>
        <v>647</v>
      </c>
      <c r="AB8648">
        <f t="shared" si="270"/>
        <v>1.0781498681641008E-4</v>
      </c>
    </row>
    <row r="8649" spans="1:28">
      <c r="A8649" t="s">
        <v>18891</v>
      </c>
      <c r="B8649" t="s">
        <v>18892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271"/>
        <v>805</v>
      </c>
      <c r="AB8649">
        <f t="shared" si="270"/>
        <v>1.341438398565844E-4</v>
      </c>
    </row>
    <row r="8650" spans="1:28">
      <c r="A8650" t="s">
        <v>18893</v>
      </c>
      <c r="B8650" t="s">
        <v>18894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271"/>
        <v>1193</v>
      </c>
      <c r="AB8650">
        <f t="shared" si="270"/>
        <v>1.9879950428435428E-4</v>
      </c>
    </row>
    <row r="8651" spans="1:28">
      <c r="A8651" t="s">
        <v>18895</v>
      </c>
      <c r="B8651" t="s">
        <v>18896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271"/>
        <v>1397</v>
      </c>
      <c r="AB8651">
        <f t="shared" si="270"/>
        <v>2.3279371960204773E-4</v>
      </c>
    </row>
    <row r="8652" spans="1:28">
      <c r="A8652" t="s">
        <v>18897</v>
      </c>
      <c r="B8652" t="s">
        <v>18898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271"/>
        <v>1386</v>
      </c>
      <c r="AB8652">
        <f t="shared" si="270"/>
        <v>2.3096069818785836E-4</v>
      </c>
    </row>
    <row r="8653" spans="1:28">
      <c r="A8653" t="s">
        <v>18899</v>
      </c>
      <c r="B8653" t="s">
        <v>18900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271"/>
        <v>1276</v>
      </c>
      <c r="AB8653">
        <f t="shared" si="270"/>
        <v>2.1263048404596485E-4</v>
      </c>
    </row>
    <row r="8654" spans="1:28">
      <c r="A8654" t="s">
        <v>18901</v>
      </c>
      <c r="B8654" t="s">
        <v>18902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271"/>
        <v>1227</v>
      </c>
      <c r="AB8654">
        <f t="shared" si="270"/>
        <v>2.0446520683730317E-4</v>
      </c>
    </row>
    <row r="8655" spans="1:28">
      <c r="A8655" t="s">
        <v>18903</v>
      </c>
      <c r="B8655" t="s">
        <v>18904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271"/>
        <v>1164</v>
      </c>
      <c r="AB8655">
        <f t="shared" si="270"/>
        <v>1.9396699328330961E-4</v>
      </c>
    </row>
    <row r="8656" spans="1:28">
      <c r="A8656" t="s">
        <v>18905</v>
      </c>
      <c r="B8656" t="s">
        <v>18906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271"/>
        <v>1117</v>
      </c>
      <c r="AB8656">
        <f t="shared" si="270"/>
        <v>1.8613499269540967E-4</v>
      </c>
    </row>
    <row r="8657" spans="1:28">
      <c r="A8657" t="s">
        <v>18907</v>
      </c>
      <c r="B8657" t="s">
        <v>18908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271"/>
        <v>1085</v>
      </c>
      <c r="AB8657">
        <f t="shared" si="270"/>
        <v>1.8080256676322246E-4</v>
      </c>
    </row>
    <row r="8658" spans="1:28">
      <c r="A8658" t="s">
        <v>18909</v>
      </c>
      <c r="B8658" t="s">
        <v>18910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271"/>
        <v>1033</v>
      </c>
      <c r="AB8658">
        <f t="shared" si="270"/>
        <v>1.7213737462341825E-4</v>
      </c>
    </row>
    <row r="8659" spans="1:28">
      <c r="A8659" t="s">
        <v>18911</v>
      </c>
      <c r="B8659" t="s">
        <v>18912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271"/>
        <v>1022</v>
      </c>
      <c r="AB8659">
        <f t="shared" si="270"/>
        <v>1.703043532092289E-4</v>
      </c>
    </row>
    <row r="8660" spans="1:28">
      <c r="A8660" t="s">
        <v>18913</v>
      </c>
      <c r="B8660" t="s">
        <v>18914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271"/>
        <v>1012</v>
      </c>
      <c r="AB8660">
        <f t="shared" si="270"/>
        <v>1.6863797010542038E-4</v>
      </c>
    </row>
    <row r="8661" spans="1:28">
      <c r="A8661" t="s">
        <v>18915</v>
      </c>
      <c r="B8661" t="s">
        <v>18916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271"/>
        <v>1044</v>
      </c>
      <c r="AB8661">
        <f t="shared" si="270"/>
        <v>1.7397039603760759E-4</v>
      </c>
    </row>
    <row r="8662" spans="1:28">
      <c r="A8662" t="s">
        <v>18917</v>
      </c>
      <c r="B8662" t="s">
        <v>18918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271"/>
        <v>1093</v>
      </c>
      <c r="AB8662">
        <f t="shared" ref="AB8662:AB8725" si="272">AA8662/$AD$4</f>
        <v>1.8213567324626927E-4</v>
      </c>
    </row>
    <row r="8663" spans="1:28">
      <c r="A8663" t="s">
        <v>18919</v>
      </c>
      <c r="B8663" t="s">
        <v>18920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271"/>
        <v>1103</v>
      </c>
      <c r="AB8663">
        <f t="shared" si="272"/>
        <v>1.8380205635007776E-4</v>
      </c>
    </row>
    <row r="8664" spans="1:28">
      <c r="A8664" t="s">
        <v>18921</v>
      </c>
      <c r="B8664" t="s">
        <v>18922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271"/>
        <v>1120</v>
      </c>
      <c r="AB8664">
        <f t="shared" si="272"/>
        <v>1.8663490762655221E-4</v>
      </c>
    </row>
    <row r="8665" spans="1:28">
      <c r="A8665" t="s">
        <v>18923</v>
      </c>
      <c r="B8665" t="s">
        <v>18924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271"/>
        <v>1107</v>
      </c>
      <c r="AB8665">
        <f t="shared" si="272"/>
        <v>1.8446860959160115E-4</v>
      </c>
    </row>
    <row r="8666" spans="1:28">
      <c r="A8666" t="s">
        <v>18925</v>
      </c>
      <c r="B8666" t="s">
        <v>18926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271"/>
        <v>1014</v>
      </c>
      <c r="AB8666">
        <f t="shared" si="272"/>
        <v>1.6897124672618209E-4</v>
      </c>
    </row>
    <row r="8667" spans="1:28">
      <c r="A8667" t="s">
        <v>18927</v>
      </c>
      <c r="B8667" t="s">
        <v>18928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271"/>
        <v>821</v>
      </c>
      <c r="AB8667">
        <f t="shared" si="272"/>
        <v>1.3681005282267802E-4</v>
      </c>
    </row>
    <row r="8668" spans="1:28">
      <c r="A8668" t="s">
        <v>18929</v>
      </c>
      <c r="B8668" t="s">
        <v>18930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271"/>
        <v>631</v>
      </c>
      <c r="AB8668">
        <f t="shared" si="272"/>
        <v>1.0514877385031647E-4</v>
      </c>
    </row>
    <row r="8669" spans="1:28">
      <c r="A8669" t="s">
        <v>18931</v>
      </c>
      <c r="B8669" t="s">
        <v>18932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271"/>
        <v>648</v>
      </c>
      <c r="AB8669">
        <f t="shared" si="272"/>
        <v>1.0798162512679093E-4</v>
      </c>
    </row>
    <row r="8670" spans="1:28">
      <c r="A8670" t="s">
        <v>18933</v>
      </c>
      <c r="B8670" t="s">
        <v>18934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271"/>
        <v>660</v>
      </c>
      <c r="AB8670">
        <f t="shared" si="272"/>
        <v>1.0998128485136113E-4</v>
      </c>
    </row>
    <row r="8671" spans="1:28">
      <c r="A8671" t="s">
        <v>18935</v>
      </c>
      <c r="B8671" t="s">
        <v>18936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271"/>
        <v>661</v>
      </c>
      <c r="AB8671">
        <f t="shared" si="272"/>
        <v>1.1014792316174197E-4</v>
      </c>
    </row>
    <row r="8672" spans="1:28">
      <c r="A8672" t="s">
        <v>18937</v>
      </c>
      <c r="B8672" t="s">
        <v>18938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271"/>
        <v>718</v>
      </c>
      <c r="AB8672">
        <f t="shared" si="272"/>
        <v>1.1964630685345043E-4</v>
      </c>
    </row>
    <row r="8673" spans="1:28">
      <c r="A8673" t="s">
        <v>18939</v>
      </c>
      <c r="B8673" t="s">
        <v>18940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271"/>
        <v>880</v>
      </c>
      <c r="AB8673">
        <f t="shared" si="272"/>
        <v>1.4664171313514816E-4</v>
      </c>
    </row>
    <row r="8674" spans="1:28">
      <c r="A8674" t="s">
        <v>18941</v>
      </c>
      <c r="B8674" t="s">
        <v>18942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271"/>
        <v>1272</v>
      </c>
      <c r="AB8674">
        <f t="shared" si="272"/>
        <v>2.1196393080444143E-4</v>
      </c>
    </row>
    <row r="8675" spans="1:28">
      <c r="A8675" t="s">
        <v>18943</v>
      </c>
      <c r="B8675" t="s">
        <v>18944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271"/>
        <v>1517</v>
      </c>
      <c r="AB8675">
        <f t="shared" si="272"/>
        <v>2.5279031684774972E-4</v>
      </c>
    </row>
    <row r="8676" spans="1:28">
      <c r="A8676" t="s">
        <v>18945</v>
      </c>
      <c r="B8676" t="s">
        <v>18946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271"/>
        <v>1479</v>
      </c>
      <c r="AB8676">
        <f t="shared" si="272"/>
        <v>2.4645806105327741E-4</v>
      </c>
    </row>
    <row r="8677" spans="1:28">
      <c r="A8677" t="s">
        <v>18947</v>
      </c>
      <c r="B8677" t="s">
        <v>18948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271"/>
        <v>1362</v>
      </c>
      <c r="AB8677">
        <f t="shared" si="272"/>
        <v>2.2696137873871796E-4</v>
      </c>
    </row>
    <row r="8678" spans="1:28">
      <c r="A8678" t="s">
        <v>18949</v>
      </c>
      <c r="B8678" t="s">
        <v>18950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271"/>
        <v>1303</v>
      </c>
      <c r="AB8678">
        <f t="shared" si="272"/>
        <v>2.1712971842624779E-4</v>
      </c>
    </row>
    <row r="8679" spans="1:28">
      <c r="A8679" t="s">
        <v>18951</v>
      </c>
      <c r="B8679" t="s">
        <v>18952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271"/>
        <v>1259</v>
      </c>
      <c r="AB8679">
        <f t="shared" si="272"/>
        <v>2.0979763276949038E-4</v>
      </c>
    </row>
    <row r="8680" spans="1:28">
      <c r="A8680" t="s">
        <v>18953</v>
      </c>
      <c r="B8680" t="s">
        <v>18954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271"/>
        <v>1201</v>
      </c>
      <c r="AB8680">
        <f t="shared" si="272"/>
        <v>2.0013261076740109E-4</v>
      </c>
    </row>
    <row r="8681" spans="1:28">
      <c r="A8681" t="s">
        <v>18955</v>
      </c>
      <c r="B8681" t="s">
        <v>18956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271"/>
        <v>1162</v>
      </c>
      <c r="AB8681">
        <f t="shared" si="272"/>
        <v>1.9363371666254793E-4</v>
      </c>
    </row>
    <row r="8682" spans="1:28">
      <c r="A8682" t="s">
        <v>18957</v>
      </c>
      <c r="B8682" t="s">
        <v>18958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271"/>
        <v>1099</v>
      </c>
      <c r="AB8682">
        <f t="shared" si="272"/>
        <v>1.8313550310855437E-4</v>
      </c>
    </row>
    <row r="8683" spans="1:28">
      <c r="A8683" t="s">
        <v>18959</v>
      </c>
      <c r="B8683" t="s">
        <v>18960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271"/>
        <v>1120</v>
      </c>
      <c r="AB8683">
        <f t="shared" si="272"/>
        <v>1.8663490762655221E-4</v>
      </c>
    </row>
    <row r="8684" spans="1:28">
      <c r="A8684" t="s">
        <v>18961</v>
      </c>
      <c r="B8684" t="s">
        <v>18962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271"/>
        <v>1109</v>
      </c>
      <c r="AB8684">
        <f t="shared" si="272"/>
        <v>1.8480188621236286E-4</v>
      </c>
    </row>
    <row r="8685" spans="1:28">
      <c r="A8685" t="s">
        <v>18963</v>
      </c>
      <c r="B8685" t="s">
        <v>18964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271"/>
        <v>1148</v>
      </c>
      <c r="AB8685">
        <f t="shared" si="272"/>
        <v>1.9130078031721602E-4</v>
      </c>
    </row>
    <row r="8686" spans="1:28">
      <c r="A8686" t="s">
        <v>18965</v>
      </c>
      <c r="B8686" t="s">
        <v>18966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271"/>
        <v>1190</v>
      </c>
      <c r="AB8686">
        <f t="shared" si="272"/>
        <v>1.9829958935321172E-4</v>
      </c>
    </row>
    <row r="8687" spans="1:28">
      <c r="A8687" t="s">
        <v>18967</v>
      </c>
      <c r="B8687" t="s">
        <v>18968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271"/>
        <v>1203</v>
      </c>
      <c r="AB8687">
        <f t="shared" si="272"/>
        <v>2.0046588738816277E-4</v>
      </c>
    </row>
    <row r="8688" spans="1:28">
      <c r="A8688" t="s">
        <v>18969</v>
      </c>
      <c r="B8688" t="s">
        <v>18970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271"/>
        <v>1203</v>
      </c>
      <c r="AB8688">
        <f t="shared" si="272"/>
        <v>2.0046588738816277E-4</v>
      </c>
    </row>
    <row r="8689" spans="1:28">
      <c r="A8689" t="s">
        <v>18971</v>
      </c>
      <c r="B8689" t="s">
        <v>18972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271"/>
        <v>1185</v>
      </c>
      <c r="AB8689">
        <f t="shared" si="272"/>
        <v>1.9746639780130748E-4</v>
      </c>
    </row>
    <row r="8690" spans="1:28">
      <c r="A8690" t="s">
        <v>18973</v>
      </c>
      <c r="B8690" t="s">
        <v>18974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271"/>
        <v>1107</v>
      </c>
      <c r="AB8690">
        <f t="shared" si="272"/>
        <v>1.8446860959160115E-4</v>
      </c>
    </row>
    <row r="8691" spans="1:28">
      <c r="A8691" t="s">
        <v>18975</v>
      </c>
      <c r="B8691" t="s">
        <v>18976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271"/>
        <v>899</v>
      </c>
      <c r="AB8691">
        <f t="shared" si="272"/>
        <v>1.4980784103238432E-4</v>
      </c>
    </row>
    <row r="8692" spans="1:28">
      <c r="A8692" t="s">
        <v>18977</v>
      </c>
      <c r="B8692" t="s">
        <v>18978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271"/>
        <v>697</v>
      </c>
      <c r="AB8692">
        <f t="shared" si="272"/>
        <v>1.1614690233545258E-4</v>
      </c>
    </row>
    <row r="8693" spans="1:28">
      <c r="A8693" t="s">
        <v>18979</v>
      </c>
      <c r="B8693" t="s">
        <v>18980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271"/>
        <v>706</v>
      </c>
      <c r="AB8693">
        <f t="shared" si="272"/>
        <v>1.1764664712888023E-4</v>
      </c>
    </row>
    <row r="8694" spans="1:28">
      <c r="A8694" t="s">
        <v>18981</v>
      </c>
      <c r="B8694" t="s">
        <v>18982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271"/>
        <v>745</v>
      </c>
      <c r="AB8694">
        <f t="shared" si="272"/>
        <v>1.2414554123373338E-4</v>
      </c>
    </row>
    <row r="8695" spans="1:28">
      <c r="A8695" t="s">
        <v>18983</v>
      </c>
      <c r="B8695" t="s">
        <v>18984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271"/>
        <v>755</v>
      </c>
      <c r="AB8695">
        <f t="shared" si="272"/>
        <v>1.258119243375419E-4</v>
      </c>
    </row>
    <row r="8696" spans="1:28">
      <c r="A8696" t="s">
        <v>18985</v>
      </c>
      <c r="B8696" t="s">
        <v>18986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271"/>
        <v>841</v>
      </c>
      <c r="AB8696">
        <f t="shared" si="272"/>
        <v>1.40142819030295E-4</v>
      </c>
    </row>
    <row r="8697" spans="1:28">
      <c r="A8697" t="s">
        <v>18987</v>
      </c>
      <c r="B8697" t="s">
        <v>18988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271"/>
        <v>1041</v>
      </c>
      <c r="AB8697">
        <f t="shared" si="272"/>
        <v>1.7347048110646506E-4</v>
      </c>
    </row>
    <row r="8698" spans="1:28">
      <c r="A8698" t="s">
        <v>18989</v>
      </c>
      <c r="B8698" t="s">
        <v>18990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271"/>
        <v>1443</v>
      </c>
      <c r="AB8698">
        <f t="shared" si="272"/>
        <v>2.4045908187956682E-4</v>
      </c>
    </row>
    <row r="8699" spans="1:28">
      <c r="A8699" t="s">
        <v>18991</v>
      </c>
      <c r="B8699" t="s">
        <v>18992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271"/>
        <v>1520</v>
      </c>
      <c r="AB8699">
        <f t="shared" si="272"/>
        <v>2.5329023177889229E-4</v>
      </c>
    </row>
    <row r="8700" spans="1:28">
      <c r="A8700" t="s">
        <v>18993</v>
      </c>
      <c r="B8700" t="s">
        <v>18994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271"/>
        <v>1488</v>
      </c>
      <c r="AB8700">
        <f t="shared" si="272"/>
        <v>2.479578058467051E-4</v>
      </c>
    </row>
    <row r="8701" spans="1:28">
      <c r="A8701" t="s">
        <v>18995</v>
      </c>
      <c r="B8701" t="s">
        <v>18996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271"/>
        <v>1380</v>
      </c>
      <c r="AB8701">
        <f t="shared" si="272"/>
        <v>2.2996086832557326E-4</v>
      </c>
    </row>
    <row r="8702" spans="1:28">
      <c r="A8702" t="s">
        <v>18997</v>
      </c>
      <c r="B8702" t="s">
        <v>18998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271"/>
        <v>1328</v>
      </c>
      <c r="AB8702">
        <f t="shared" si="272"/>
        <v>2.2129567618576907E-4</v>
      </c>
    </row>
    <row r="8703" spans="1:28">
      <c r="A8703" t="s">
        <v>18999</v>
      </c>
      <c r="B8703" t="s">
        <v>19000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271"/>
        <v>1274</v>
      </c>
      <c r="AB8703">
        <f t="shared" si="272"/>
        <v>2.1229720742520314E-4</v>
      </c>
    </row>
    <row r="8704" spans="1:28">
      <c r="A8704" t="s">
        <v>19001</v>
      </c>
      <c r="B8704" t="s">
        <v>19002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271"/>
        <v>1239</v>
      </c>
      <c r="AB8704">
        <f t="shared" si="272"/>
        <v>2.064648665618734E-4</v>
      </c>
    </row>
    <row r="8705" spans="1:28">
      <c r="A8705" t="s">
        <v>19003</v>
      </c>
      <c r="B8705" t="s">
        <v>19004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271"/>
        <v>1209</v>
      </c>
      <c r="AB8705">
        <f t="shared" si="272"/>
        <v>2.0146571725044787E-4</v>
      </c>
    </row>
    <row r="8706" spans="1:28">
      <c r="A8706" t="s">
        <v>19005</v>
      </c>
      <c r="B8706" t="s">
        <v>19006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271"/>
        <v>1159</v>
      </c>
      <c r="AB8706">
        <f t="shared" si="272"/>
        <v>1.9313380173140537E-4</v>
      </c>
    </row>
    <row r="8707" spans="1:28">
      <c r="A8707" t="s">
        <v>19007</v>
      </c>
      <c r="B8707" t="s">
        <v>19008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271"/>
        <v>1165</v>
      </c>
      <c r="AB8707">
        <f t="shared" si="272"/>
        <v>1.9413363159369047E-4</v>
      </c>
    </row>
    <row r="8708" spans="1:28">
      <c r="A8708" t="s">
        <v>19009</v>
      </c>
      <c r="B8708" t="s">
        <v>19010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271"/>
        <v>1164</v>
      </c>
      <c r="AB8708">
        <f t="shared" si="272"/>
        <v>1.9396699328330961E-4</v>
      </c>
    </row>
    <row r="8709" spans="1:28">
      <c r="A8709" t="s">
        <v>19011</v>
      </c>
      <c r="B8709" t="s">
        <v>19012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271"/>
        <v>1203</v>
      </c>
      <c r="AB8709">
        <f t="shared" si="272"/>
        <v>2.0046588738816277E-4</v>
      </c>
    </row>
    <row r="8710" spans="1:28">
      <c r="A8710" t="s">
        <v>19013</v>
      </c>
      <c r="B8710" t="s">
        <v>19014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273">SUM(U8710:Z8710)</f>
        <v>1265</v>
      </c>
      <c r="AB8710">
        <f t="shared" si="272"/>
        <v>2.1079746263177548E-4</v>
      </c>
    </row>
    <row r="8711" spans="1:28">
      <c r="A8711" t="s">
        <v>19015</v>
      </c>
      <c r="B8711" t="s">
        <v>19016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273"/>
        <v>1281</v>
      </c>
      <c r="AB8711">
        <f t="shared" si="272"/>
        <v>2.134636755978691E-4</v>
      </c>
    </row>
    <row r="8712" spans="1:28">
      <c r="A8712" t="s">
        <v>19017</v>
      </c>
      <c r="B8712" t="s">
        <v>19018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273"/>
        <v>1287</v>
      </c>
      <c r="AB8712">
        <f t="shared" si="272"/>
        <v>2.144635054601542E-4</v>
      </c>
    </row>
    <row r="8713" spans="1:28">
      <c r="A8713" t="s">
        <v>19019</v>
      </c>
      <c r="B8713" t="s">
        <v>19020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273"/>
        <v>1274</v>
      </c>
      <c r="AB8713">
        <f t="shared" si="272"/>
        <v>2.1229720742520314E-4</v>
      </c>
    </row>
    <row r="8714" spans="1:28">
      <c r="A8714" t="s">
        <v>19021</v>
      </c>
      <c r="B8714" t="s">
        <v>19022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273"/>
        <v>1187</v>
      </c>
      <c r="AB8714">
        <f t="shared" si="272"/>
        <v>1.9779967442206918E-4</v>
      </c>
    </row>
    <row r="8715" spans="1:28">
      <c r="A8715" t="s">
        <v>19023</v>
      </c>
      <c r="B8715" t="s">
        <v>19024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273"/>
        <v>976</v>
      </c>
      <c r="AB8715">
        <f t="shared" si="272"/>
        <v>1.6263899093170979E-4</v>
      </c>
    </row>
    <row r="8716" spans="1:28">
      <c r="A8716" t="s">
        <v>19025</v>
      </c>
      <c r="B8716" t="s">
        <v>19026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273"/>
        <v>781</v>
      </c>
      <c r="AB8716">
        <f t="shared" si="272"/>
        <v>1.3014452040744401E-4</v>
      </c>
    </row>
    <row r="8717" spans="1:28">
      <c r="A8717" t="s">
        <v>19027</v>
      </c>
      <c r="B8717" t="s">
        <v>19028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273"/>
        <v>663</v>
      </c>
      <c r="AB8717">
        <f t="shared" si="272"/>
        <v>1.1048119978250368E-4</v>
      </c>
    </row>
    <row r="8718" spans="1:28">
      <c r="A8718" t="s">
        <v>19029</v>
      </c>
      <c r="B8718" t="s">
        <v>19030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273"/>
        <v>699</v>
      </c>
      <c r="AB8718">
        <f t="shared" si="272"/>
        <v>1.1648017895621428E-4</v>
      </c>
    </row>
    <row r="8719" spans="1:28">
      <c r="A8719" t="s">
        <v>19031</v>
      </c>
      <c r="B8719" t="s">
        <v>19032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273"/>
        <v>711</v>
      </c>
      <c r="AB8719">
        <f t="shared" si="272"/>
        <v>1.1847983868078449E-4</v>
      </c>
    </row>
    <row r="8720" spans="1:28">
      <c r="A8720" t="s">
        <v>19033</v>
      </c>
      <c r="B8720" t="s">
        <v>19034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273"/>
        <v>764</v>
      </c>
      <c r="AB8720">
        <f t="shared" si="272"/>
        <v>1.2731166913096953E-4</v>
      </c>
    </row>
    <row r="8721" spans="1:28">
      <c r="A8721" t="s">
        <v>19035</v>
      </c>
      <c r="B8721" t="s">
        <v>19036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273"/>
        <v>931</v>
      </c>
      <c r="AB8721">
        <f t="shared" si="272"/>
        <v>1.5514026696457152E-4</v>
      </c>
    </row>
    <row r="8722" spans="1:28">
      <c r="A8722" t="s">
        <v>19037</v>
      </c>
      <c r="B8722" t="s">
        <v>19038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273"/>
        <v>1353</v>
      </c>
      <c r="AB8722">
        <f t="shared" si="272"/>
        <v>2.2546163394529032E-4</v>
      </c>
    </row>
    <row r="8723" spans="1:28">
      <c r="A8723" t="s">
        <v>19039</v>
      </c>
      <c r="B8723" t="s">
        <v>19040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273"/>
        <v>1559</v>
      </c>
      <c r="AB8723">
        <f t="shared" si="272"/>
        <v>2.5978912588374545E-4</v>
      </c>
    </row>
    <row r="8724" spans="1:28">
      <c r="A8724" t="s">
        <v>19041</v>
      </c>
      <c r="B8724" t="s">
        <v>19042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273"/>
        <v>1530</v>
      </c>
      <c r="AB8724">
        <f t="shared" si="272"/>
        <v>2.5495661488270078E-4</v>
      </c>
    </row>
    <row r="8725" spans="1:28">
      <c r="A8725" t="s">
        <v>19043</v>
      </c>
      <c r="B8725" t="s">
        <v>19044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273"/>
        <v>1413</v>
      </c>
      <c r="AB8725">
        <f t="shared" si="272"/>
        <v>2.3545993256814132E-4</v>
      </c>
    </row>
    <row r="8726" spans="1:28">
      <c r="A8726" t="s">
        <v>19045</v>
      </c>
      <c r="B8726" t="s">
        <v>19046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273"/>
        <v>1366</v>
      </c>
      <c r="AB8726">
        <f t="shared" ref="AB8726:AB8766" si="274">AA8726/$AD$4</f>
        <v>2.2762793198024137E-4</v>
      </c>
    </row>
    <row r="8727" spans="1:28">
      <c r="A8727" t="s">
        <v>19047</v>
      </c>
      <c r="B8727" t="s">
        <v>19048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273"/>
        <v>1304</v>
      </c>
      <c r="AB8727">
        <f t="shared" si="274"/>
        <v>2.1729635673662864E-4</v>
      </c>
    </row>
    <row r="8728" spans="1:28">
      <c r="A8728" t="s">
        <v>19049</v>
      </c>
      <c r="B8728" t="s">
        <v>19050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273"/>
        <v>1254</v>
      </c>
      <c r="AB8728">
        <f t="shared" si="274"/>
        <v>2.0896444121758614E-4</v>
      </c>
    </row>
    <row r="8729" spans="1:28">
      <c r="A8729" t="s">
        <v>19051</v>
      </c>
      <c r="B8729" t="s">
        <v>19052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273"/>
        <v>1219</v>
      </c>
      <c r="AB8729">
        <f t="shared" si="274"/>
        <v>2.0313210035425639E-4</v>
      </c>
    </row>
    <row r="8730" spans="1:28">
      <c r="A8730" t="s">
        <v>19053</v>
      </c>
      <c r="B8730" t="s">
        <v>19054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273"/>
        <v>1164</v>
      </c>
      <c r="AB8730">
        <f t="shared" si="274"/>
        <v>1.9396699328330961E-4</v>
      </c>
    </row>
    <row r="8731" spans="1:28">
      <c r="A8731" t="s">
        <v>19055</v>
      </c>
      <c r="B8731" t="s">
        <v>19056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273"/>
        <v>1159</v>
      </c>
      <c r="AB8731">
        <f t="shared" si="274"/>
        <v>1.9313380173140537E-4</v>
      </c>
    </row>
    <row r="8732" spans="1:28">
      <c r="A8732" t="s">
        <v>19057</v>
      </c>
      <c r="B8732" t="s">
        <v>19058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273"/>
        <v>1150</v>
      </c>
      <c r="AB8732">
        <f t="shared" si="274"/>
        <v>1.9163405693797773E-4</v>
      </c>
    </row>
    <row r="8733" spans="1:28">
      <c r="A8733" t="s">
        <v>19059</v>
      </c>
      <c r="B8733" t="s">
        <v>19060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273"/>
        <v>1187</v>
      </c>
      <c r="AB8733">
        <f t="shared" si="274"/>
        <v>1.9779967442206918E-4</v>
      </c>
    </row>
    <row r="8734" spans="1:28">
      <c r="A8734" t="s">
        <v>19061</v>
      </c>
      <c r="B8734" t="s">
        <v>19062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273"/>
        <v>1239</v>
      </c>
      <c r="AB8734">
        <f t="shared" si="274"/>
        <v>2.064648665618734E-4</v>
      </c>
    </row>
    <row r="8735" spans="1:28">
      <c r="A8735" t="s">
        <v>19063</v>
      </c>
      <c r="B8735" t="s">
        <v>19064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273"/>
        <v>1249</v>
      </c>
      <c r="AB8735">
        <f t="shared" si="274"/>
        <v>2.0813124966568189E-4</v>
      </c>
    </row>
    <row r="8736" spans="1:28">
      <c r="A8736" t="s">
        <v>19065</v>
      </c>
      <c r="B8736" t="s">
        <v>19066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273"/>
        <v>1257</v>
      </c>
      <c r="AB8736">
        <f t="shared" si="274"/>
        <v>2.094643561487287E-4</v>
      </c>
    </row>
    <row r="8737" spans="1:28">
      <c r="A8737" t="s">
        <v>19067</v>
      </c>
      <c r="B8737" t="s">
        <v>19068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273"/>
        <v>1236</v>
      </c>
      <c r="AB8737">
        <f t="shared" si="274"/>
        <v>2.0596495163073084E-4</v>
      </c>
    </row>
    <row r="8738" spans="1:28">
      <c r="A8738" t="s">
        <v>19069</v>
      </c>
      <c r="B8738" t="s">
        <v>19070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273"/>
        <v>1132</v>
      </c>
      <c r="AB8738">
        <f t="shared" si="274"/>
        <v>1.8863456735112241E-4</v>
      </c>
    </row>
    <row r="8739" spans="1:28">
      <c r="A8739" t="s">
        <v>19071</v>
      </c>
      <c r="B8739" t="s">
        <v>19072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273"/>
        <v>933</v>
      </c>
      <c r="AB8739">
        <f t="shared" si="274"/>
        <v>1.5547354358533323E-4</v>
      </c>
    </row>
    <row r="8740" spans="1:28">
      <c r="A8740" t="s">
        <v>19073</v>
      </c>
      <c r="B8740" t="s">
        <v>19074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273"/>
        <v>732</v>
      </c>
      <c r="AB8740">
        <f t="shared" si="274"/>
        <v>1.2197924319878234E-4</v>
      </c>
    </row>
    <row r="8741" spans="1:28">
      <c r="A8741" t="s">
        <v>19075</v>
      </c>
      <c r="B8741" t="s">
        <v>19076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273"/>
        <v>636</v>
      </c>
      <c r="AB8741">
        <f t="shared" si="274"/>
        <v>1.0598196540222072E-4</v>
      </c>
    </row>
    <row r="8742" spans="1:28">
      <c r="A8742" t="s">
        <v>19077</v>
      </c>
      <c r="B8742" t="s">
        <v>19078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273"/>
        <v>675</v>
      </c>
      <c r="AB8742">
        <f t="shared" si="274"/>
        <v>1.1248085950707388E-4</v>
      </c>
    </row>
    <row r="8743" spans="1:28">
      <c r="A8743" t="s">
        <v>19079</v>
      </c>
      <c r="B8743" t="s">
        <v>19080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273"/>
        <v>687</v>
      </c>
      <c r="AB8743">
        <f t="shared" si="274"/>
        <v>1.1448051923164408E-4</v>
      </c>
    </row>
    <row r="8744" spans="1:28">
      <c r="A8744" t="s">
        <v>19081</v>
      </c>
      <c r="B8744" t="s">
        <v>19082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273"/>
        <v>735</v>
      </c>
      <c r="AB8744">
        <f t="shared" si="274"/>
        <v>1.2247915812992489E-4</v>
      </c>
    </row>
    <row r="8745" spans="1:28">
      <c r="A8745" t="s">
        <v>19083</v>
      </c>
      <c r="B8745" t="s">
        <v>19084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273"/>
        <v>902</v>
      </c>
      <c r="AB8745">
        <f t="shared" si="274"/>
        <v>1.5030775596352688E-4</v>
      </c>
    </row>
    <row r="8746" spans="1:28">
      <c r="A8746" t="s">
        <v>19085</v>
      </c>
      <c r="B8746" t="s">
        <v>19086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273"/>
        <v>1314</v>
      </c>
      <c r="AB8746">
        <f t="shared" si="274"/>
        <v>2.1896273984043716E-4</v>
      </c>
    </row>
    <row r="8747" spans="1:28">
      <c r="A8747" t="s">
        <v>19087</v>
      </c>
      <c r="B8747" t="s">
        <v>19088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273"/>
        <v>1521</v>
      </c>
      <c r="AB8747">
        <f t="shared" si="274"/>
        <v>2.5345687008927314E-4</v>
      </c>
    </row>
    <row r="8748" spans="1:28">
      <c r="A8748" t="s">
        <v>19089</v>
      </c>
      <c r="B8748" t="s">
        <v>19090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273"/>
        <v>1497</v>
      </c>
      <c r="AB8748">
        <f t="shared" si="274"/>
        <v>2.4945755064013274E-4</v>
      </c>
    </row>
    <row r="8749" spans="1:28">
      <c r="A8749" t="s">
        <v>19091</v>
      </c>
      <c r="B8749" t="s">
        <v>19092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273"/>
        <v>1388</v>
      </c>
      <c r="AB8749">
        <f t="shared" si="274"/>
        <v>2.3129397480862006E-4</v>
      </c>
    </row>
    <row r="8750" spans="1:28">
      <c r="A8750" t="s">
        <v>19093</v>
      </c>
      <c r="B8750" t="s">
        <v>19094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273"/>
        <v>1337</v>
      </c>
      <c r="AB8750">
        <f t="shared" si="274"/>
        <v>2.227954209791967E-4</v>
      </c>
    </row>
    <row r="8751" spans="1:28">
      <c r="A8751" t="s">
        <v>19095</v>
      </c>
      <c r="B8751" t="s">
        <v>19096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273"/>
        <v>1274</v>
      </c>
      <c r="AB8751">
        <f t="shared" si="274"/>
        <v>2.1229720742520314E-4</v>
      </c>
    </row>
    <row r="8752" spans="1:28">
      <c r="A8752" t="s">
        <v>19097</v>
      </c>
      <c r="B8752" t="s">
        <v>19098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273"/>
        <v>1225</v>
      </c>
      <c r="AB8752">
        <f t="shared" si="274"/>
        <v>2.0413193021654149E-4</v>
      </c>
    </row>
    <row r="8753" spans="1:28">
      <c r="A8753" t="s">
        <v>19099</v>
      </c>
      <c r="B8753" t="s">
        <v>19100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273"/>
        <v>1192</v>
      </c>
      <c r="AB8753">
        <f t="shared" si="274"/>
        <v>1.9863286597397343E-4</v>
      </c>
    </row>
    <row r="8754" spans="1:28">
      <c r="A8754" t="s">
        <v>19101</v>
      </c>
      <c r="B8754" t="s">
        <v>19102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273"/>
        <v>1134</v>
      </c>
      <c r="AB8754">
        <f t="shared" si="274"/>
        <v>1.8896784397188411E-4</v>
      </c>
    </row>
    <row r="8755" spans="1:28">
      <c r="A8755" t="s">
        <v>19103</v>
      </c>
      <c r="B8755" t="s">
        <v>19104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273"/>
        <v>1127</v>
      </c>
      <c r="AB8755">
        <f t="shared" si="274"/>
        <v>1.8780137579921816E-4</v>
      </c>
    </row>
    <row r="8756" spans="1:28">
      <c r="A8756" t="s">
        <v>19105</v>
      </c>
      <c r="B8756" t="s">
        <v>19106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273"/>
        <v>1118</v>
      </c>
      <c r="AB8756">
        <f t="shared" si="274"/>
        <v>1.8630163100579052E-4</v>
      </c>
    </row>
    <row r="8757" spans="1:28">
      <c r="A8757" t="s">
        <v>19107</v>
      </c>
      <c r="B8757" t="s">
        <v>19108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273"/>
        <v>1153</v>
      </c>
      <c r="AB8757">
        <f t="shared" si="274"/>
        <v>1.9213397186912027E-4</v>
      </c>
    </row>
    <row r="8758" spans="1:28">
      <c r="A8758" t="s">
        <v>19109</v>
      </c>
      <c r="B8758" t="s">
        <v>19110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273"/>
        <v>1196</v>
      </c>
      <c r="AB8758">
        <f t="shared" si="274"/>
        <v>1.9929941921549682E-4</v>
      </c>
    </row>
    <row r="8759" spans="1:28">
      <c r="A8759" t="s">
        <v>19111</v>
      </c>
      <c r="B8759" t="s">
        <v>19112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273"/>
        <v>1202</v>
      </c>
      <c r="AB8759">
        <f t="shared" si="274"/>
        <v>2.0029924907778192E-4</v>
      </c>
    </row>
    <row r="8760" spans="1:28">
      <c r="A8760" t="s">
        <v>19113</v>
      </c>
      <c r="B8760" t="s">
        <v>19114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273"/>
        <v>1211</v>
      </c>
      <c r="AB8760">
        <f t="shared" si="274"/>
        <v>2.0179899387120958E-4</v>
      </c>
    </row>
    <row r="8761" spans="1:28">
      <c r="A8761" t="s">
        <v>19115</v>
      </c>
      <c r="B8761" t="s">
        <v>19116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273"/>
        <v>1197</v>
      </c>
      <c r="AB8761">
        <f t="shared" si="274"/>
        <v>1.9946605752587767E-4</v>
      </c>
    </row>
    <row r="8762" spans="1:28">
      <c r="A8762" t="s">
        <v>19117</v>
      </c>
      <c r="B8762" t="s">
        <v>19118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273"/>
        <v>1093</v>
      </c>
      <c r="AB8762">
        <f t="shared" si="274"/>
        <v>1.8213567324626927E-4</v>
      </c>
    </row>
    <row r="8763" spans="1:28">
      <c r="A8763" t="s">
        <v>19119</v>
      </c>
      <c r="B8763" t="s">
        <v>19120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273"/>
        <v>897</v>
      </c>
      <c r="AB8763">
        <f t="shared" si="274"/>
        <v>1.4947456441162264E-4</v>
      </c>
    </row>
    <row r="8764" spans="1:28">
      <c r="A8764" t="s">
        <v>19121</v>
      </c>
      <c r="B8764" t="s">
        <v>19122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273"/>
        <v>703</v>
      </c>
      <c r="AB8764">
        <f t="shared" si="274"/>
        <v>1.1714673219773768E-4</v>
      </c>
    </row>
    <row r="8765" spans="1:28">
      <c r="A8765" t="s">
        <v>19123</v>
      </c>
      <c r="B8765" t="s">
        <v>19124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273"/>
        <v>740</v>
      </c>
      <c r="AB8765">
        <f t="shared" si="274"/>
        <v>1.2331234968182913E-4</v>
      </c>
    </row>
    <row r="8766" spans="1:28">
      <c r="A8766" t="s">
        <v>19125</v>
      </c>
      <c r="B8766" t="s">
        <v>19126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273"/>
        <v>779</v>
      </c>
      <c r="AB8766">
        <f t="shared" si="274"/>
        <v>1.298112437866823E-4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workbookViewId="0">
      <selection activeCell="A11" sqref="A11:E11"/>
    </sheetView>
  </sheetViews>
  <sheetFormatPr defaultRowHeight="14.4"/>
  <cols>
    <col min="1" max="1" width="35.109375" bestFit="1" customWidth="1"/>
    <col min="2" max="2" width="22.77734375" bestFit="1" customWidth="1"/>
    <col min="3" max="3" width="10.109375" bestFit="1" customWidth="1"/>
    <col min="5" max="5" width="20.6640625" bestFit="1" customWidth="1"/>
  </cols>
  <sheetData>
    <row r="2" spans="1:7">
      <c r="A2" s="1" t="s">
        <v>19161</v>
      </c>
      <c r="B2" s="25">
        <f>Overview!D20</f>
        <v>0</v>
      </c>
      <c r="C2" t="s">
        <v>19157</v>
      </c>
      <c r="F2" s="10" t="s">
        <v>1225</v>
      </c>
      <c r="G2" s="11" t="s">
        <v>1226</v>
      </c>
    </row>
    <row r="3" spans="1:7">
      <c r="A3" s="1" t="s">
        <v>19351</v>
      </c>
      <c r="B3" s="82">
        <f>B2/52 *1000000</f>
        <v>0</v>
      </c>
      <c r="C3" t="s">
        <v>20743</v>
      </c>
      <c r="F3" s="9" t="s">
        <v>1225</v>
      </c>
      <c r="G3" s="11" t="s">
        <v>1227</v>
      </c>
    </row>
    <row r="4" spans="1:7">
      <c r="A4" s="1"/>
      <c r="F4" s="12" t="s">
        <v>1225</v>
      </c>
      <c r="G4" s="11" t="s">
        <v>1228</v>
      </c>
    </row>
    <row r="5" spans="1:7">
      <c r="A5" s="1" t="s">
        <v>19352</v>
      </c>
      <c r="B5">
        <v>1.7999999999999999E-2</v>
      </c>
      <c r="C5" t="s">
        <v>19181</v>
      </c>
      <c r="F5" s="13" t="s">
        <v>1225</v>
      </c>
      <c r="G5" s="11" t="s">
        <v>1229</v>
      </c>
    </row>
    <row r="6" spans="1:7">
      <c r="A6" s="1" t="s">
        <v>1230</v>
      </c>
      <c r="B6" s="74">
        <f>B3*B5</f>
        <v>0</v>
      </c>
      <c r="C6" t="s">
        <v>19192</v>
      </c>
    </row>
    <row r="7" spans="1:7">
      <c r="A7" s="1" t="s">
        <v>20175</v>
      </c>
      <c r="B7" s="9">
        <f>SUM(Table47[Peak Load '[MWh/h']])</f>
        <v>0</v>
      </c>
      <c r="C7" t="s">
        <v>19192</v>
      </c>
    </row>
    <row r="11" spans="1:7">
      <c r="A11" t="s">
        <v>3</v>
      </c>
      <c r="B11" t="s">
        <v>19338</v>
      </c>
      <c r="C11" t="s">
        <v>20809</v>
      </c>
      <c r="D11" t="s">
        <v>20808</v>
      </c>
      <c r="E11" t="s">
        <v>19166</v>
      </c>
    </row>
    <row r="12" spans="1:7">
      <c r="A12" t="s">
        <v>111</v>
      </c>
      <c r="B12" t="s">
        <v>112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0</v>
      </c>
    </row>
    <row r="13" spans="1:7">
      <c r="A13" t="s">
        <v>114</v>
      </c>
      <c r="B13" t="s">
        <v>115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0</v>
      </c>
    </row>
    <row r="14" spans="1:7">
      <c r="A14" t="s">
        <v>116</v>
      </c>
      <c r="B14" t="s">
        <v>117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0</v>
      </c>
    </row>
    <row r="15" spans="1:7">
      <c r="A15" t="s">
        <v>118</v>
      </c>
      <c r="B15" t="s">
        <v>119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0</v>
      </c>
    </row>
    <row r="16" spans="1:7">
      <c r="A16" t="s">
        <v>120</v>
      </c>
      <c r="B16" t="s">
        <v>121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0</v>
      </c>
    </row>
    <row r="17" spans="1:13">
      <c r="A17" t="s">
        <v>122</v>
      </c>
      <c r="B17" t="s">
        <v>123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0</v>
      </c>
    </row>
    <row r="18" spans="1:13">
      <c r="A18" t="s">
        <v>124</v>
      </c>
      <c r="B18" t="s">
        <v>125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0</v>
      </c>
      <c r="M18" t="s">
        <v>19354</v>
      </c>
    </row>
    <row r="19" spans="1:13">
      <c r="A19" t="s">
        <v>126</v>
      </c>
      <c r="B19" t="s">
        <v>127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0</v>
      </c>
    </row>
    <row r="20" spans="1:13">
      <c r="A20" t="s">
        <v>128</v>
      </c>
      <c r="B20" t="s">
        <v>129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0</v>
      </c>
    </row>
    <row r="21" spans="1:13">
      <c r="A21" t="s">
        <v>130</v>
      </c>
      <c r="B21" t="s">
        <v>131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0</v>
      </c>
    </row>
    <row r="22" spans="1:13">
      <c r="A22" t="s">
        <v>132</v>
      </c>
      <c r="B22" t="s">
        <v>133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0</v>
      </c>
    </row>
    <row r="23" spans="1:13">
      <c r="A23" t="s">
        <v>134</v>
      </c>
      <c r="B23" t="s">
        <v>135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0</v>
      </c>
    </row>
    <row r="24" spans="1:13">
      <c r="A24" t="s">
        <v>136</v>
      </c>
      <c r="B24" t="s">
        <v>137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0</v>
      </c>
    </row>
    <row r="25" spans="1:13">
      <c r="A25" t="s">
        <v>139</v>
      </c>
      <c r="B25" t="s">
        <v>140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0</v>
      </c>
    </row>
    <row r="26" spans="1:13">
      <c r="A26" t="s">
        <v>141</v>
      </c>
      <c r="B26" t="s">
        <v>142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0</v>
      </c>
    </row>
    <row r="27" spans="1:13">
      <c r="A27" t="s">
        <v>143</v>
      </c>
      <c r="B27" t="s">
        <v>144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0</v>
      </c>
    </row>
    <row r="28" spans="1:13">
      <c r="A28" t="s">
        <v>145</v>
      </c>
      <c r="B28" t="s">
        <v>146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0</v>
      </c>
    </row>
    <row r="29" spans="1:13">
      <c r="A29" t="s">
        <v>147</v>
      </c>
      <c r="B29" t="s">
        <v>148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0</v>
      </c>
    </row>
    <row r="30" spans="1:13">
      <c r="A30" t="s">
        <v>149</v>
      </c>
      <c r="B30" t="s">
        <v>150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0</v>
      </c>
    </row>
    <row r="31" spans="1:13">
      <c r="A31" t="s">
        <v>151</v>
      </c>
      <c r="B31" t="s">
        <v>152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0</v>
      </c>
    </row>
    <row r="32" spans="1:13">
      <c r="A32" t="s">
        <v>153</v>
      </c>
      <c r="B32" t="s">
        <v>154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0</v>
      </c>
    </row>
    <row r="33" spans="1:5">
      <c r="A33" t="s">
        <v>155</v>
      </c>
      <c r="B33" t="s">
        <v>156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0</v>
      </c>
    </row>
    <row r="34" spans="1:5">
      <c r="A34" t="s">
        <v>157</v>
      </c>
      <c r="B34" t="s">
        <v>158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0</v>
      </c>
    </row>
    <row r="35" spans="1:5">
      <c r="A35" t="s">
        <v>159</v>
      </c>
      <c r="B35" t="s">
        <v>160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0</v>
      </c>
    </row>
    <row r="36" spans="1:5">
      <c r="A36" t="s">
        <v>161</v>
      </c>
      <c r="B36" t="s">
        <v>162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0</v>
      </c>
    </row>
    <row r="37" spans="1:5">
      <c r="A37" t="s">
        <v>163</v>
      </c>
      <c r="B37" t="s">
        <v>164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0</v>
      </c>
    </row>
    <row r="38" spans="1:5">
      <c r="A38" t="s">
        <v>165</v>
      </c>
      <c r="B38" t="s">
        <v>166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0</v>
      </c>
    </row>
    <row r="39" spans="1:5">
      <c r="A39" t="s">
        <v>167</v>
      </c>
      <c r="B39" t="s">
        <v>168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0</v>
      </c>
    </row>
    <row r="40" spans="1:5">
      <c r="A40" t="s">
        <v>169</v>
      </c>
      <c r="B40" t="s">
        <v>170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0</v>
      </c>
    </row>
    <row r="41" spans="1:5">
      <c r="A41" t="s">
        <v>171</v>
      </c>
      <c r="B41" t="s">
        <v>172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0</v>
      </c>
    </row>
    <row r="42" spans="1:5">
      <c r="A42" t="s">
        <v>173</v>
      </c>
      <c r="B42" t="s">
        <v>174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0</v>
      </c>
    </row>
    <row r="43" spans="1:5">
      <c r="A43" t="s">
        <v>175</v>
      </c>
      <c r="B43" t="s">
        <v>176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0</v>
      </c>
    </row>
    <row r="44" spans="1:5">
      <c r="A44" t="s">
        <v>177</v>
      </c>
      <c r="B44" t="s">
        <v>178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0</v>
      </c>
    </row>
    <row r="45" spans="1:5">
      <c r="A45" t="s">
        <v>89</v>
      </c>
      <c r="B45" t="s">
        <v>179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0</v>
      </c>
    </row>
    <row r="46" spans="1:5">
      <c r="A46" t="s">
        <v>180</v>
      </c>
      <c r="B46" t="s">
        <v>181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0</v>
      </c>
    </row>
    <row r="47" spans="1:5">
      <c r="A47" t="s">
        <v>183</v>
      </c>
      <c r="B47" t="s">
        <v>184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0</v>
      </c>
    </row>
    <row r="48" spans="1:5">
      <c r="A48" t="s">
        <v>185</v>
      </c>
      <c r="B48" t="s">
        <v>19314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0</v>
      </c>
    </row>
    <row r="49" spans="1:5">
      <c r="A49" t="s">
        <v>186</v>
      </c>
      <c r="B49" t="s">
        <v>187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0</v>
      </c>
    </row>
    <row r="50" spans="1:5">
      <c r="A50" t="s">
        <v>188</v>
      </c>
      <c r="B50" t="s">
        <v>189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0</v>
      </c>
    </row>
    <row r="51" spans="1:5">
      <c r="A51" t="s">
        <v>190</v>
      </c>
      <c r="B51" t="s">
        <v>191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0</v>
      </c>
    </row>
    <row r="52" spans="1:5">
      <c r="A52" t="s">
        <v>192</v>
      </c>
      <c r="B52" t="s">
        <v>193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0</v>
      </c>
    </row>
    <row r="53" spans="1:5">
      <c r="A53" t="s">
        <v>194</v>
      </c>
      <c r="B53" t="s">
        <v>195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0</v>
      </c>
    </row>
    <row r="54" spans="1:5">
      <c r="A54" t="s">
        <v>196</v>
      </c>
      <c r="B54" t="s">
        <v>197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0</v>
      </c>
    </row>
    <row r="55" spans="1:5">
      <c r="A55" t="s">
        <v>198</v>
      </c>
      <c r="B55" t="s">
        <v>199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0</v>
      </c>
    </row>
    <row r="56" spans="1:5">
      <c r="A56" t="s">
        <v>200</v>
      </c>
      <c r="B56" t="s">
        <v>201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0</v>
      </c>
    </row>
    <row r="57" spans="1:5">
      <c r="A57" t="s">
        <v>202</v>
      </c>
      <c r="B57" t="s">
        <v>203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0</v>
      </c>
    </row>
    <row r="58" spans="1:5">
      <c r="A58" t="s">
        <v>204</v>
      </c>
      <c r="B58" t="s">
        <v>205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0</v>
      </c>
    </row>
    <row r="59" spans="1:5">
      <c r="A59" t="s">
        <v>101</v>
      </c>
      <c r="B59" t="s">
        <v>206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0</v>
      </c>
    </row>
    <row r="60" spans="1:5">
      <c r="A60" t="s">
        <v>207</v>
      </c>
      <c r="B60" t="s">
        <v>208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0</v>
      </c>
    </row>
    <row r="61" spans="1:5">
      <c r="A61" t="s">
        <v>209</v>
      </c>
      <c r="B61" t="s">
        <v>210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0</v>
      </c>
    </row>
    <row r="62" spans="1:5">
      <c r="A62" t="s">
        <v>211</v>
      </c>
      <c r="B62" t="s">
        <v>212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0</v>
      </c>
    </row>
    <row r="63" spans="1:5">
      <c r="A63" t="s">
        <v>213</v>
      </c>
      <c r="B63" t="s">
        <v>214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0</v>
      </c>
    </row>
    <row r="64" spans="1:5">
      <c r="A64" t="s">
        <v>215</v>
      </c>
      <c r="B64" t="s">
        <v>216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0</v>
      </c>
    </row>
    <row r="65" spans="1:5">
      <c r="A65" t="s">
        <v>217</v>
      </c>
      <c r="B65" t="s">
        <v>218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0</v>
      </c>
    </row>
    <row r="66" spans="1:5">
      <c r="A66" t="s">
        <v>219</v>
      </c>
      <c r="B66" t="s">
        <v>220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0</v>
      </c>
    </row>
    <row r="67" spans="1:5">
      <c r="A67" t="s">
        <v>221</v>
      </c>
      <c r="B67" t="s">
        <v>222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0</v>
      </c>
    </row>
    <row r="68" spans="1:5">
      <c r="A68" t="s">
        <v>223</v>
      </c>
      <c r="B68" t="s">
        <v>224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0</v>
      </c>
    </row>
    <row r="69" spans="1:5">
      <c r="A69" t="s">
        <v>225</v>
      </c>
      <c r="B69" t="s">
        <v>226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0</v>
      </c>
    </row>
    <row r="70" spans="1:5">
      <c r="A70" t="s">
        <v>227</v>
      </c>
      <c r="B70" t="s">
        <v>228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0</v>
      </c>
    </row>
    <row r="71" spans="1:5">
      <c r="A71" t="s">
        <v>229</v>
      </c>
      <c r="B71" t="s">
        <v>19315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0</v>
      </c>
    </row>
    <row r="72" spans="1:5">
      <c r="A72" t="s">
        <v>231</v>
      </c>
      <c r="B72" t="s">
        <v>232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0</v>
      </c>
    </row>
    <row r="73" spans="1:5">
      <c r="A73" t="s">
        <v>233</v>
      </c>
      <c r="B73" t="s">
        <v>234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0</v>
      </c>
    </row>
    <row r="74" spans="1:5">
      <c r="A74" t="s">
        <v>235</v>
      </c>
      <c r="B74" t="s">
        <v>19316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0</v>
      </c>
    </row>
    <row r="75" spans="1:5">
      <c r="A75" t="s">
        <v>237</v>
      </c>
      <c r="B75" t="s">
        <v>238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0</v>
      </c>
    </row>
    <row r="76" spans="1:5">
      <c r="A76" t="s">
        <v>239</v>
      </c>
      <c r="B76" t="s">
        <v>240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0</v>
      </c>
    </row>
    <row r="77" spans="1:5">
      <c r="A77" t="s">
        <v>241</v>
      </c>
      <c r="B77" t="s">
        <v>242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0</v>
      </c>
    </row>
    <row r="78" spans="1:5">
      <c r="A78" t="s">
        <v>243</v>
      </c>
      <c r="B78" t="s">
        <v>244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0</v>
      </c>
    </row>
    <row r="79" spans="1:5">
      <c r="A79" t="s">
        <v>245</v>
      </c>
      <c r="B79" t="s">
        <v>246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0</v>
      </c>
    </row>
    <row r="80" spans="1:5">
      <c r="A80" t="s">
        <v>247</v>
      </c>
      <c r="B80" t="s">
        <v>248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0</v>
      </c>
    </row>
    <row r="81" spans="1:5">
      <c r="A81" t="s">
        <v>249</v>
      </c>
      <c r="B81" t="s">
        <v>250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0</v>
      </c>
    </row>
    <row r="82" spans="1:5">
      <c r="A82" t="s">
        <v>251</v>
      </c>
      <c r="B82" t="s">
        <v>252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0</v>
      </c>
    </row>
    <row r="83" spans="1:5">
      <c r="A83" t="s">
        <v>253</v>
      </c>
      <c r="B83" t="s">
        <v>254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0</v>
      </c>
    </row>
    <row r="84" spans="1:5">
      <c r="A84" t="s">
        <v>255</v>
      </c>
      <c r="B84" t="s">
        <v>256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0</v>
      </c>
    </row>
    <row r="85" spans="1:5">
      <c r="A85" t="s">
        <v>257</v>
      </c>
      <c r="B85" t="s">
        <v>258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0</v>
      </c>
    </row>
    <row r="86" spans="1:5">
      <c r="A86" t="s">
        <v>97</v>
      </c>
      <c r="B86" t="s">
        <v>259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0</v>
      </c>
    </row>
    <row r="87" spans="1:5">
      <c r="A87" t="s">
        <v>260</v>
      </c>
      <c r="B87" t="s">
        <v>261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0</v>
      </c>
    </row>
    <row r="88" spans="1:5">
      <c r="A88" t="s">
        <v>262</v>
      </c>
      <c r="B88" t="s">
        <v>263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0</v>
      </c>
    </row>
    <row r="89" spans="1:5">
      <c r="A89" t="s">
        <v>264</v>
      </c>
      <c r="B89" t="s">
        <v>265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0</v>
      </c>
    </row>
    <row r="90" spans="1:5">
      <c r="A90" t="s">
        <v>266</v>
      </c>
      <c r="B90" t="s">
        <v>267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0</v>
      </c>
    </row>
    <row r="91" spans="1:5">
      <c r="A91" t="s">
        <v>268</v>
      </c>
      <c r="B91" t="s">
        <v>269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0</v>
      </c>
    </row>
    <row r="92" spans="1:5">
      <c r="A92" t="s">
        <v>270</v>
      </c>
      <c r="B92" t="s">
        <v>271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0</v>
      </c>
    </row>
    <row r="93" spans="1:5">
      <c r="A93" t="s">
        <v>272</v>
      </c>
      <c r="B93" t="s">
        <v>19317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0</v>
      </c>
    </row>
    <row r="94" spans="1:5">
      <c r="A94" t="s">
        <v>276</v>
      </c>
      <c r="B94" t="s">
        <v>277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0</v>
      </c>
    </row>
    <row r="95" spans="1:5">
      <c r="A95" t="s">
        <v>274</v>
      </c>
      <c r="B95" t="s">
        <v>275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0</v>
      </c>
    </row>
    <row r="96" spans="1:5">
      <c r="A96" t="s">
        <v>278</v>
      </c>
      <c r="B96" t="s">
        <v>19318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0</v>
      </c>
    </row>
    <row r="97" spans="1:5">
      <c r="A97" t="s">
        <v>103</v>
      </c>
      <c r="B97" t="s">
        <v>19319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0</v>
      </c>
    </row>
    <row r="98" spans="1:5">
      <c r="A98" t="s">
        <v>281</v>
      </c>
      <c r="B98" t="s">
        <v>282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0</v>
      </c>
    </row>
    <row r="99" spans="1:5">
      <c r="A99" t="s">
        <v>283</v>
      </c>
      <c r="B99" t="s">
        <v>284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0</v>
      </c>
    </row>
    <row r="100" spans="1:5">
      <c r="A100" t="s">
        <v>285</v>
      </c>
      <c r="B100" t="s">
        <v>286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0</v>
      </c>
    </row>
    <row r="101" spans="1:5">
      <c r="A101" t="s">
        <v>287</v>
      </c>
      <c r="B101" t="s">
        <v>288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0</v>
      </c>
    </row>
    <row r="102" spans="1:5">
      <c r="A102" t="s">
        <v>289</v>
      </c>
      <c r="B102" t="s">
        <v>290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0</v>
      </c>
    </row>
    <row r="103" spans="1:5">
      <c r="A103" t="s">
        <v>291</v>
      </c>
      <c r="B103" t="s">
        <v>292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0</v>
      </c>
    </row>
    <row r="104" spans="1:5">
      <c r="A104" t="s">
        <v>293</v>
      </c>
      <c r="B104" t="s">
        <v>294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0</v>
      </c>
    </row>
    <row r="105" spans="1:5">
      <c r="A105" t="s">
        <v>295</v>
      </c>
      <c r="B105" t="s">
        <v>296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0</v>
      </c>
    </row>
    <row r="106" spans="1:5">
      <c r="A106" t="s">
        <v>297</v>
      </c>
      <c r="B106" t="s">
        <v>298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0</v>
      </c>
    </row>
    <row r="107" spans="1:5">
      <c r="A107" t="s">
        <v>299</v>
      </c>
      <c r="B107" t="s">
        <v>300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0</v>
      </c>
    </row>
    <row r="108" spans="1:5">
      <c r="A108" t="s">
        <v>301</v>
      </c>
      <c r="B108" t="s">
        <v>302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0</v>
      </c>
    </row>
    <row r="109" spans="1:5">
      <c r="A109" t="s">
        <v>303</v>
      </c>
      <c r="B109" t="s">
        <v>304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0</v>
      </c>
    </row>
    <row r="110" spans="1:5">
      <c r="A110" t="s">
        <v>307</v>
      </c>
      <c r="B110" t="s">
        <v>308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0</v>
      </c>
    </row>
    <row r="111" spans="1:5">
      <c r="A111" t="s">
        <v>305</v>
      </c>
      <c r="B111" t="s">
        <v>306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0</v>
      </c>
    </row>
    <row r="112" spans="1:5">
      <c r="A112" t="s">
        <v>309</v>
      </c>
      <c r="B112" t="s">
        <v>310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0</v>
      </c>
    </row>
    <row r="113" spans="1:5">
      <c r="A113" t="s">
        <v>311</v>
      </c>
      <c r="B113" t="s">
        <v>19320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0</v>
      </c>
    </row>
    <row r="114" spans="1:5">
      <c r="A114" t="s">
        <v>313</v>
      </c>
      <c r="B114" t="s">
        <v>314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0</v>
      </c>
    </row>
    <row r="115" spans="1:5">
      <c r="A115" t="s">
        <v>315</v>
      </c>
      <c r="B115" t="s">
        <v>316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0</v>
      </c>
    </row>
    <row r="116" spans="1:5">
      <c r="A116" t="s">
        <v>317</v>
      </c>
      <c r="B116" t="s">
        <v>318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0</v>
      </c>
    </row>
    <row r="117" spans="1:5">
      <c r="A117" t="s">
        <v>319</v>
      </c>
      <c r="B117" t="s">
        <v>320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0</v>
      </c>
    </row>
    <row r="118" spans="1:5">
      <c r="A118" t="s">
        <v>321</v>
      </c>
      <c r="B118" t="s">
        <v>322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0</v>
      </c>
    </row>
    <row r="119" spans="1:5">
      <c r="A119" t="s">
        <v>323</v>
      </c>
      <c r="B119" t="s">
        <v>324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0</v>
      </c>
    </row>
    <row r="120" spans="1:5">
      <c r="A120" t="s">
        <v>325</v>
      </c>
      <c r="B120" t="s">
        <v>326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0</v>
      </c>
    </row>
    <row r="121" spans="1:5">
      <c r="A121" t="s">
        <v>327</v>
      </c>
      <c r="B121" t="s">
        <v>328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0</v>
      </c>
    </row>
    <row r="122" spans="1:5">
      <c r="A122" t="s">
        <v>329</v>
      </c>
      <c r="B122" t="s">
        <v>330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0</v>
      </c>
    </row>
    <row r="123" spans="1:5">
      <c r="A123" t="s">
        <v>331</v>
      </c>
      <c r="B123" t="s">
        <v>19321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0</v>
      </c>
    </row>
    <row r="124" spans="1:5">
      <c r="A124" t="s">
        <v>333</v>
      </c>
      <c r="B124" t="s">
        <v>334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0</v>
      </c>
    </row>
    <row r="125" spans="1:5">
      <c r="A125" t="s">
        <v>335</v>
      </c>
      <c r="B125" t="s">
        <v>336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0</v>
      </c>
    </row>
    <row r="126" spans="1:5">
      <c r="A126" t="s">
        <v>337</v>
      </c>
      <c r="B126" t="s">
        <v>338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0</v>
      </c>
    </row>
    <row r="127" spans="1:5">
      <c r="A127" t="s">
        <v>339</v>
      </c>
      <c r="B127" t="s">
        <v>340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0</v>
      </c>
    </row>
    <row r="128" spans="1:5">
      <c r="A128" t="s">
        <v>341</v>
      </c>
      <c r="B128" t="s">
        <v>342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0</v>
      </c>
    </row>
    <row r="129" spans="1:5">
      <c r="A129" t="s">
        <v>343</v>
      </c>
      <c r="B129" t="s">
        <v>344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0</v>
      </c>
    </row>
    <row r="130" spans="1:5">
      <c r="A130" t="s">
        <v>345</v>
      </c>
      <c r="B130" t="s">
        <v>346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0</v>
      </c>
    </row>
    <row r="131" spans="1:5">
      <c r="A131" t="s">
        <v>347</v>
      </c>
      <c r="B131" t="s">
        <v>348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0</v>
      </c>
    </row>
    <row r="132" spans="1:5">
      <c r="A132" t="s">
        <v>349</v>
      </c>
      <c r="B132" t="s">
        <v>350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0</v>
      </c>
    </row>
    <row r="133" spans="1:5">
      <c r="A133" t="s">
        <v>351</v>
      </c>
      <c r="B133" t="s">
        <v>352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0</v>
      </c>
    </row>
    <row r="134" spans="1:5">
      <c r="A134" t="s">
        <v>353</v>
      </c>
      <c r="B134" t="s">
        <v>354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0</v>
      </c>
    </row>
    <row r="135" spans="1:5">
      <c r="A135" t="s">
        <v>355</v>
      </c>
      <c r="B135" t="s">
        <v>356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0</v>
      </c>
    </row>
    <row r="136" spans="1:5">
      <c r="A136" t="s">
        <v>357</v>
      </c>
      <c r="B136" t="s">
        <v>358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0</v>
      </c>
    </row>
    <row r="137" spans="1:5">
      <c r="A137" t="s">
        <v>359</v>
      </c>
      <c r="B137" t="s">
        <v>360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0</v>
      </c>
    </row>
    <row r="138" spans="1:5">
      <c r="A138" t="s">
        <v>361</v>
      </c>
      <c r="B138" t="s">
        <v>362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0</v>
      </c>
    </row>
    <row r="139" spans="1:5">
      <c r="A139" t="s">
        <v>363</v>
      </c>
      <c r="B139" t="s">
        <v>364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0</v>
      </c>
    </row>
    <row r="140" spans="1:5">
      <c r="A140" t="s">
        <v>365</v>
      </c>
      <c r="B140" t="s">
        <v>366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0</v>
      </c>
    </row>
    <row r="141" spans="1:5">
      <c r="A141" t="s">
        <v>367</v>
      </c>
      <c r="B141" t="s">
        <v>368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0</v>
      </c>
    </row>
    <row r="142" spans="1:5">
      <c r="A142" t="s">
        <v>369</v>
      </c>
      <c r="B142" t="s">
        <v>370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0</v>
      </c>
    </row>
    <row r="143" spans="1:5">
      <c r="A143" t="s">
        <v>371</v>
      </c>
      <c r="B143" t="s">
        <v>372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0</v>
      </c>
    </row>
    <row r="144" spans="1:5">
      <c r="A144" t="s">
        <v>373</v>
      </c>
      <c r="B144" t="s">
        <v>19322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0</v>
      </c>
    </row>
    <row r="145" spans="1:5">
      <c r="A145" t="s">
        <v>375</v>
      </c>
      <c r="B145" t="s">
        <v>376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0</v>
      </c>
    </row>
    <row r="146" spans="1:5">
      <c r="A146" t="s">
        <v>377</v>
      </c>
      <c r="B146" t="s">
        <v>378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0</v>
      </c>
    </row>
    <row r="147" spans="1:5">
      <c r="A147" t="s">
        <v>99</v>
      </c>
      <c r="B147" t="s">
        <v>379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0</v>
      </c>
    </row>
    <row r="148" spans="1:5">
      <c r="A148" t="s">
        <v>380</v>
      </c>
      <c r="B148" t="s">
        <v>381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0</v>
      </c>
    </row>
    <row r="149" spans="1:5">
      <c r="A149" t="s">
        <v>382</v>
      </c>
      <c r="B149" t="s">
        <v>383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0</v>
      </c>
    </row>
    <row r="150" spans="1:5">
      <c r="A150" t="s">
        <v>384</v>
      </c>
      <c r="B150" t="s">
        <v>385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0</v>
      </c>
    </row>
    <row r="151" spans="1:5">
      <c r="A151" t="s">
        <v>386</v>
      </c>
      <c r="B151" t="s">
        <v>387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0</v>
      </c>
    </row>
    <row r="152" spans="1:5">
      <c r="A152" t="s">
        <v>389</v>
      </c>
      <c r="B152" t="s">
        <v>388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0</v>
      </c>
    </row>
    <row r="153" spans="1:5">
      <c r="A153" t="s">
        <v>390</v>
      </c>
      <c r="B153" t="s">
        <v>391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0</v>
      </c>
    </row>
    <row r="154" spans="1:5">
      <c r="A154" t="s">
        <v>392</v>
      </c>
      <c r="B154" t="s">
        <v>393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0</v>
      </c>
    </row>
    <row r="155" spans="1:5">
      <c r="A155" t="s">
        <v>394</v>
      </c>
      <c r="B155" t="s">
        <v>395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0</v>
      </c>
    </row>
    <row r="156" spans="1:5">
      <c r="A156" t="s">
        <v>396</v>
      </c>
      <c r="B156" t="s">
        <v>397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0</v>
      </c>
    </row>
    <row r="157" spans="1:5">
      <c r="A157" t="s">
        <v>398</v>
      </c>
      <c r="B157" t="s">
        <v>399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0</v>
      </c>
    </row>
    <row r="158" spans="1:5">
      <c r="A158" t="s">
        <v>400</v>
      </c>
      <c r="B158" t="s">
        <v>401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0</v>
      </c>
    </row>
    <row r="159" spans="1:5">
      <c r="A159" t="s">
        <v>402</v>
      </c>
      <c r="B159" t="s">
        <v>403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0</v>
      </c>
    </row>
    <row r="160" spans="1:5">
      <c r="A160" t="s">
        <v>404</v>
      </c>
      <c r="B160" t="s">
        <v>405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0</v>
      </c>
    </row>
    <row r="161" spans="1:5">
      <c r="A161" t="s">
        <v>96</v>
      </c>
      <c r="B161" t="s">
        <v>406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0</v>
      </c>
    </row>
    <row r="162" spans="1:5">
      <c r="A162" t="s">
        <v>407</v>
      </c>
      <c r="B162" t="s">
        <v>408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0</v>
      </c>
    </row>
    <row r="163" spans="1:5">
      <c r="A163" t="s">
        <v>409</v>
      </c>
      <c r="B163" t="s">
        <v>410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0</v>
      </c>
    </row>
    <row r="164" spans="1:5">
      <c r="A164" t="s">
        <v>411</v>
      </c>
      <c r="B164" t="s">
        <v>412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0</v>
      </c>
    </row>
    <row r="165" spans="1:5">
      <c r="A165" t="s">
        <v>413</v>
      </c>
      <c r="B165" t="s">
        <v>414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0</v>
      </c>
    </row>
    <row r="166" spans="1:5">
      <c r="A166" t="s">
        <v>415</v>
      </c>
      <c r="B166" t="s">
        <v>416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0</v>
      </c>
    </row>
    <row r="167" spans="1:5">
      <c r="A167" t="s">
        <v>417</v>
      </c>
      <c r="B167" t="s">
        <v>418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0</v>
      </c>
    </row>
    <row r="168" spans="1:5">
      <c r="A168" t="s">
        <v>419</v>
      </c>
      <c r="B168" t="s">
        <v>420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0</v>
      </c>
    </row>
    <row r="169" spans="1:5">
      <c r="A169" t="s">
        <v>421</v>
      </c>
      <c r="B169" t="s">
        <v>422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0</v>
      </c>
    </row>
    <row r="170" spans="1:5">
      <c r="A170" t="s">
        <v>423</v>
      </c>
      <c r="B170" t="s">
        <v>424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0</v>
      </c>
    </row>
    <row r="171" spans="1:5">
      <c r="A171" t="s">
        <v>426</v>
      </c>
      <c r="B171" t="s">
        <v>427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0</v>
      </c>
    </row>
    <row r="172" spans="1:5">
      <c r="A172" t="s">
        <v>428</v>
      </c>
      <c r="B172" t="s">
        <v>429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0</v>
      </c>
    </row>
    <row r="173" spans="1:5">
      <c r="A173" t="s">
        <v>431</v>
      </c>
      <c r="B173" t="s">
        <v>430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0</v>
      </c>
    </row>
    <row r="174" spans="1:5">
      <c r="A174" t="s">
        <v>432</v>
      </c>
      <c r="B174" t="s">
        <v>433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0</v>
      </c>
    </row>
    <row r="175" spans="1:5">
      <c r="A175" t="s">
        <v>434</v>
      </c>
      <c r="B175" t="s">
        <v>435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0</v>
      </c>
    </row>
    <row r="176" spans="1:5">
      <c r="A176" t="s">
        <v>436</v>
      </c>
      <c r="B176" t="s">
        <v>437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0</v>
      </c>
    </row>
    <row r="177" spans="1:5">
      <c r="A177" t="s">
        <v>438</v>
      </c>
      <c r="B177" t="s">
        <v>439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0</v>
      </c>
    </row>
    <row r="178" spans="1:5">
      <c r="A178" t="s">
        <v>440</v>
      </c>
      <c r="B178" t="s">
        <v>441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0</v>
      </c>
    </row>
    <row r="179" spans="1:5">
      <c r="A179" t="s">
        <v>442</v>
      </c>
      <c r="B179" t="s">
        <v>443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0</v>
      </c>
    </row>
    <row r="180" spans="1:5">
      <c r="A180" t="s">
        <v>444</v>
      </c>
      <c r="B180" t="s">
        <v>445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0</v>
      </c>
    </row>
    <row r="181" spans="1:5">
      <c r="A181" t="s">
        <v>446</v>
      </c>
      <c r="B181" t="s">
        <v>447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0</v>
      </c>
    </row>
    <row r="182" spans="1:5">
      <c r="A182" t="s">
        <v>448</v>
      </c>
      <c r="B182" t="s">
        <v>449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0</v>
      </c>
    </row>
    <row r="183" spans="1:5">
      <c r="A183" t="s">
        <v>450</v>
      </c>
      <c r="B183" t="s">
        <v>451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0</v>
      </c>
    </row>
    <row r="184" spans="1:5">
      <c r="A184" t="s">
        <v>452</v>
      </c>
      <c r="B184" t="s">
        <v>453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0</v>
      </c>
    </row>
    <row r="185" spans="1:5">
      <c r="A185" t="s">
        <v>454</v>
      </c>
      <c r="B185" t="s">
        <v>455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0</v>
      </c>
    </row>
    <row r="186" spans="1:5">
      <c r="A186" t="s">
        <v>456</v>
      </c>
      <c r="B186" t="s">
        <v>457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0</v>
      </c>
    </row>
    <row r="187" spans="1:5">
      <c r="A187" t="s">
        <v>458</v>
      </c>
      <c r="B187" t="s">
        <v>459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0</v>
      </c>
    </row>
    <row r="188" spans="1:5">
      <c r="A188" t="s">
        <v>461</v>
      </c>
      <c r="B188" t="s">
        <v>19323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0</v>
      </c>
    </row>
    <row r="189" spans="1:5">
      <c r="A189" t="s">
        <v>462</v>
      </c>
      <c r="B189" t="s">
        <v>463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0</v>
      </c>
    </row>
    <row r="190" spans="1:5">
      <c r="A190" t="s">
        <v>464</v>
      </c>
      <c r="B190" t="s">
        <v>465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0</v>
      </c>
    </row>
    <row r="191" spans="1:5">
      <c r="A191" t="s">
        <v>466</v>
      </c>
      <c r="B191" t="s">
        <v>467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0</v>
      </c>
    </row>
    <row r="192" spans="1:5">
      <c r="A192" t="s">
        <v>468</v>
      </c>
      <c r="B192" t="s">
        <v>469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0</v>
      </c>
    </row>
    <row r="193" spans="1:5">
      <c r="A193" t="s">
        <v>470</v>
      </c>
      <c r="B193" t="s">
        <v>471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0</v>
      </c>
    </row>
    <row r="194" spans="1:5">
      <c r="A194" t="s">
        <v>472</v>
      </c>
      <c r="B194" t="s">
        <v>473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0</v>
      </c>
    </row>
    <row r="195" spans="1:5">
      <c r="A195" t="s">
        <v>474</v>
      </c>
      <c r="B195" t="s">
        <v>475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0</v>
      </c>
    </row>
    <row r="196" spans="1:5">
      <c r="A196" t="s">
        <v>476</v>
      </c>
      <c r="B196" t="s">
        <v>477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0</v>
      </c>
    </row>
    <row r="197" spans="1:5">
      <c r="A197" t="s">
        <v>478</v>
      </c>
      <c r="B197" t="s">
        <v>479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0</v>
      </c>
    </row>
    <row r="198" spans="1:5">
      <c r="A198" t="s">
        <v>480</v>
      </c>
      <c r="B198" t="s">
        <v>481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0</v>
      </c>
    </row>
    <row r="199" spans="1:5">
      <c r="A199" t="s">
        <v>482</v>
      </c>
      <c r="B199" t="s">
        <v>483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0</v>
      </c>
    </row>
    <row r="200" spans="1:5">
      <c r="A200" t="s">
        <v>484</v>
      </c>
      <c r="B200" t="s">
        <v>485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0</v>
      </c>
    </row>
    <row r="201" spans="1:5">
      <c r="A201" t="s">
        <v>486</v>
      </c>
      <c r="B201" t="s">
        <v>487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0</v>
      </c>
    </row>
    <row r="202" spans="1:5">
      <c r="A202" t="s">
        <v>488</v>
      </c>
      <c r="B202" t="s">
        <v>489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0</v>
      </c>
    </row>
    <row r="203" spans="1:5">
      <c r="A203" t="s">
        <v>490</v>
      </c>
      <c r="B203" t="s">
        <v>19324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0</v>
      </c>
    </row>
    <row r="204" spans="1:5">
      <c r="A204" t="s">
        <v>492</v>
      </c>
      <c r="B204" t="s">
        <v>493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0</v>
      </c>
    </row>
    <row r="205" spans="1:5">
      <c r="A205" t="s">
        <v>494</v>
      </c>
      <c r="B205" t="s">
        <v>495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0</v>
      </c>
    </row>
    <row r="206" spans="1:5">
      <c r="A206" t="s">
        <v>98</v>
      </c>
      <c r="B206" t="s">
        <v>496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0</v>
      </c>
    </row>
    <row r="207" spans="1:5">
      <c r="A207" t="s">
        <v>497</v>
      </c>
      <c r="B207" t="s">
        <v>498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0</v>
      </c>
    </row>
    <row r="208" spans="1:5">
      <c r="A208" t="s">
        <v>500</v>
      </c>
      <c r="B208" t="s">
        <v>501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0</v>
      </c>
    </row>
    <row r="209" spans="1:5">
      <c r="A209" t="s">
        <v>502</v>
      </c>
      <c r="B209" t="s">
        <v>503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0</v>
      </c>
    </row>
    <row r="210" spans="1:5">
      <c r="A210" t="s">
        <v>504</v>
      </c>
      <c r="B210" t="s">
        <v>505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0</v>
      </c>
    </row>
    <row r="211" spans="1:5">
      <c r="A211" t="s">
        <v>506</v>
      </c>
      <c r="B211" t="s">
        <v>507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0</v>
      </c>
    </row>
    <row r="212" spans="1:5">
      <c r="A212" t="s">
        <v>508</v>
      </c>
      <c r="B212" t="s">
        <v>509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0</v>
      </c>
    </row>
    <row r="213" spans="1:5">
      <c r="A213" t="s">
        <v>510</v>
      </c>
      <c r="B213" t="s">
        <v>511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0</v>
      </c>
    </row>
    <row r="214" spans="1:5">
      <c r="A214" t="s">
        <v>512</v>
      </c>
      <c r="B214" t="s">
        <v>513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0</v>
      </c>
    </row>
    <row r="215" spans="1:5">
      <c r="A215" t="s">
        <v>514</v>
      </c>
      <c r="B215" t="s">
        <v>515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0</v>
      </c>
    </row>
    <row r="216" spans="1:5">
      <c r="A216" t="s">
        <v>516</v>
      </c>
      <c r="B216" t="s">
        <v>517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0</v>
      </c>
    </row>
    <row r="217" spans="1:5">
      <c r="A217" t="s">
        <v>518</v>
      </c>
      <c r="B217" t="s">
        <v>519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0</v>
      </c>
    </row>
    <row r="218" spans="1:5">
      <c r="A218" t="s">
        <v>521</v>
      </c>
      <c r="B218" t="s">
        <v>522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0</v>
      </c>
    </row>
    <row r="219" spans="1:5">
      <c r="A219" t="s">
        <v>523</v>
      </c>
      <c r="B219" t="s">
        <v>524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0</v>
      </c>
    </row>
    <row r="220" spans="1:5">
      <c r="A220" t="s">
        <v>525</v>
      </c>
      <c r="B220" t="s">
        <v>526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0</v>
      </c>
    </row>
    <row r="221" spans="1:5">
      <c r="A221" t="s">
        <v>527</v>
      </c>
      <c r="B221" t="s">
        <v>528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0</v>
      </c>
    </row>
    <row r="222" spans="1:5">
      <c r="A222" t="s">
        <v>529</v>
      </c>
      <c r="B222" t="s">
        <v>19325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0</v>
      </c>
    </row>
    <row r="223" spans="1:5">
      <c r="A223" t="s">
        <v>531</v>
      </c>
      <c r="B223" t="s">
        <v>532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0</v>
      </c>
    </row>
    <row r="224" spans="1:5">
      <c r="A224" t="s">
        <v>533</v>
      </c>
      <c r="B224" t="s">
        <v>534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0</v>
      </c>
    </row>
    <row r="225" spans="1:5">
      <c r="A225" t="s">
        <v>536</v>
      </c>
      <c r="B225" t="s">
        <v>537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0</v>
      </c>
    </row>
    <row r="226" spans="1:5">
      <c r="A226" t="s">
        <v>538</v>
      </c>
      <c r="B226" t="s">
        <v>539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0</v>
      </c>
    </row>
    <row r="227" spans="1:5">
      <c r="A227" t="s">
        <v>540</v>
      </c>
      <c r="B227" t="s">
        <v>541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0</v>
      </c>
    </row>
    <row r="228" spans="1:5">
      <c r="A228" t="s">
        <v>542</v>
      </c>
      <c r="B228" t="s">
        <v>543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0</v>
      </c>
    </row>
    <row r="229" spans="1:5">
      <c r="A229" t="s">
        <v>544</v>
      </c>
      <c r="B229" t="s">
        <v>19326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0</v>
      </c>
    </row>
    <row r="230" spans="1:5">
      <c r="A230" t="s">
        <v>545</v>
      </c>
      <c r="B230" t="s">
        <v>546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0</v>
      </c>
    </row>
    <row r="231" spans="1:5">
      <c r="A231" t="s">
        <v>547</v>
      </c>
      <c r="B231" t="s">
        <v>548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0</v>
      </c>
    </row>
    <row r="232" spans="1:5">
      <c r="A232" t="s">
        <v>549</v>
      </c>
      <c r="B232" t="s">
        <v>550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0</v>
      </c>
    </row>
    <row r="233" spans="1:5">
      <c r="A233" t="s">
        <v>551</v>
      </c>
      <c r="B233" t="s">
        <v>7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0</v>
      </c>
    </row>
    <row r="234" spans="1:5">
      <c r="A234" t="s">
        <v>552</v>
      </c>
      <c r="B234" t="s">
        <v>553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0</v>
      </c>
    </row>
    <row r="235" spans="1:5">
      <c r="A235" t="s">
        <v>554</v>
      </c>
      <c r="B235" t="s">
        <v>555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0</v>
      </c>
    </row>
    <row r="236" spans="1:5">
      <c r="A236" t="s">
        <v>556</v>
      </c>
      <c r="B236" t="s">
        <v>557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0</v>
      </c>
    </row>
    <row r="237" spans="1:5">
      <c r="A237" t="s">
        <v>558</v>
      </c>
      <c r="B237" t="s">
        <v>559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0</v>
      </c>
    </row>
    <row r="238" spans="1:5">
      <c r="A238" t="s">
        <v>560</v>
      </c>
      <c r="B238" t="s">
        <v>19327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0</v>
      </c>
    </row>
    <row r="239" spans="1:5">
      <c r="A239" t="s">
        <v>562</v>
      </c>
      <c r="B239" t="s">
        <v>563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0</v>
      </c>
    </row>
    <row r="240" spans="1:5">
      <c r="A240" t="s">
        <v>564</v>
      </c>
      <c r="B240" t="s">
        <v>565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0</v>
      </c>
    </row>
    <row r="241" spans="1:5">
      <c r="A241" t="s">
        <v>566</v>
      </c>
      <c r="B241" t="s">
        <v>567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0</v>
      </c>
    </row>
    <row r="242" spans="1:5">
      <c r="A242" t="s">
        <v>91</v>
      </c>
      <c r="B242" t="s">
        <v>568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0</v>
      </c>
    </row>
    <row r="243" spans="1:5">
      <c r="A243" t="s">
        <v>569</v>
      </c>
      <c r="B243" t="s">
        <v>570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0</v>
      </c>
    </row>
    <row r="244" spans="1:5">
      <c r="A244" t="s">
        <v>571</v>
      </c>
      <c r="B244" t="s">
        <v>572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0</v>
      </c>
    </row>
    <row r="245" spans="1:5">
      <c r="A245" t="s">
        <v>573</v>
      </c>
      <c r="B245" t="s">
        <v>574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0</v>
      </c>
    </row>
    <row r="246" spans="1:5">
      <c r="A246" t="s">
        <v>575</v>
      </c>
      <c r="B246" t="s">
        <v>576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0</v>
      </c>
    </row>
    <row r="247" spans="1:5">
      <c r="A247" t="s">
        <v>93</v>
      </c>
      <c r="B247" t="s">
        <v>577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0</v>
      </c>
    </row>
    <row r="248" spans="1:5">
      <c r="A248" t="s">
        <v>578</v>
      </c>
      <c r="B248" t="s">
        <v>579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0</v>
      </c>
    </row>
    <row r="249" spans="1:5">
      <c r="A249" t="s">
        <v>580</v>
      </c>
      <c r="B249" t="s">
        <v>581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0</v>
      </c>
    </row>
    <row r="250" spans="1:5">
      <c r="A250" t="s">
        <v>582</v>
      </c>
      <c r="B250" t="s">
        <v>583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0</v>
      </c>
    </row>
    <row r="251" spans="1:5">
      <c r="A251" t="s">
        <v>584</v>
      </c>
      <c r="B251" t="s">
        <v>585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0</v>
      </c>
    </row>
    <row r="252" spans="1:5">
      <c r="A252" t="s">
        <v>586</v>
      </c>
      <c r="B252" t="s">
        <v>587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0</v>
      </c>
    </row>
    <row r="253" spans="1:5">
      <c r="A253" t="s">
        <v>589</v>
      </c>
      <c r="B253" t="s">
        <v>590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0</v>
      </c>
    </row>
    <row r="254" spans="1:5">
      <c r="A254" t="s">
        <v>591</v>
      </c>
      <c r="B254" t="s">
        <v>592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0</v>
      </c>
    </row>
    <row r="255" spans="1:5">
      <c r="A255" t="s">
        <v>593</v>
      </c>
      <c r="B255" t="s">
        <v>594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0</v>
      </c>
    </row>
    <row r="256" spans="1:5">
      <c r="A256" t="s">
        <v>595</v>
      </c>
      <c r="B256" t="s">
        <v>596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0</v>
      </c>
    </row>
    <row r="257" spans="1:5">
      <c r="A257" t="s">
        <v>597</v>
      </c>
      <c r="B257" t="s">
        <v>598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0</v>
      </c>
    </row>
    <row r="258" spans="1:5">
      <c r="A258" t="s">
        <v>599</v>
      </c>
      <c r="B258" t="s">
        <v>600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0</v>
      </c>
    </row>
    <row r="259" spans="1:5">
      <c r="A259" t="s">
        <v>601</v>
      </c>
      <c r="B259" t="s">
        <v>602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0</v>
      </c>
    </row>
    <row r="260" spans="1:5">
      <c r="A260" t="s">
        <v>603</v>
      </c>
      <c r="B260" t="s">
        <v>604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0</v>
      </c>
    </row>
    <row r="261" spans="1:5">
      <c r="A261" t="s">
        <v>605</v>
      </c>
      <c r="B261" t="s">
        <v>606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0</v>
      </c>
    </row>
    <row r="262" spans="1:5">
      <c r="A262" t="s">
        <v>607</v>
      </c>
      <c r="B262" t="s">
        <v>608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0</v>
      </c>
    </row>
    <row r="263" spans="1:5">
      <c r="A263" t="s">
        <v>609</v>
      </c>
      <c r="B263" t="s">
        <v>610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0</v>
      </c>
    </row>
    <row r="264" spans="1:5">
      <c r="A264" t="s">
        <v>611</v>
      </c>
      <c r="B264" t="s">
        <v>612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0</v>
      </c>
    </row>
    <row r="265" spans="1:5">
      <c r="A265" t="s">
        <v>613</v>
      </c>
      <c r="B265" t="s">
        <v>614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0</v>
      </c>
    </row>
    <row r="266" spans="1:5">
      <c r="A266" t="s">
        <v>615</v>
      </c>
      <c r="B266" t="s">
        <v>616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0</v>
      </c>
    </row>
    <row r="267" spans="1:5">
      <c r="A267" t="s">
        <v>617</v>
      </c>
      <c r="B267" t="s">
        <v>618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0</v>
      </c>
    </row>
    <row r="268" spans="1:5">
      <c r="A268" t="s">
        <v>620</v>
      </c>
      <c r="B268" t="s">
        <v>621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0</v>
      </c>
    </row>
    <row r="269" spans="1:5">
      <c r="A269" t="s">
        <v>622</v>
      </c>
      <c r="B269" t="s">
        <v>623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0</v>
      </c>
    </row>
    <row r="270" spans="1:5">
      <c r="A270" t="s">
        <v>624</v>
      </c>
      <c r="B270" t="s">
        <v>625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0</v>
      </c>
    </row>
    <row r="271" spans="1:5">
      <c r="A271" t="s">
        <v>626</v>
      </c>
      <c r="B271" t="s">
        <v>627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0</v>
      </c>
    </row>
    <row r="272" spans="1:5">
      <c r="A272" t="s">
        <v>628</v>
      </c>
      <c r="B272" t="s">
        <v>629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0</v>
      </c>
    </row>
    <row r="273" spans="1:5">
      <c r="A273" t="s">
        <v>630</v>
      </c>
      <c r="B273" t="s">
        <v>631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0</v>
      </c>
    </row>
    <row r="274" spans="1:5">
      <c r="A274" t="s">
        <v>632</v>
      </c>
      <c r="B274" t="s">
        <v>633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0</v>
      </c>
    </row>
    <row r="275" spans="1:5">
      <c r="A275" t="s">
        <v>634</v>
      </c>
      <c r="B275" t="s">
        <v>635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0</v>
      </c>
    </row>
    <row r="276" spans="1:5">
      <c r="A276" t="s">
        <v>636</v>
      </c>
      <c r="B276" t="s">
        <v>637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0</v>
      </c>
    </row>
    <row r="277" spans="1:5">
      <c r="A277" t="s">
        <v>638</v>
      </c>
      <c r="B277" t="s">
        <v>639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0</v>
      </c>
    </row>
    <row r="278" spans="1:5">
      <c r="A278" t="s">
        <v>95</v>
      </c>
      <c r="B278" t="s">
        <v>640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0</v>
      </c>
    </row>
    <row r="279" spans="1:5">
      <c r="A279" t="s">
        <v>642</v>
      </c>
      <c r="B279" t="s">
        <v>643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0</v>
      </c>
    </row>
    <row r="280" spans="1:5">
      <c r="A280" t="s">
        <v>644</v>
      </c>
      <c r="B280" t="s">
        <v>645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0</v>
      </c>
    </row>
    <row r="281" spans="1:5">
      <c r="A281" t="s">
        <v>646</v>
      </c>
      <c r="B281" t="s">
        <v>647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0</v>
      </c>
    </row>
    <row r="282" spans="1:5">
      <c r="A282" t="s">
        <v>94</v>
      </c>
      <c r="B282" t="s">
        <v>648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0</v>
      </c>
    </row>
    <row r="283" spans="1:5">
      <c r="A283" t="s">
        <v>649</v>
      </c>
      <c r="B283" t="s">
        <v>650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0</v>
      </c>
    </row>
    <row r="284" spans="1:5">
      <c r="A284" t="s">
        <v>651</v>
      </c>
      <c r="B284" t="s">
        <v>652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0</v>
      </c>
    </row>
    <row r="285" spans="1:5">
      <c r="A285" t="s">
        <v>653</v>
      </c>
      <c r="B285" t="s">
        <v>654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0</v>
      </c>
    </row>
    <row r="286" spans="1:5">
      <c r="A286" t="s">
        <v>655</v>
      </c>
      <c r="B286" t="s">
        <v>656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0</v>
      </c>
    </row>
    <row r="287" spans="1:5">
      <c r="A287" t="s">
        <v>657</v>
      </c>
      <c r="B287" t="s">
        <v>658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0</v>
      </c>
    </row>
    <row r="288" spans="1:5">
      <c r="A288" t="s">
        <v>659</v>
      </c>
      <c r="B288" t="s">
        <v>660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0</v>
      </c>
    </row>
    <row r="289" spans="1:5">
      <c r="A289" t="s">
        <v>661</v>
      </c>
      <c r="B289" t="s">
        <v>662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0</v>
      </c>
    </row>
    <row r="290" spans="1:5">
      <c r="A290" t="s">
        <v>663</v>
      </c>
      <c r="B290" t="s">
        <v>664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0</v>
      </c>
    </row>
    <row r="291" spans="1:5">
      <c r="A291" t="s">
        <v>665</v>
      </c>
      <c r="B291" t="s">
        <v>666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0</v>
      </c>
    </row>
    <row r="292" spans="1:5">
      <c r="A292" t="s">
        <v>667</v>
      </c>
      <c r="B292" t="s">
        <v>668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0</v>
      </c>
    </row>
    <row r="293" spans="1:5">
      <c r="A293" t="s">
        <v>669</v>
      </c>
      <c r="B293" t="s">
        <v>670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0</v>
      </c>
    </row>
    <row r="294" spans="1:5">
      <c r="A294" t="s">
        <v>671</v>
      </c>
      <c r="B294" t="s">
        <v>672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0</v>
      </c>
    </row>
    <row r="295" spans="1:5">
      <c r="A295" t="s">
        <v>673</v>
      </c>
      <c r="B295" t="s">
        <v>674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0</v>
      </c>
    </row>
    <row r="296" spans="1:5">
      <c r="A296" t="s">
        <v>675</v>
      </c>
      <c r="B296" t="s">
        <v>676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0</v>
      </c>
    </row>
    <row r="297" spans="1:5">
      <c r="A297" t="s">
        <v>677</v>
      </c>
      <c r="B297" t="s">
        <v>678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0</v>
      </c>
    </row>
    <row r="298" spans="1:5">
      <c r="A298" t="s">
        <v>679</v>
      </c>
      <c r="B298" t="s">
        <v>680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0</v>
      </c>
    </row>
    <row r="299" spans="1:5">
      <c r="A299" t="s">
        <v>681</v>
      </c>
      <c r="B299" t="s">
        <v>682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0</v>
      </c>
    </row>
    <row r="300" spans="1:5">
      <c r="A300" t="s">
        <v>683</v>
      </c>
      <c r="B300" t="s">
        <v>684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0</v>
      </c>
    </row>
    <row r="301" spans="1:5">
      <c r="A301" t="s">
        <v>685</v>
      </c>
      <c r="B301" t="s">
        <v>686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0</v>
      </c>
    </row>
    <row r="302" spans="1:5">
      <c r="A302" t="s">
        <v>687</v>
      </c>
      <c r="B302" t="s">
        <v>688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0</v>
      </c>
    </row>
    <row r="303" spans="1:5">
      <c r="A303" t="s">
        <v>689</v>
      </c>
      <c r="B303" t="s">
        <v>690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0</v>
      </c>
    </row>
    <row r="304" spans="1:5">
      <c r="A304" t="s">
        <v>691</v>
      </c>
      <c r="B304" t="s">
        <v>692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0</v>
      </c>
    </row>
    <row r="305" spans="1:5">
      <c r="A305" t="s">
        <v>693</v>
      </c>
      <c r="B305" t="s">
        <v>694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0</v>
      </c>
    </row>
    <row r="306" spans="1:5">
      <c r="A306" t="s">
        <v>695</v>
      </c>
      <c r="B306" t="s">
        <v>696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0</v>
      </c>
    </row>
    <row r="307" spans="1:5">
      <c r="A307" t="s">
        <v>697</v>
      </c>
      <c r="B307" t="s">
        <v>698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0</v>
      </c>
    </row>
    <row r="308" spans="1:5">
      <c r="A308" t="s">
        <v>699</v>
      </c>
      <c r="B308" t="s">
        <v>700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0</v>
      </c>
    </row>
    <row r="309" spans="1:5">
      <c r="A309" t="s">
        <v>701</v>
      </c>
      <c r="B309" t="s">
        <v>702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0</v>
      </c>
    </row>
    <row r="310" spans="1:5">
      <c r="A310" t="s">
        <v>703</v>
      </c>
      <c r="B310" t="s">
        <v>704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0</v>
      </c>
    </row>
    <row r="311" spans="1:5">
      <c r="A311" t="s">
        <v>705</v>
      </c>
      <c r="B311" t="s">
        <v>706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0</v>
      </c>
    </row>
    <row r="312" spans="1:5">
      <c r="A312" t="s">
        <v>707</v>
      </c>
      <c r="B312" t="s">
        <v>708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0</v>
      </c>
    </row>
    <row r="313" spans="1:5">
      <c r="A313" t="s">
        <v>709</v>
      </c>
      <c r="B313" t="s">
        <v>710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0</v>
      </c>
    </row>
    <row r="314" spans="1:5">
      <c r="A314" t="s">
        <v>711</v>
      </c>
      <c r="B314" t="s">
        <v>712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0</v>
      </c>
    </row>
    <row r="315" spans="1:5">
      <c r="A315" t="s">
        <v>713</v>
      </c>
      <c r="B315" t="s">
        <v>714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0</v>
      </c>
    </row>
    <row r="316" spans="1:5">
      <c r="A316" t="s">
        <v>715</v>
      </c>
      <c r="B316" t="s">
        <v>716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0</v>
      </c>
    </row>
    <row r="317" spans="1:5">
      <c r="A317" t="s">
        <v>717</v>
      </c>
      <c r="B317" t="s">
        <v>718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0</v>
      </c>
    </row>
    <row r="318" spans="1:5">
      <c r="A318" t="s">
        <v>719</v>
      </c>
      <c r="B318" t="s">
        <v>720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0</v>
      </c>
    </row>
    <row r="319" spans="1:5">
      <c r="A319" t="s">
        <v>721</v>
      </c>
      <c r="B319" t="s">
        <v>722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0</v>
      </c>
    </row>
    <row r="320" spans="1:5">
      <c r="A320" t="s">
        <v>723</v>
      </c>
      <c r="B320" t="s">
        <v>724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0</v>
      </c>
    </row>
    <row r="321" spans="1:5">
      <c r="A321" t="s">
        <v>725</v>
      </c>
      <c r="B321" t="s">
        <v>726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0</v>
      </c>
    </row>
    <row r="322" spans="1:5">
      <c r="A322" t="s">
        <v>727</v>
      </c>
      <c r="B322" t="s">
        <v>728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0</v>
      </c>
    </row>
    <row r="323" spans="1:5">
      <c r="A323" t="s">
        <v>729</v>
      </c>
      <c r="B323" t="s">
        <v>730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0</v>
      </c>
    </row>
    <row r="324" spans="1:5">
      <c r="A324" t="s">
        <v>731</v>
      </c>
      <c r="B324" t="s">
        <v>732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0</v>
      </c>
    </row>
    <row r="325" spans="1:5">
      <c r="A325" t="s">
        <v>733</v>
      </c>
      <c r="B325" t="s">
        <v>734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0</v>
      </c>
    </row>
    <row r="326" spans="1:5">
      <c r="A326" t="s">
        <v>735</v>
      </c>
      <c r="B326" t="s">
        <v>736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0</v>
      </c>
    </row>
    <row r="327" spans="1:5">
      <c r="A327" t="s">
        <v>737</v>
      </c>
      <c r="B327" t="s">
        <v>738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0</v>
      </c>
    </row>
    <row r="328" spans="1:5">
      <c r="A328" t="s">
        <v>739</v>
      </c>
      <c r="B328" t="s">
        <v>740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0</v>
      </c>
    </row>
    <row r="329" spans="1:5">
      <c r="A329" t="s">
        <v>741</v>
      </c>
      <c r="B329" t="s">
        <v>742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0</v>
      </c>
    </row>
    <row r="330" spans="1:5">
      <c r="A330" t="s">
        <v>743</v>
      </c>
      <c r="B330" t="s">
        <v>744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0</v>
      </c>
    </row>
    <row r="331" spans="1:5">
      <c r="A331" t="s">
        <v>745</v>
      </c>
      <c r="B331" t="s">
        <v>746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0</v>
      </c>
    </row>
    <row r="332" spans="1:5">
      <c r="A332" t="s">
        <v>747</v>
      </c>
      <c r="B332" t="s">
        <v>748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0</v>
      </c>
    </row>
    <row r="333" spans="1:5">
      <c r="A333" t="s">
        <v>749</v>
      </c>
      <c r="B333" t="s">
        <v>750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0</v>
      </c>
    </row>
    <row r="334" spans="1:5">
      <c r="A334" t="s">
        <v>751</v>
      </c>
      <c r="B334" t="s">
        <v>752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0</v>
      </c>
    </row>
    <row r="335" spans="1:5">
      <c r="A335" t="s">
        <v>753</v>
      </c>
      <c r="B335" t="s">
        <v>754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0</v>
      </c>
    </row>
    <row r="336" spans="1:5">
      <c r="A336" t="s">
        <v>755</v>
      </c>
      <c r="B336" t="s">
        <v>756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0</v>
      </c>
    </row>
    <row r="337" spans="1:5">
      <c r="A337" t="s">
        <v>757</v>
      </c>
      <c r="B337" t="s">
        <v>758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0</v>
      </c>
    </row>
    <row r="338" spans="1:5">
      <c r="A338" t="s">
        <v>759</v>
      </c>
      <c r="B338" t="s">
        <v>760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0</v>
      </c>
    </row>
    <row r="339" spans="1:5">
      <c r="A339" t="s">
        <v>761</v>
      </c>
      <c r="B339" t="s">
        <v>762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0</v>
      </c>
    </row>
    <row r="340" spans="1:5">
      <c r="A340" t="s">
        <v>763</v>
      </c>
      <c r="B340" t="s">
        <v>764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0</v>
      </c>
    </row>
    <row r="341" spans="1:5">
      <c r="A341" t="s">
        <v>765</v>
      </c>
      <c r="B341" t="s">
        <v>766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0</v>
      </c>
    </row>
    <row r="342" spans="1:5">
      <c r="A342" t="s">
        <v>767</v>
      </c>
      <c r="B342" t="s">
        <v>768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0</v>
      </c>
    </row>
    <row r="343" spans="1:5">
      <c r="A343" t="s">
        <v>102</v>
      </c>
      <c r="B343" t="s">
        <v>769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0</v>
      </c>
    </row>
    <row r="344" spans="1:5">
      <c r="A344" t="s">
        <v>770</v>
      </c>
      <c r="B344" t="s">
        <v>771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0</v>
      </c>
    </row>
    <row r="345" spans="1:5">
      <c r="A345" t="s">
        <v>772</v>
      </c>
      <c r="B345" t="s">
        <v>773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0</v>
      </c>
    </row>
    <row r="346" spans="1:5">
      <c r="A346" t="s">
        <v>100</v>
      </c>
      <c r="B346" t="s">
        <v>774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0</v>
      </c>
    </row>
    <row r="347" spans="1:5">
      <c r="A347" t="s">
        <v>775</v>
      </c>
      <c r="B347" t="s">
        <v>776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0</v>
      </c>
    </row>
    <row r="348" spans="1:5">
      <c r="A348" t="s">
        <v>778</v>
      </c>
      <c r="B348" t="s">
        <v>779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0</v>
      </c>
    </row>
    <row r="349" spans="1:5">
      <c r="A349" t="s">
        <v>780</v>
      </c>
      <c r="B349" t="s">
        <v>781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0</v>
      </c>
    </row>
    <row r="350" spans="1:5">
      <c r="A350" t="s">
        <v>782</v>
      </c>
      <c r="B350" t="s">
        <v>783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0</v>
      </c>
    </row>
    <row r="351" spans="1:5">
      <c r="A351" t="s">
        <v>784</v>
      </c>
      <c r="B351" t="s">
        <v>785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0</v>
      </c>
    </row>
    <row r="352" spans="1:5">
      <c r="A352" t="s">
        <v>786</v>
      </c>
      <c r="B352" t="s">
        <v>787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0</v>
      </c>
    </row>
    <row r="353" spans="1:5">
      <c r="A353" t="s">
        <v>789</v>
      </c>
      <c r="B353" t="s">
        <v>790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0</v>
      </c>
    </row>
    <row r="354" spans="1:5">
      <c r="A354" t="s">
        <v>90</v>
      </c>
      <c r="B354" t="s">
        <v>791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0</v>
      </c>
    </row>
    <row r="355" spans="1:5">
      <c r="A355" t="s">
        <v>792</v>
      </c>
      <c r="B355" t="s">
        <v>793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0</v>
      </c>
    </row>
    <row r="356" spans="1:5">
      <c r="A356" t="s">
        <v>794</v>
      </c>
      <c r="B356" t="s">
        <v>795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0</v>
      </c>
    </row>
    <row r="357" spans="1:5">
      <c r="A357" t="s">
        <v>796</v>
      </c>
      <c r="B357" t="s">
        <v>797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0</v>
      </c>
    </row>
    <row r="358" spans="1:5">
      <c r="A358" t="s">
        <v>799</v>
      </c>
      <c r="B358" t="s">
        <v>800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0</v>
      </c>
    </row>
    <row r="359" spans="1:5">
      <c r="A359" t="s">
        <v>801</v>
      </c>
      <c r="B359" t="s">
        <v>798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0</v>
      </c>
    </row>
    <row r="360" spans="1:5">
      <c r="A360" t="s">
        <v>802</v>
      </c>
      <c r="B360" t="s">
        <v>803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0</v>
      </c>
    </row>
    <row r="361" spans="1:5">
      <c r="A361" t="s">
        <v>804</v>
      </c>
      <c r="B361" t="s">
        <v>805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0</v>
      </c>
    </row>
    <row r="362" spans="1:5">
      <c r="A362" t="s">
        <v>806</v>
      </c>
      <c r="B362" t="s">
        <v>807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0</v>
      </c>
    </row>
    <row r="363" spans="1:5">
      <c r="A363" t="s">
        <v>808</v>
      </c>
      <c r="B363" t="s">
        <v>809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0</v>
      </c>
    </row>
    <row r="364" spans="1:5">
      <c r="A364" t="s">
        <v>810</v>
      </c>
      <c r="B364" t="s">
        <v>811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0</v>
      </c>
    </row>
    <row r="365" spans="1:5">
      <c r="A365" t="s">
        <v>812</v>
      </c>
      <c r="B365" t="s">
        <v>813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0</v>
      </c>
    </row>
    <row r="366" spans="1:5">
      <c r="A366" t="s">
        <v>814</v>
      </c>
      <c r="B366" t="s">
        <v>815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0</v>
      </c>
    </row>
    <row r="367" spans="1:5">
      <c r="A367" t="s">
        <v>816</v>
      </c>
      <c r="B367" t="s">
        <v>817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0</v>
      </c>
    </row>
    <row r="368" spans="1:5">
      <c r="A368" t="s">
        <v>818</v>
      </c>
      <c r="B368" t="s">
        <v>19328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0</v>
      </c>
    </row>
    <row r="369" spans="1:5">
      <c r="A369" t="s">
        <v>820</v>
      </c>
      <c r="B369" t="s">
        <v>821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0</v>
      </c>
    </row>
    <row r="370" spans="1:5">
      <c r="A370" t="s">
        <v>822</v>
      </c>
      <c r="B370" t="s">
        <v>823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0</v>
      </c>
    </row>
    <row r="371" spans="1:5">
      <c r="A371" t="s">
        <v>824</v>
      </c>
      <c r="B371" t="s">
        <v>825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0</v>
      </c>
    </row>
    <row r="372" spans="1:5">
      <c r="A372" t="s">
        <v>826</v>
      </c>
      <c r="B372" t="s">
        <v>827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0</v>
      </c>
    </row>
    <row r="373" spans="1:5">
      <c r="A373" t="s">
        <v>828</v>
      </c>
      <c r="B373" t="s">
        <v>829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0</v>
      </c>
    </row>
    <row r="374" spans="1:5">
      <c r="A374" t="s">
        <v>830</v>
      </c>
      <c r="B374" t="s">
        <v>831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0</v>
      </c>
    </row>
    <row r="375" spans="1:5">
      <c r="A375" t="s">
        <v>832</v>
      </c>
      <c r="B375" t="s">
        <v>833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0</v>
      </c>
    </row>
    <row r="376" spans="1:5">
      <c r="A376" t="s">
        <v>834</v>
      </c>
      <c r="B376" t="s">
        <v>835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0</v>
      </c>
    </row>
    <row r="377" spans="1:5">
      <c r="A377" t="s">
        <v>836</v>
      </c>
      <c r="B377" t="s">
        <v>837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0</v>
      </c>
    </row>
    <row r="378" spans="1:5">
      <c r="A378" t="s">
        <v>838</v>
      </c>
      <c r="B378" t="s">
        <v>839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0</v>
      </c>
    </row>
    <row r="379" spans="1:5">
      <c r="A379" t="s">
        <v>840</v>
      </c>
      <c r="B379" t="s">
        <v>841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0</v>
      </c>
    </row>
    <row r="380" spans="1:5">
      <c r="A380" t="s">
        <v>842</v>
      </c>
      <c r="B380" t="s">
        <v>843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0</v>
      </c>
    </row>
    <row r="381" spans="1:5">
      <c r="A381" t="s">
        <v>844</v>
      </c>
      <c r="B381" t="s">
        <v>845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0</v>
      </c>
    </row>
    <row r="382" spans="1:5">
      <c r="A382" t="s">
        <v>846</v>
      </c>
      <c r="B382" t="s">
        <v>847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0</v>
      </c>
    </row>
    <row r="383" spans="1:5">
      <c r="A383" t="s">
        <v>848</v>
      </c>
      <c r="B383" t="s">
        <v>849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0</v>
      </c>
    </row>
    <row r="384" spans="1:5">
      <c r="A384" t="s">
        <v>850</v>
      </c>
      <c r="B384" t="s">
        <v>851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0</v>
      </c>
    </row>
    <row r="385" spans="1:5">
      <c r="A385" t="s">
        <v>852</v>
      </c>
      <c r="B385" t="s">
        <v>853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0</v>
      </c>
    </row>
    <row r="386" spans="1:5">
      <c r="A386" t="s">
        <v>92</v>
      </c>
      <c r="B386" t="s">
        <v>854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0</v>
      </c>
    </row>
    <row r="387" spans="1:5">
      <c r="A387" t="s">
        <v>855</v>
      </c>
      <c r="B387" t="s">
        <v>856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0</v>
      </c>
    </row>
    <row r="388" spans="1:5">
      <c r="A388" t="s">
        <v>857</v>
      </c>
      <c r="B388" t="s">
        <v>858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0</v>
      </c>
    </row>
    <row r="389" spans="1:5">
      <c r="A389" t="s">
        <v>859</v>
      </c>
      <c r="B389" t="s">
        <v>860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0</v>
      </c>
    </row>
    <row r="390" spans="1:5">
      <c r="A390" t="s">
        <v>861</v>
      </c>
      <c r="B390" t="s">
        <v>862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0</v>
      </c>
    </row>
    <row r="391" spans="1:5">
      <c r="A391" t="s">
        <v>863</v>
      </c>
      <c r="B391" t="s">
        <v>864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0</v>
      </c>
    </row>
    <row r="392" spans="1:5">
      <c r="A392" t="s">
        <v>865</v>
      </c>
      <c r="B392" t="s">
        <v>866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0</v>
      </c>
    </row>
    <row r="393" spans="1:5">
      <c r="A393" t="s">
        <v>867</v>
      </c>
      <c r="B393" t="s">
        <v>868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0</v>
      </c>
    </row>
    <row r="394" spans="1:5">
      <c r="A394" t="s">
        <v>869</v>
      </c>
      <c r="B394" t="s">
        <v>870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0</v>
      </c>
    </row>
    <row r="395" spans="1:5">
      <c r="A395" t="s">
        <v>871</v>
      </c>
      <c r="B395" t="s">
        <v>872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0</v>
      </c>
    </row>
    <row r="396" spans="1:5">
      <c r="A396" t="s">
        <v>873</v>
      </c>
      <c r="B396" t="s">
        <v>874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0</v>
      </c>
    </row>
    <row r="397" spans="1:5">
      <c r="A397" t="s">
        <v>875</v>
      </c>
      <c r="B397" t="s">
        <v>876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0</v>
      </c>
    </row>
    <row r="398" spans="1:5">
      <c r="A398" t="s">
        <v>877</v>
      </c>
      <c r="B398" t="s">
        <v>878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0</v>
      </c>
    </row>
    <row r="399" spans="1:5">
      <c r="A399" t="s">
        <v>879</v>
      </c>
      <c r="B399" t="s">
        <v>880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0</v>
      </c>
    </row>
    <row r="400" spans="1:5">
      <c r="A400" t="s">
        <v>881</v>
      </c>
      <c r="B400" t="s">
        <v>882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0</v>
      </c>
    </row>
    <row r="401" spans="1:5">
      <c r="A401" t="s">
        <v>883</v>
      </c>
      <c r="B401" t="s">
        <v>884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0</v>
      </c>
    </row>
    <row r="402" spans="1:5">
      <c r="A402" t="s">
        <v>885</v>
      </c>
      <c r="B402" t="s">
        <v>886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0</v>
      </c>
    </row>
    <row r="403" spans="1:5">
      <c r="A403" t="s">
        <v>887</v>
      </c>
      <c r="B403" t="s">
        <v>888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0</v>
      </c>
    </row>
    <row r="404" spans="1:5">
      <c r="A404" t="s">
        <v>889</v>
      </c>
      <c r="B404" t="s">
        <v>890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0</v>
      </c>
    </row>
    <row r="405" spans="1:5">
      <c r="A405" t="s">
        <v>891</v>
      </c>
      <c r="B405" t="s">
        <v>892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0</v>
      </c>
    </row>
    <row r="406" spans="1:5">
      <c r="A406" t="s">
        <v>893</v>
      </c>
      <c r="B406" t="s">
        <v>894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0</v>
      </c>
    </row>
    <row r="407" spans="1:5">
      <c r="A407" t="s">
        <v>895</v>
      </c>
      <c r="B407" t="s">
        <v>896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0</v>
      </c>
    </row>
    <row r="408" spans="1:5">
      <c r="A408" t="s">
        <v>897</v>
      </c>
      <c r="B408" t="s">
        <v>898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0</v>
      </c>
    </row>
    <row r="409" spans="1:5">
      <c r="A409" t="s">
        <v>899</v>
      </c>
      <c r="B409" t="s">
        <v>900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0</v>
      </c>
    </row>
    <row r="410" spans="1:5">
      <c r="A410" t="s">
        <v>901</v>
      </c>
      <c r="B410" t="s">
        <v>902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0</v>
      </c>
    </row>
    <row r="411" spans="1:5">
      <c r="A411" t="s">
        <v>903</v>
      </c>
      <c r="B411" t="s">
        <v>904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0</v>
      </c>
    </row>
    <row r="412" spans="1:5">
      <c r="A412" t="s">
        <v>905</v>
      </c>
      <c r="B412" t="s">
        <v>906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0</v>
      </c>
    </row>
    <row r="413" spans="1:5">
      <c r="C413" s="30">
        <f>SUM(C12:C412)</f>
        <v>83237124</v>
      </c>
      <c r="D413" s="69">
        <f>SUM(Table47[Normed])</f>
        <v>1.0000000000000007</v>
      </c>
      <c r="E413" s="70">
        <f>SUM(Table47[Peak Load '[MWh/h']])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4"/>
  <sheetViews>
    <sheetView workbookViewId="0">
      <selection activeCell="A10" sqref="A10:F10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19161</v>
      </c>
      <c r="B2" s="25">
        <f>Overview!D21</f>
        <v>0</v>
      </c>
      <c r="C2" t="s">
        <v>19191</v>
      </c>
      <c r="F2" s="10" t="s">
        <v>1225</v>
      </c>
      <c r="G2" s="11" t="s">
        <v>1226</v>
      </c>
    </row>
    <row r="3" spans="1:7">
      <c r="A3" s="1" t="s">
        <v>20174</v>
      </c>
      <c r="B3" s="9">
        <f>B2/(365*24)</f>
        <v>0</v>
      </c>
      <c r="C3" t="s">
        <v>20738</v>
      </c>
      <c r="F3" s="9" t="s">
        <v>1225</v>
      </c>
      <c r="G3" s="11" t="s">
        <v>1227</v>
      </c>
    </row>
    <row r="4" spans="1:7">
      <c r="F4" s="12" t="s">
        <v>1225</v>
      </c>
      <c r="G4" s="11" t="s">
        <v>1228</v>
      </c>
    </row>
    <row r="5" spans="1:7">
      <c r="A5" s="1" t="s">
        <v>1230</v>
      </c>
      <c r="B5" s="74">
        <f>B3*1000000</f>
        <v>0</v>
      </c>
      <c r="C5" t="s">
        <v>19192</v>
      </c>
      <c r="F5" s="13" t="s">
        <v>1225</v>
      </c>
      <c r="G5" s="11" t="s">
        <v>1229</v>
      </c>
    </row>
    <row r="6" spans="1:7">
      <c r="A6" s="1" t="s">
        <v>20175</v>
      </c>
      <c r="B6" s="9">
        <f>SUM(Table23[Peak Load '[MWh/h']])</f>
        <v>0</v>
      </c>
      <c r="C6" t="s">
        <v>19192</v>
      </c>
    </row>
    <row r="10" spans="1:7" ht="15" thickBot="1">
      <c r="A10" t="s">
        <v>20810</v>
      </c>
      <c r="B10" t="s">
        <v>1</v>
      </c>
      <c r="C10" t="s">
        <v>1216</v>
      </c>
      <c r="D10" t="s">
        <v>20811</v>
      </c>
      <c r="E10" t="s">
        <v>20808</v>
      </c>
      <c r="F10" t="s">
        <v>19166</v>
      </c>
    </row>
    <row r="11" spans="1:7" ht="15" thickBot="1">
      <c r="A11" s="86" t="s">
        <v>19355</v>
      </c>
      <c r="B11" s="15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0</v>
      </c>
    </row>
    <row r="12" spans="1:7" ht="15" thickBot="1">
      <c r="A12" s="86" t="s">
        <v>1461</v>
      </c>
      <c r="B12" s="30">
        <v>48.351149903779898</v>
      </c>
      <c r="C12" s="30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0</v>
      </c>
    </row>
    <row r="13" spans="1:7" ht="15" thickBot="1">
      <c r="A13" s="86" t="s">
        <v>388</v>
      </c>
      <c r="B13" s="30">
        <v>52.3650236523033</v>
      </c>
      <c r="C13" s="30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0</v>
      </c>
    </row>
    <row r="14" spans="1:7" ht="15" thickBot="1">
      <c r="A14" s="86" t="s">
        <v>588</v>
      </c>
      <c r="B14" s="30">
        <v>51.287997427617398</v>
      </c>
      <c r="C14" s="30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0</v>
      </c>
    </row>
    <row r="15" spans="1:7" ht="15" thickBot="1">
      <c r="A15" s="86" t="s">
        <v>430</v>
      </c>
      <c r="B15" s="30">
        <v>53.633745765257402</v>
      </c>
      <c r="C15" s="30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0</v>
      </c>
    </row>
    <row r="16" spans="1:7" ht="15" thickBot="1">
      <c r="A16" s="86" t="s">
        <v>19356</v>
      </c>
      <c r="B16" s="30">
        <v>50.866929223481002</v>
      </c>
      <c r="C16" s="30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0</v>
      </c>
    </row>
    <row r="17" spans="1:6" ht="15" thickBot="1">
      <c r="A17" s="86" t="s">
        <v>110</v>
      </c>
      <c r="B17" s="30">
        <v>48.664712332393997</v>
      </c>
      <c r="C17" s="30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0</v>
      </c>
    </row>
    <row r="18" spans="1:6" ht="15" thickBot="1">
      <c r="A18" s="86" t="s">
        <v>520</v>
      </c>
      <c r="B18" s="30">
        <v>52.462933465995199</v>
      </c>
      <c r="C18" s="30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0</v>
      </c>
    </row>
    <row r="19" spans="1:6" ht="15" thickBot="1">
      <c r="A19" s="86" t="s">
        <v>19357</v>
      </c>
      <c r="B19" s="30">
        <v>51.517332306081201</v>
      </c>
      <c r="C19" s="30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0</v>
      </c>
    </row>
    <row r="20" spans="1:6" ht="15" thickBot="1">
      <c r="A20" s="86" t="s">
        <v>1327</v>
      </c>
      <c r="B20" s="15">
        <v>49.497392463745904</v>
      </c>
      <c r="C20" s="30">
        <v>11.0778087895469</v>
      </c>
      <c r="D20" s="87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30">
        <f>SUM(D11:D20)</f>
        <v>72140878</v>
      </c>
    </row>
    <row r="24" spans="1:6">
      <c r="A24" t="s">
        <v>19358</v>
      </c>
      <c r="B24" t="s">
        <v>19359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G13" sqref="G13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0</v>
      </c>
    </row>
    <row r="3" spans="1:3">
      <c r="A3">
        <v>48.351149903779898</v>
      </c>
      <c r="B3">
        <v>11.7765392273553</v>
      </c>
      <c r="C3">
        <v>0</v>
      </c>
    </row>
    <row r="4" spans="1:3">
      <c r="A4">
        <v>52.3650236523033</v>
      </c>
      <c r="B4">
        <v>13.5092320200936</v>
      </c>
      <c r="C4">
        <v>0</v>
      </c>
    </row>
    <row r="5" spans="1:3">
      <c r="A5">
        <v>51.287997427617398</v>
      </c>
      <c r="B5">
        <v>6.7666067936294896</v>
      </c>
      <c r="C5">
        <v>0</v>
      </c>
    </row>
    <row r="6" spans="1:3">
      <c r="A6">
        <v>53.633745765257402</v>
      </c>
      <c r="B6">
        <v>9.9974586425712602</v>
      </c>
      <c r="C6">
        <v>0</v>
      </c>
    </row>
    <row r="7" spans="1:3">
      <c r="A7">
        <v>50.866929223481002</v>
      </c>
      <c r="B7">
        <v>7.1397197050735297</v>
      </c>
      <c r="C7">
        <v>0</v>
      </c>
    </row>
    <row r="8" spans="1:3">
      <c r="A8">
        <v>48.664712332393997</v>
      </c>
      <c r="B8">
        <v>9.2324895024150102</v>
      </c>
      <c r="C8">
        <v>0</v>
      </c>
    </row>
    <row r="9" spans="1:3">
      <c r="A9">
        <v>52.462933465995199</v>
      </c>
      <c r="B9">
        <v>9.6842956316602304</v>
      </c>
      <c r="C9">
        <v>0</v>
      </c>
    </row>
    <row r="10" spans="1:3">
      <c r="A10">
        <v>51.517332306081201</v>
      </c>
      <c r="B10">
        <v>7.6119811309761598</v>
      </c>
      <c r="C10">
        <v>0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B7" sqref="B7"/>
    </sheetView>
  </sheetViews>
  <sheetFormatPr defaultRowHeight="14.4"/>
  <cols>
    <col min="1" max="1" width="9.6640625" customWidth="1"/>
    <col min="2" max="2" width="30.2187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19161</v>
      </c>
      <c r="B2" s="25">
        <f>Overview!D24</f>
        <v>0</v>
      </c>
      <c r="C2" t="s">
        <v>19191</v>
      </c>
      <c r="F2" s="10" t="s">
        <v>1225</v>
      </c>
      <c r="G2" s="11" t="s">
        <v>1226</v>
      </c>
    </row>
    <row r="3" spans="1:7">
      <c r="A3" s="1" t="s">
        <v>20174</v>
      </c>
      <c r="B3" s="9">
        <f>B2/(365*24)</f>
        <v>0</v>
      </c>
      <c r="C3" t="s">
        <v>20738</v>
      </c>
      <c r="F3" s="9" t="s">
        <v>1225</v>
      </c>
      <c r="G3" s="11" t="s">
        <v>1227</v>
      </c>
    </row>
    <row r="4" spans="1:7">
      <c r="F4" s="12" t="s">
        <v>1225</v>
      </c>
      <c r="G4" s="11" t="s">
        <v>1228</v>
      </c>
    </row>
    <row r="5" spans="1:7">
      <c r="A5" s="1" t="s">
        <v>1230</v>
      </c>
      <c r="B5" s="74">
        <f>B3*1000000</f>
        <v>0</v>
      </c>
      <c r="C5" t="s">
        <v>19192</v>
      </c>
      <c r="F5" s="13" t="s">
        <v>1225</v>
      </c>
      <c r="G5" s="11" t="s">
        <v>1229</v>
      </c>
    </row>
    <row r="6" spans="1:7">
      <c r="A6" s="1" t="s">
        <v>20175</v>
      </c>
      <c r="B6" s="9">
        <f>SUM(Table24[Peak Load '[MWh/h']])</f>
        <v>0</v>
      </c>
      <c r="C6" t="s">
        <v>19192</v>
      </c>
    </row>
    <row r="7" spans="1:7">
      <c r="A7" s="1" t="s">
        <v>20812</v>
      </c>
      <c r="B7">
        <v>140</v>
      </c>
    </row>
    <row r="9" spans="1:7">
      <c r="A9" t="s">
        <v>19360</v>
      </c>
      <c r="B9" t="s">
        <v>1</v>
      </c>
      <c r="C9" t="s">
        <v>1216</v>
      </c>
      <c r="D9" t="s">
        <v>19158</v>
      </c>
      <c r="E9" t="s">
        <v>19166</v>
      </c>
    </row>
    <row r="10" spans="1:7">
      <c r="A10" t="s">
        <v>19361</v>
      </c>
      <c r="B10" s="5" t="s">
        <v>19362</v>
      </c>
      <c r="C10" s="5" t="s">
        <v>19363</v>
      </c>
      <c r="D10" s="3">
        <f>1/$B$7</f>
        <v>7.1428571428571426E-3</v>
      </c>
      <c r="E10" s="4">
        <f>ROUND(Table24[[#This Row],[Normiert]]*$B$5,0)</f>
        <v>0</v>
      </c>
    </row>
    <row r="11" spans="1:7">
      <c r="A11" t="s">
        <v>19364</v>
      </c>
      <c r="B11" s="5" t="s">
        <v>19365</v>
      </c>
      <c r="C11" s="5" t="s">
        <v>19366</v>
      </c>
      <c r="D11" s="3">
        <f t="shared" ref="D11:D74" si="0">1/$B$7</f>
        <v>7.1428571428571426E-3</v>
      </c>
      <c r="E11" s="4">
        <f>ROUND(Table24[[#This Row],[Normiert]]*$B$5,0)</f>
        <v>0</v>
      </c>
    </row>
    <row r="12" spans="1:7">
      <c r="A12" t="s">
        <v>19367</v>
      </c>
      <c r="B12" s="5" t="s">
        <v>19368</v>
      </c>
      <c r="C12" s="5" t="s">
        <v>19369</v>
      </c>
      <c r="D12" s="3">
        <f t="shared" si="0"/>
        <v>7.1428571428571426E-3</v>
      </c>
      <c r="E12" s="4">
        <f>ROUND(Table24[[#This Row],[Normiert]]*$B$5,0)</f>
        <v>0</v>
      </c>
    </row>
    <row r="13" spans="1:7">
      <c r="A13" t="s">
        <v>19370</v>
      </c>
      <c r="B13" s="5" t="s">
        <v>19371</v>
      </c>
      <c r="C13" s="5" t="s">
        <v>19372</v>
      </c>
      <c r="D13" s="3">
        <f t="shared" si="0"/>
        <v>7.1428571428571426E-3</v>
      </c>
      <c r="E13" s="4">
        <f>ROUND(Table24[[#This Row],[Normiert]]*$B$5,0)</f>
        <v>0</v>
      </c>
    </row>
    <row r="14" spans="1:7">
      <c r="A14" t="s">
        <v>19373</v>
      </c>
      <c r="B14" s="5" t="s">
        <v>19374</v>
      </c>
      <c r="C14" s="5" t="s">
        <v>19375</v>
      </c>
      <c r="D14" s="3">
        <f t="shared" si="0"/>
        <v>7.1428571428571426E-3</v>
      </c>
      <c r="E14" s="4">
        <f>ROUND(Table24[[#This Row],[Normiert]]*$B$5,0)</f>
        <v>0</v>
      </c>
    </row>
    <row r="15" spans="1:7">
      <c r="A15" t="s">
        <v>19376</v>
      </c>
      <c r="B15" s="5" t="s">
        <v>19377</v>
      </c>
      <c r="C15" s="5" t="s">
        <v>19378</v>
      </c>
      <c r="D15" s="3">
        <f t="shared" si="0"/>
        <v>7.1428571428571426E-3</v>
      </c>
      <c r="E15" s="4">
        <f>ROUND(Table24[[#This Row],[Normiert]]*$B$5,0)</f>
        <v>0</v>
      </c>
    </row>
    <row r="16" spans="1:7">
      <c r="A16" t="s">
        <v>19379</v>
      </c>
      <c r="B16" s="88" t="s">
        <v>19380</v>
      </c>
      <c r="C16" s="5" t="s">
        <v>19381</v>
      </c>
      <c r="D16" s="3">
        <f t="shared" si="0"/>
        <v>7.1428571428571426E-3</v>
      </c>
      <c r="E16" s="4">
        <f>ROUND(Table24[[#This Row],[Normiert]]*$B$5,0)</f>
        <v>0</v>
      </c>
    </row>
    <row r="17" spans="1:5">
      <c r="A17" t="s">
        <v>19382</v>
      </c>
      <c r="B17" s="5" t="s">
        <v>19383</v>
      </c>
      <c r="C17" s="5" t="s">
        <v>19384</v>
      </c>
      <c r="D17" s="3">
        <f t="shared" si="0"/>
        <v>7.1428571428571426E-3</v>
      </c>
      <c r="E17" s="4">
        <f>ROUND(Table24[[#This Row],[Normiert]]*$B$5,0)</f>
        <v>0</v>
      </c>
    </row>
    <row r="18" spans="1:5">
      <c r="A18" t="s">
        <v>19385</v>
      </c>
      <c r="B18" s="5" t="s">
        <v>19386</v>
      </c>
      <c r="C18" s="5" t="s">
        <v>19387</v>
      </c>
      <c r="D18" s="3">
        <f t="shared" si="0"/>
        <v>7.1428571428571426E-3</v>
      </c>
      <c r="E18" s="4">
        <f>ROUND(Table24[[#This Row],[Normiert]]*$B$5,0)</f>
        <v>0</v>
      </c>
    </row>
    <row r="19" spans="1:5">
      <c r="A19" t="s">
        <v>19388</v>
      </c>
      <c r="B19" s="5" t="s">
        <v>19389</v>
      </c>
      <c r="C19" s="5" t="s">
        <v>19390</v>
      </c>
      <c r="D19" s="3">
        <f t="shared" si="0"/>
        <v>7.1428571428571426E-3</v>
      </c>
      <c r="E19" s="4">
        <f>ROUND(Table24[[#This Row],[Normiert]]*$B$5,0)</f>
        <v>0</v>
      </c>
    </row>
    <row r="20" spans="1:5">
      <c r="A20" t="s">
        <v>19391</v>
      </c>
      <c r="B20" s="5" t="s">
        <v>19392</v>
      </c>
      <c r="C20" s="5" t="s">
        <v>19393</v>
      </c>
      <c r="D20" s="3">
        <f t="shared" si="0"/>
        <v>7.1428571428571426E-3</v>
      </c>
      <c r="E20" s="4">
        <f>ROUND(Table24[[#This Row],[Normiert]]*$B$5,0)</f>
        <v>0</v>
      </c>
    </row>
    <row r="21" spans="1:5">
      <c r="A21" t="s">
        <v>19394</v>
      </c>
      <c r="B21" s="5" t="s">
        <v>19395</v>
      </c>
      <c r="C21" s="5" t="s">
        <v>19396</v>
      </c>
      <c r="D21" s="3">
        <f t="shared" si="0"/>
        <v>7.1428571428571426E-3</v>
      </c>
      <c r="E21" s="4">
        <f>ROUND(Table24[[#This Row],[Normiert]]*$B$5,0)</f>
        <v>0</v>
      </c>
    </row>
    <row r="22" spans="1:5">
      <c r="A22" t="s">
        <v>19397</v>
      </c>
      <c r="B22" s="5" t="s">
        <v>19398</v>
      </c>
      <c r="C22" s="5" t="s">
        <v>19399</v>
      </c>
      <c r="D22" s="3">
        <f t="shared" si="0"/>
        <v>7.1428571428571426E-3</v>
      </c>
      <c r="E22" s="4">
        <f>ROUND(Table24[[#This Row],[Normiert]]*$B$5,0)</f>
        <v>0</v>
      </c>
    </row>
    <row r="23" spans="1:5">
      <c r="A23" t="s">
        <v>19400</v>
      </c>
      <c r="B23" s="5" t="s">
        <v>19401</v>
      </c>
      <c r="C23" s="5" t="s">
        <v>19402</v>
      </c>
      <c r="D23" s="3">
        <f t="shared" si="0"/>
        <v>7.1428571428571426E-3</v>
      </c>
      <c r="E23" s="4">
        <f>ROUND(Table24[[#This Row],[Normiert]]*$B$5,0)</f>
        <v>0</v>
      </c>
    </row>
    <row r="24" spans="1:5">
      <c r="A24" t="s">
        <v>19403</v>
      </c>
      <c r="B24" s="5" t="s">
        <v>19404</v>
      </c>
      <c r="C24" s="5" t="s">
        <v>19405</v>
      </c>
      <c r="D24" s="3">
        <f t="shared" si="0"/>
        <v>7.1428571428571426E-3</v>
      </c>
      <c r="E24" s="4">
        <f>ROUND(Table24[[#This Row],[Normiert]]*$B$5,0)</f>
        <v>0</v>
      </c>
    </row>
    <row r="25" spans="1:5">
      <c r="A25" t="s">
        <v>19406</v>
      </c>
      <c r="B25" s="5" t="s">
        <v>19407</v>
      </c>
      <c r="C25" s="5" t="s">
        <v>19408</v>
      </c>
      <c r="D25" s="3">
        <f t="shared" si="0"/>
        <v>7.1428571428571426E-3</v>
      </c>
      <c r="E25" s="4">
        <f>ROUND(Table24[[#This Row],[Normiert]]*$B$5,0)</f>
        <v>0</v>
      </c>
    </row>
    <row r="26" spans="1:5">
      <c r="A26" t="s">
        <v>19409</v>
      </c>
      <c r="B26" s="5" t="s">
        <v>19410</v>
      </c>
      <c r="C26" s="5" t="s">
        <v>19411</v>
      </c>
      <c r="D26" s="3">
        <f t="shared" si="0"/>
        <v>7.1428571428571426E-3</v>
      </c>
      <c r="E26" s="4">
        <f>ROUND(Table24[[#This Row],[Normiert]]*$B$5,0)</f>
        <v>0</v>
      </c>
    </row>
    <row r="27" spans="1:5">
      <c r="A27" t="s">
        <v>19412</v>
      </c>
      <c r="B27" s="5" t="s">
        <v>19413</v>
      </c>
      <c r="C27" s="5" t="s">
        <v>19414</v>
      </c>
      <c r="D27" s="3">
        <f t="shared" si="0"/>
        <v>7.1428571428571426E-3</v>
      </c>
      <c r="E27" s="4">
        <f>ROUND(Table24[[#This Row],[Normiert]]*$B$5,0)</f>
        <v>0</v>
      </c>
    </row>
    <row r="28" spans="1:5">
      <c r="A28" t="s">
        <v>19415</v>
      </c>
      <c r="B28" s="5" t="s">
        <v>19416</v>
      </c>
      <c r="C28" s="5" t="s">
        <v>19417</v>
      </c>
      <c r="D28" s="3">
        <f t="shared" si="0"/>
        <v>7.1428571428571426E-3</v>
      </c>
      <c r="E28" s="4">
        <f>ROUND(Table24[[#This Row],[Normiert]]*$B$5,0)</f>
        <v>0</v>
      </c>
    </row>
    <row r="29" spans="1:5">
      <c r="A29" t="s">
        <v>19418</v>
      </c>
      <c r="B29" s="5" t="s">
        <v>19419</v>
      </c>
      <c r="C29" s="5" t="s">
        <v>19420</v>
      </c>
      <c r="D29" s="3">
        <f t="shared" si="0"/>
        <v>7.1428571428571426E-3</v>
      </c>
      <c r="E29" s="4">
        <f>ROUND(Table24[[#This Row],[Normiert]]*$B$5,0)</f>
        <v>0</v>
      </c>
    </row>
    <row r="30" spans="1:5">
      <c r="A30" t="s">
        <v>19421</v>
      </c>
      <c r="B30" s="5" t="s">
        <v>19422</v>
      </c>
      <c r="C30" s="5" t="s">
        <v>19423</v>
      </c>
      <c r="D30" s="3">
        <f t="shared" si="0"/>
        <v>7.1428571428571426E-3</v>
      </c>
      <c r="E30" s="4">
        <f>ROUND(Table24[[#This Row],[Normiert]]*$B$5,0)</f>
        <v>0</v>
      </c>
    </row>
    <row r="31" spans="1:5">
      <c r="A31" t="s">
        <v>19424</v>
      </c>
      <c r="B31" s="5" t="s">
        <v>19425</v>
      </c>
      <c r="C31" s="5" t="s">
        <v>19426</v>
      </c>
      <c r="D31" s="3">
        <f t="shared" si="0"/>
        <v>7.1428571428571426E-3</v>
      </c>
      <c r="E31" s="4">
        <f>ROUND(Table24[[#This Row],[Normiert]]*$B$5,0)</f>
        <v>0</v>
      </c>
    </row>
    <row r="32" spans="1:5">
      <c r="A32" t="s">
        <v>19427</v>
      </c>
      <c r="B32" s="5" t="s">
        <v>19428</v>
      </c>
      <c r="C32" s="5" t="s">
        <v>19429</v>
      </c>
      <c r="D32" s="3">
        <f t="shared" si="0"/>
        <v>7.1428571428571426E-3</v>
      </c>
      <c r="E32" s="4">
        <f>ROUND(Table24[[#This Row],[Normiert]]*$B$5,0)</f>
        <v>0</v>
      </c>
    </row>
    <row r="33" spans="1:5">
      <c r="A33" t="s">
        <v>19430</v>
      </c>
      <c r="B33" s="5" t="s">
        <v>19431</v>
      </c>
      <c r="C33" s="5" t="s">
        <v>19432</v>
      </c>
      <c r="D33" s="3">
        <f t="shared" si="0"/>
        <v>7.1428571428571426E-3</v>
      </c>
      <c r="E33" s="4">
        <f>ROUND(Table24[[#This Row],[Normiert]]*$B$5,0)</f>
        <v>0</v>
      </c>
    </row>
    <row r="34" spans="1:5">
      <c r="A34" t="s">
        <v>19433</v>
      </c>
      <c r="B34" s="5" t="s">
        <v>19434</v>
      </c>
      <c r="C34" s="5" t="s">
        <v>19435</v>
      </c>
      <c r="D34" s="3">
        <f t="shared" si="0"/>
        <v>7.1428571428571426E-3</v>
      </c>
      <c r="E34" s="4">
        <f>ROUND(Table24[[#This Row],[Normiert]]*$B$5,0)</f>
        <v>0</v>
      </c>
    </row>
    <row r="35" spans="1:5">
      <c r="A35" t="s">
        <v>19436</v>
      </c>
      <c r="B35" s="5" t="s">
        <v>19437</v>
      </c>
      <c r="C35" s="5" t="s">
        <v>19438</v>
      </c>
      <c r="D35" s="3">
        <f t="shared" si="0"/>
        <v>7.1428571428571426E-3</v>
      </c>
      <c r="E35" s="4">
        <f>ROUND(Table24[[#This Row],[Normiert]]*$B$5,0)</f>
        <v>0</v>
      </c>
    </row>
    <row r="36" spans="1:5">
      <c r="A36" t="s">
        <v>19439</v>
      </c>
      <c r="B36" s="5" t="s">
        <v>19440</v>
      </c>
      <c r="C36" s="5" t="s">
        <v>19441</v>
      </c>
      <c r="D36" s="3">
        <f t="shared" si="0"/>
        <v>7.1428571428571426E-3</v>
      </c>
      <c r="E36" s="4">
        <f>ROUND(Table24[[#This Row],[Normiert]]*$B$5,0)</f>
        <v>0</v>
      </c>
    </row>
    <row r="37" spans="1:5">
      <c r="A37" t="s">
        <v>19442</v>
      </c>
      <c r="B37" s="5" t="s">
        <v>19443</v>
      </c>
      <c r="C37" s="5" t="s">
        <v>19444</v>
      </c>
      <c r="D37" s="3">
        <f t="shared" si="0"/>
        <v>7.1428571428571426E-3</v>
      </c>
      <c r="E37" s="4">
        <f>ROUND(Table24[[#This Row],[Normiert]]*$B$5,0)</f>
        <v>0</v>
      </c>
    </row>
    <row r="38" spans="1:5">
      <c r="A38" t="s">
        <v>19445</v>
      </c>
      <c r="B38" s="5" t="s">
        <v>19446</v>
      </c>
      <c r="C38" s="5" t="s">
        <v>19447</v>
      </c>
      <c r="D38" s="3">
        <f t="shared" si="0"/>
        <v>7.1428571428571426E-3</v>
      </c>
      <c r="E38" s="4">
        <f>ROUND(Table24[[#This Row],[Normiert]]*$B$5,0)</f>
        <v>0</v>
      </c>
    </row>
    <row r="39" spans="1:5">
      <c r="A39" t="s">
        <v>19448</v>
      </c>
      <c r="B39" s="5" t="s">
        <v>19449</v>
      </c>
      <c r="C39" s="5" t="s">
        <v>19450</v>
      </c>
      <c r="D39" s="3">
        <f t="shared" si="0"/>
        <v>7.1428571428571426E-3</v>
      </c>
      <c r="E39" s="4">
        <f>ROUND(Table24[[#This Row],[Normiert]]*$B$5,0)</f>
        <v>0</v>
      </c>
    </row>
    <row r="40" spans="1:5">
      <c r="A40" t="s">
        <v>19451</v>
      </c>
      <c r="B40" s="5" t="s">
        <v>19452</v>
      </c>
      <c r="C40" s="5" t="s">
        <v>19453</v>
      </c>
      <c r="D40" s="3">
        <f t="shared" si="0"/>
        <v>7.1428571428571426E-3</v>
      </c>
      <c r="E40" s="4">
        <f>ROUND(Table24[[#This Row],[Normiert]]*$B$5,0)</f>
        <v>0</v>
      </c>
    </row>
    <row r="41" spans="1:5">
      <c r="A41" t="s">
        <v>19454</v>
      </c>
      <c r="B41" s="5" t="s">
        <v>19455</v>
      </c>
      <c r="C41" s="5" t="s">
        <v>19456</v>
      </c>
      <c r="D41" s="3">
        <f t="shared" si="0"/>
        <v>7.1428571428571426E-3</v>
      </c>
      <c r="E41" s="4">
        <f>ROUND(Table24[[#This Row],[Normiert]]*$B$5,0)</f>
        <v>0</v>
      </c>
    </row>
    <row r="42" spans="1:5">
      <c r="A42" t="s">
        <v>19457</v>
      </c>
      <c r="B42" s="5" t="s">
        <v>19458</v>
      </c>
      <c r="C42" s="5" t="s">
        <v>19459</v>
      </c>
      <c r="D42" s="3">
        <f t="shared" si="0"/>
        <v>7.1428571428571426E-3</v>
      </c>
      <c r="E42" s="4">
        <f>ROUND(Table24[[#This Row],[Normiert]]*$B$5,0)</f>
        <v>0</v>
      </c>
    </row>
    <row r="43" spans="1:5">
      <c r="A43" t="s">
        <v>19460</v>
      </c>
      <c r="B43" s="5" t="s">
        <v>19461</v>
      </c>
      <c r="C43" s="5" t="s">
        <v>19462</v>
      </c>
      <c r="D43" s="3">
        <f t="shared" si="0"/>
        <v>7.1428571428571426E-3</v>
      </c>
      <c r="E43" s="4">
        <f>ROUND(Table24[[#This Row],[Normiert]]*$B$5,0)</f>
        <v>0</v>
      </c>
    </row>
    <row r="44" spans="1:5">
      <c r="A44" t="s">
        <v>19463</v>
      </c>
      <c r="B44" s="5" t="s">
        <v>19464</v>
      </c>
      <c r="C44" s="5" t="s">
        <v>19465</v>
      </c>
      <c r="D44" s="3">
        <f t="shared" si="0"/>
        <v>7.1428571428571426E-3</v>
      </c>
      <c r="E44" s="4">
        <f>ROUND(Table24[[#This Row],[Normiert]]*$B$5,0)</f>
        <v>0</v>
      </c>
    </row>
    <row r="45" spans="1:5">
      <c r="A45" t="s">
        <v>19466</v>
      </c>
      <c r="B45" s="5" t="s">
        <v>19467</v>
      </c>
      <c r="C45" s="5" t="s">
        <v>19468</v>
      </c>
      <c r="D45" s="3">
        <f t="shared" si="0"/>
        <v>7.1428571428571426E-3</v>
      </c>
      <c r="E45" s="4">
        <f>ROUND(Table24[[#This Row],[Normiert]]*$B$5,0)</f>
        <v>0</v>
      </c>
    </row>
    <row r="46" spans="1:5">
      <c r="A46" t="s">
        <v>19469</v>
      </c>
      <c r="B46" s="5" t="s">
        <v>19470</v>
      </c>
      <c r="C46" s="5" t="s">
        <v>19471</v>
      </c>
      <c r="D46" s="3">
        <f t="shared" si="0"/>
        <v>7.1428571428571426E-3</v>
      </c>
      <c r="E46" s="4">
        <f>ROUND(Table24[[#This Row],[Normiert]]*$B$5,0)</f>
        <v>0</v>
      </c>
    </row>
    <row r="47" spans="1:5">
      <c r="A47" t="s">
        <v>19472</v>
      </c>
      <c r="B47" s="5" t="s">
        <v>19473</v>
      </c>
      <c r="C47" s="5" t="s">
        <v>19474</v>
      </c>
      <c r="D47" s="3">
        <f t="shared" si="0"/>
        <v>7.1428571428571426E-3</v>
      </c>
      <c r="E47" s="4">
        <f>ROUND(Table24[[#This Row],[Normiert]]*$B$5,0)</f>
        <v>0</v>
      </c>
    </row>
    <row r="48" spans="1:5">
      <c r="A48" t="s">
        <v>19475</v>
      </c>
      <c r="B48" s="5" t="s">
        <v>19476</v>
      </c>
      <c r="C48" s="5" t="s">
        <v>19477</v>
      </c>
      <c r="D48" s="3">
        <f t="shared" si="0"/>
        <v>7.1428571428571426E-3</v>
      </c>
      <c r="E48" s="4">
        <f>ROUND(Table24[[#This Row],[Normiert]]*$B$5,0)</f>
        <v>0</v>
      </c>
    </row>
    <row r="49" spans="1:5">
      <c r="A49" t="s">
        <v>19478</v>
      </c>
      <c r="B49" s="5" t="s">
        <v>19479</v>
      </c>
      <c r="C49" s="5" t="s">
        <v>19480</v>
      </c>
      <c r="D49" s="3">
        <f t="shared" si="0"/>
        <v>7.1428571428571426E-3</v>
      </c>
      <c r="E49" s="4">
        <f>ROUND(Table24[[#This Row],[Normiert]]*$B$5,0)</f>
        <v>0</v>
      </c>
    </row>
    <row r="50" spans="1:5">
      <c r="A50" t="s">
        <v>19481</v>
      </c>
      <c r="B50" s="5" t="s">
        <v>19482</v>
      </c>
      <c r="C50" s="5" t="s">
        <v>19483</v>
      </c>
      <c r="D50" s="3">
        <f t="shared" si="0"/>
        <v>7.1428571428571426E-3</v>
      </c>
      <c r="E50" s="4">
        <f>ROUND(Table24[[#This Row],[Normiert]]*$B$5,0)</f>
        <v>0</v>
      </c>
    </row>
    <row r="51" spans="1:5">
      <c r="A51" t="s">
        <v>19484</v>
      </c>
      <c r="B51" s="5" t="s">
        <v>19485</v>
      </c>
      <c r="C51" s="5" t="s">
        <v>19486</v>
      </c>
      <c r="D51" s="3">
        <f t="shared" si="0"/>
        <v>7.1428571428571426E-3</v>
      </c>
      <c r="E51" s="4">
        <f>ROUND(Table24[[#This Row],[Normiert]]*$B$5,0)</f>
        <v>0</v>
      </c>
    </row>
    <row r="52" spans="1:5">
      <c r="A52" t="s">
        <v>19487</v>
      </c>
      <c r="B52" s="5" t="s">
        <v>19488</v>
      </c>
      <c r="C52" s="5" t="s">
        <v>19489</v>
      </c>
      <c r="D52" s="3">
        <f t="shared" si="0"/>
        <v>7.1428571428571426E-3</v>
      </c>
      <c r="E52" s="4">
        <f>ROUND(Table24[[#This Row],[Normiert]]*$B$5,0)</f>
        <v>0</v>
      </c>
    </row>
    <row r="53" spans="1:5">
      <c r="A53" t="s">
        <v>19490</v>
      </c>
      <c r="B53" s="5" t="s">
        <v>19491</v>
      </c>
      <c r="C53" s="5" t="s">
        <v>19492</v>
      </c>
      <c r="D53" s="3">
        <f t="shared" si="0"/>
        <v>7.1428571428571426E-3</v>
      </c>
      <c r="E53" s="4">
        <f>ROUND(Table24[[#This Row],[Normiert]]*$B$5,0)</f>
        <v>0</v>
      </c>
    </row>
    <row r="54" spans="1:5">
      <c r="A54" t="s">
        <v>19493</v>
      </c>
      <c r="B54" s="5" t="s">
        <v>19494</v>
      </c>
      <c r="C54" s="5" t="s">
        <v>19495</v>
      </c>
      <c r="D54" s="3">
        <f t="shared" si="0"/>
        <v>7.1428571428571426E-3</v>
      </c>
      <c r="E54" s="4">
        <f>ROUND(Table24[[#This Row],[Normiert]]*$B$5,0)</f>
        <v>0</v>
      </c>
    </row>
    <row r="55" spans="1:5">
      <c r="A55" t="s">
        <v>19496</v>
      </c>
      <c r="B55" s="5" t="s">
        <v>19497</v>
      </c>
      <c r="C55" s="5" t="s">
        <v>19498</v>
      </c>
      <c r="D55" s="3">
        <f t="shared" si="0"/>
        <v>7.1428571428571426E-3</v>
      </c>
      <c r="E55" s="4">
        <f>ROUND(Table24[[#This Row],[Normiert]]*$B$5,0)</f>
        <v>0</v>
      </c>
    </row>
    <row r="56" spans="1:5">
      <c r="A56" t="s">
        <v>19499</v>
      </c>
      <c r="B56" s="5" t="s">
        <v>19500</v>
      </c>
      <c r="C56" s="5" t="s">
        <v>19501</v>
      </c>
      <c r="D56" s="3">
        <f t="shared" si="0"/>
        <v>7.1428571428571426E-3</v>
      </c>
      <c r="E56" s="4">
        <f>ROUND(Table24[[#This Row],[Normiert]]*$B$5,0)</f>
        <v>0</v>
      </c>
    </row>
    <row r="57" spans="1:5">
      <c r="A57" t="s">
        <v>19502</v>
      </c>
      <c r="B57" s="5" t="s">
        <v>19503</v>
      </c>
      <c r="C57" s="5" t="s">
        <v>19504</v>
      </c>
      <c r="D57" s="3">
        <f t="shared" si="0"/>
        <v>7.1428571428571426E-3</v>
      </c>
      <c r="E57" s="4">
        <f>ROUND(Table24[[#This Row],[Normiert]]*$B$5,0)</f>
        <v>0</v>
      </c>
    </row>
    <row r="58" spans="1:5">
      <c r="A58" t="s">
        <v>19505</v>
      </c>
      <c r="B58" s="5" t="s">
        <v>19506</v>
      </c>
      <c r="C58" s="5" t="s">
        <v>19507</v>
      </c>
      <c r="D58" s="3">
        <f t="shared" si="0"/>
        <v>7.1428571428571426E-3</v>
      </c>
      <c r="E58" s="4">
        <f>ROUND(Table24[[#This Row],[Normiert]]*$B$5,0)</f>
        <v>0</v>
      </c>
    </row>
    <row r="59" spans="1:5">
      <c r="A59" t="s">
        <v>19508</v>
      </c>
      <c r="B59" s="5" t="s">
        <v>19509</v>
      </c>
      <c r="C59" s="5" t="s">
        <v>19510</v>
      </c>
      <c r="D59" s="3">
        <f t="shared" si="0"/>
        <v>7.1428571428571426E-3</v>
      </c>
      <c r="E59" s="4">
        <f>ROUND(Table24[[#This Row],[Normiert]]*$B$5,0)</f>
        <v>0</v>
      </c>
    </row>
    <row r="60" spans="1:5">
      <c r="A60" t="s">
        <v>19511</v>
      </c>
      <c r="B60" s="5" t="s">
        <v>19512</v>
      </c>
      <c r="C60" s="5" t="s">
        <v>19513</v>
      </c>
      <c r="D60" s="3">
        <f t="shared" si="0"/>
        <v>7.1428571428571426E-3</v>
      </c>
      <c r="E60" s="4">
        <f>ROUND(Table24[[#This Row],[Normiert]]*$B$5,0)</f>
        <v>0</v>
      </c>
    </row>
    <row r="61" spans="1:5">
      <c r="A61" t="s">
        <v>19514</v>
      </c>
      <c r="B61" s="5" t="s">
        <v>19515</v>
      </c>
      <c r="C61" s="5" t="s">
        <v>19516</v>
      </c>
      <c r="D61" s="3">
        <f t="shared" si="0"/>
        <v>7.1428571428571426E-3</v>
      </c>
      <c r="E61" s="4">
        <f>ROUND(Table24[[#This Row],[Normiert]]*$B$5,0)</f>
        <v>0</v>
      </c>
    </row>
    <row r="62" spans="1:5">
      <c r="A62" t="s">
        <v>19517</v>
      </c>
      <c r="B62" s="5" t="s">
        <v>19518</v>
      </c>
      <c r="C62" s="5" t="s">
        <v>19519</v>
      </c>
      <c r="D62" s="3">
        <f t="shared" si="0"/>
        <v>7.1428571428571426E-3</v>
      </c>
      <c r="E62" s="4">
        <f>ROUND(Table24[[#This Row],[Normiert]]*$B$5,0)</f>
        <v>0</v>
      </c>
    </row>
    <row r="63" spans="1:5">
      <c r="A63" t="s">
        <v>19520</v>
      </c>
      <c r="B63" s="5" t="s">
        <v>19521</v>
      </c>
      <c r="C63" s="5" t="s">
        <v>19522</v>
      </c>
      <c r="D63" s="3">
        <f t="shared" si="0"/>
        <v>7.1428571428571426E-3</v>
      </c>
      <c r="E63" s="4">
        <f>ROUND(Table24[[#This Row],[Normiert]]*$B$5,0)</f>
        <v>0</v>
      </c>
    </row>
    <row r="64" spans="1:5">
      <c r="A64" t="s">
        <v>19523</v>
      </c>
      <c r="B64" s="5" t="s">
        <v>19524</v>
      </c>
      <c r="C64" s="5" t="s">
        <v>19525</v>
      </c>
      <c r="D64" s="3">
        <f t="shared" si="0"/>
        <v>7.1428571428571426E-3</v>
      </c>
      <c r="E64" s="4">
        <f>ROUND(Table24[[#This Row],[Normiert]]*$B$5,0)</f>
        <v>0</v>
      </c>
    </row>
    <row r="65" spans="1:5">
      <c r="A65" t="s">
        <v>19526</v>
      </c>
      <c r="B65" s="5" t="s">
        <v>19527</v>
      </c>
      <c r="C65" s="5" t="s">
        <v>19528</v>
      </c>
      <c r="D65" s="3">
        <f t="shared" si="0"/>
        <v>7.1428571428571426E-3</v>
      </c>
      <c r="E65" s="4">
        <f>ROUND(Table24[[#This Row],[Normiert]]*$B$5,0)</f>
        <v>0</v>
      </c>
    </row>
    <row r="66" spans="1:5">
      <c r="A66" t="s">
        <v>19529</v>
      </c>
      <c r="B66" s="5" t="s">
        <v>19530</v>
      </c>
      <c r="C66" s="5" t="s">
        <v>19531</v>
      </c>
      <c r="D66" s="3">
        <f t="shared" si="0"/>
        <v>7.1428571428571426E-3</v>
      </c>
      <c r="E66" s="4">
        <f>ROUND(Table24[[#This Row],[Normiert]]*$B$5,0)</f>
        <v>0</v>
      </c>
    </row>
    <row r="67" spans="1:5">
      <c r="A67" t="s">
        <v>19532</v>
      </c>
      <c r="B67" s="5" t="s">
        <v>19533</v>
      </c>
      <c r="C67" s="5" t="s">
        <v>19534</v>
      </c>
      <c r="D67" s="3">
        <f t="shared" si="0"/>
        <v>7.1428571428571426E-3</v>
      </c>
      <c r="E67" s="4">
        <f>ROUND(Table24[[#This Row],[Normiert]]*$B$5,0)</f>
        <v>0</v>
      </c>
    </row>
    <row r="68" spans="1:5">
      <c r="A68" t="s">
        <v>19535</v>
      </c>
      <c r="B68" s="5" t="s">
        <v>19536</v>
      </c>
      <c r="C68" s="5" t="s">
        <v>19537</v>
      </c>
      <c r="D68" s="3">
        <f t="shared" si="0"/>
        <v>7.1428571428571426E-3</v>
      </c>
      <c r="E68" s="4">
        <f>ROUND(Table24[[#This Row],[Normiert]]*$B$5,0)</f>
        <v>0</v>
      </c>
    </row>
    <row r="69" spans="1:5">
      <c r="A69" t="s">
        <v>19538</v>
      </c>
      <c r="B69" s="88" t="s">
        <v>19539</v>
      </c>
      <c r="C69" s="5" t="s">
        <v>19540</v>
      </c>
      <c r="D69" s="3">
        <f t="shared" si="0"/>
        <v>7.1428571428571426E-3</v>
      </c>
      <c r="E69" s="4">
        <f>ROUND(Table24[[#This Row],[Normiert]]*$B$5,0)</f>
        <v>0</v>
      </c>
    </row>
    <row r="70" spans="1:5">
      <c r="A70" t="s">
        <v>19541</v>
      </c>
      <c r="B70" s="5" t="s">
        <v>19542</v>
      </c>
      <c r="C70" s="5" t="s">
        <v>19543</v>
      </c>
      <c r="D70" s="3">
        <f t="shared" si="0"/>
        <v>7.1428571428571426E-3</v>
      </c>
      <c r="E70" s="4">
        <f>ROUND(Table24[[#This Row],[Normiert]]*$B$5,0)</f>
        <v>0</v>
      </c>
    </row>
    <row r="71" spans="1:5">
      <c r="A71" t="s">
        <v>19544</v>
      </c>
      <c r="B71" s="5" t="s">
        <v>19545</v>
      </c>
      <c r="C71" s="5" t="s">
        <v>19546</v>
      </c>
      <c r="D71" s="3">
        <f t="shared" si="0"/>
        <v>7.1428571428571426E-3</v>
      </c>
      <c r="E71" s="4">
        <f>ROUND(Table24[[#This Row],[Normiert]]*$B$5,0)</f>
        <v>0</v>
      </c>
    </row>
    <row r="72" spans="1:5">
      <c r="A72" t="s">
        <v>19547</v>
      </c>
      <c r="B72" s="5" t="s">
        <v>19548</v>
      </c>
      <c r="C72" s="5" t="s">
        <v>19549</v>
      </c>
      <c r="D72" s="3">
        <f t="shared" si="0"/>
        <v>7.1428571428571426E-3</v>
      </c>
      <c r="E72" s="4">
        <f>ROUND(Table24[[#This Row],[Normiert]]*$B$5,0)</f>
        <v>0</v>
      </c>
    </row>
    <row r="73" spans="1:5">
      <c r="A73" t="s">
        <v>19550</v>
      </c>
      <c r="B73" s="5" t="s">
        <v>19551</v>
      </c>
      <c r="C73" s="5" t="s">
        <v>19552</v>
      </c>
      <c r="D73" s="3">
        <f t="shared" si="0"/>
        <v>7.1428571428571426E-3</v>
      </c>
      <c r="E73" s="4">
        <f>ROUND(Table24[[#This Row],[Normiert]]*$B$5,0)</f>
        <v>0</v>
      </c>
    </row>
    <row r="74" spans="1:5">
      <c r="A74" t="s">
        <v>19553</v>
      </c>
      <c r="B74" s="5" t="s">
        <v>19554</v>
      </c>
      <c r="C74" s="5" t="s">
        <v>19555</v>
      </c>
      <c r="D74" s="3">
        <f t="shared" si="0"/>
        <v>7.1428571428571426E-3</v>
      </c>
      <c r="E74" s="4">
        <f>ROUND(Table24[[#This Row],[Normiert]]*$B$5,0)</f>
        <v>0</v>
      </c>
    </row>
    <row r="75" spans="1:5">
      <c r="A75" t="s">
        <v>19556</v>
      </c>
      <c r="B75" s="5" t="s">
        <v>19557</v>
      </c>
      <c r="C75" s="5" t="s">
        <v>19558</v>
      </c>
      <c r="D75" s="3">
        <f t="shared" ref="D75:D138" si="1">1/$B$7</f>
        <v>7.1428571428571426E-3</v>
      </c>
      <c r="E75" s="4">
        <f>ROUND(Table24[[#This Row],[Normiert]]*$B$5,0)</f>
        <v>0</v>
      </c>
    </row>
    <row r="76" spans="1:5">
      <c r="A76" t="s">
        <v>19559</v>
      </c>
      <c r="B76" s="5" t="s">
        <v>19560</v>
      </c>
      <c r="C76" s="5" t="s">
        <v>19561</v>
      </c>
      <c r="D76" s="3">
        <f t="shared" si="1"/>
        <v>7.1428571428571426E-3</v>
      </c>
      <c r="E76" s="4">
        <f>ROUND(Table24[[#This Row],[Normiert]]*$B$5,0)</f>
        <v>0</v>
      </c>
    </row>
    <row r="77" spans="1:5">
      <c r="A77" t="s">
        <v>19562</v>
      </c>
      <c r="B77" s="5" t="s">
        <v>19563</v>
      </c>
      <c r="C77" s="5" t="s">
        <v>19564</v>
      </c>
      <c r="D77" s="3">
        <f t="shared" si="1"/>
        <v>7.1428571428571426E-3</v>
      </c>
      <c r="E77" s="4">
        <f>ROUND(Table24[[#This Row],[Normiert]]*$B$5,0)</f>
        <v>0</v>
      </c>
    </row>
    <row r="78" spans="1:5">
      <c r="A78" t="s">
        <v>19565</v>
      </c>
      <c r="B78" s="5" t="s">
        <v>19566</v>
      </c>
      <c r="C78" s="5" t="s">
        <v>19567</v>
      </c>
      <c r="D78" s="3">
        <f t="shared" si="1"/>
        <v>7.1428571428571426E-3</v>
      </c>
      <c r="E78" s="4">
        <f>ROUND(Table24[[#This Row],[Normiert]]*$B$5,0)</f>
        <v>0</v>
      </c>
    </row>
    <row r="79" spans="1:5">
      <c r="A79" t="s">
        <v>19568</v>
      </c>
      <c r="B79" s="5" t="s">
        <v>19569</v>
      </c>
      <c r="C79" s="5" t="s">
        <v>19570</v>
      </c>
      <c r="D79" s="3">
        <f t="shared" si="1"/>
        <v>7.1428571428571426E-3</v>
      </c>
      <c r="E79" s="4">
        <f>ROUND(Table24[[#This Row],[Normiert]]*$B$5,0)</f>
        <v>0</v>
      </c>
    </row>
    <row r="80" spans="1:5">
      <c r="A80" t="s">
        <v>19571</v>
      </c>
      <c r="B80" s="5" t="s">
        <v>19572</v>
      </c>
      <c r="C80" s="5" t="s">
        <v>19573</v>
      </c>
      <c r="D80" s="3">
        <f t="shared" si="1"/>
        <v>7.1428571428571426E-3</v>
      </c>
      <c r="E80" s="4">
        <f>ROUND(Table24[[#This Row],[Normiert]]*$B$5,0)</f>
        <v>0</v>
      </c>
    </row>
    <row r="81" spans="1:5">
      <c r="A81" t="s">
        <v>19574</v>
      </c>
      <c r="B81" s="5" t="s">
        <v>19575</v>
      </c>
      <c r="C81" s="5" t="s">
        <v>19576</v>
      </c>
      <c r="D81" s="3">
        <f t="shared" si="1"/>
        <v>7.1428571428571426E-3</v>
      </c>
      <c r="E81" s="4">
        <f>ROUND(Table24[[#This Row],[Normiert]]*$B$5,0)</f>
        <v>0</v>
      </c>
    </row>
    <row r="82" spans="1:5">
      <c r="A82" t="s">
        <v>19577</v>
      </c>
      <c r="B82" s="5" t="s">
        <v>19578</v>
      </c>
      <c r="C82" s="5" t="s">
        <v>19579</v>
      </c>
      <c r="D82" s="3">
        <f t="shared" si="1"/>
        <v>7.1428571428571426E-3</v>
      </c>
      <c r="E82" s="4">
        <f>ROUND(Table24[[#This Row],[Normiert]]*$B$5,0)</f>
        <v>0</v>
      </c>
    </row>
    <row r="83" spans="1:5">
      <c r="A83" t="s">
        <v>19580</v>
      </c>
      <c r="B83" s="5" t="s">
        <v>19581</v>
      </c>
      <c r="C83" s="5" t="s">
        <v>19582</v>
      </c>
      <c r="D83" s="3">
        <f t="shared" si="1"/>
        <v>7.1428571428571426E-3</v>
      </c>
      <c r="E83" s="4">
        <f>ROUND(Table24[[#This Row],[Normiert]]*$B$5,0)</f>
        <v>0</v>
      </c>
    </row>
    <row r="84" spans="1:5">
      <c r="A84" t="s">
        <v>19583</v>
      </c>
      <c r="B84" s="5" t="s">
        <v>19584</v>
      </c>
      <c r="C84" s="5" t="s">
        <v>19585</v>
      </c>
      <c r="D84" s="3">
        <f t="shared" si="1"/>
        <v>7.1428571428571426E-3</v>
      </c>
      <c r="E84" s="4">
        <f>ROUND(Table24[[#This Row],[Normiert]]*$B$5,0)</f>
        <v>0</v>
      </c>
    </row>
    <row r="85" spans="1:5">
      <c r="A85" t="s">
        <v>19586</v>
      </c>
      <c r="B85" s="5" t="s">
        <v>19587</v>
      </c>
      <c r="C85" s="5" t="s">
        <v>19588</v>
      </c>
      <c r="D85" s="3">
        <f t="shared" si="1"/>
        <v>7.1428571428571426E-3</v>
      </c>
      <c r="E85" s="4">
        <f>ROUND(Table24[[#This Row],[Normiert]]*$B$5,0)</f>
        <v>0</v>
      </c>
    </row>
    <row r="86" spans="1:5">
      <c r="A86" t="s">
        <v>19589</v>
      </c>
      <c r="B86" s="5" t="s">
        <v>19590</v>
      </c>
      <c r="C86" s="5" t="s">
        <v>19591</v>
      </c>
      <c r="D86" s="3">
        <f t="shared" si="1"/>
        <v>7.1428571428571426E-3</v>
      </c>
      <c r="E86" s="4">
        <f>ROUND(Table24[[#This Row],[Normiert]]*$B$5,0)</f>
        <v>0</v>
      </c>
    </row>
    <row r="87" spans="1:5">
      <c r="A87" t="s">
        <v>19592</v>
      </c>
      <c r="B87" s="5" t="s">
        <v>19593</v>
      </c>
      <c r="C87" s="5" t="s">
        <v>19594</v>
      </c>
      <c r="D87" s="3">
        <f t="shared" si="1"/>
        <v>7.1428571428571426E-3</v>
      </c>
      <c r="E87" s="4">
        <f>ROUND(Table24[[#This Row],[Normiert]]*$B$5,0)</f>
        <v>0</v>
      </c>
    </row>
    <row r="88" spans="1:5">
      <c r="A88" t="s">
        <v>19595</v>
      </c>
      <c r="B88" s="5" t="s">
        <v>19596</v>
      </c>
      <c r="C88" s="5" t="s">
        <v>19597</v>
      </c>
      <c r="D88" s="3">
        <f t="shared" si="1"/>
        <v>7.1428571428571426E-3</v>
      </c>
      <c r="E88" s="4">
        <f>ROUND(Table24[[#This Row],[Normiert]]*$B$5,0)</f>
        <v>0</v>
      </c>
    </row>
    <row r="89" spans="1:5">
      <c r="A89" t="s">
        <v>19598</v>
      </c>
      <c r="B89" s="5" t="s">
        <v>19599</v>
      </c>
      <c r="C89" s="5" t="s">
        <v>19600</v>
      </c>
      <c r="D89" s="3">
        <f t="shared" si="1"/>
        <v>7.1428571428571426E-3</v>
      </c>
      <c r="E89" s="4">
        <f>ROUND(Table24[[#This Row],[Normiert]]*$B$5,0)</f>
        <v>0</v>
      </c>
    </row>
    <row r="90" spans="1:5">
      <c r="A90" t="s">
        <v>19601</v>
      </c>
      <c r="B90" s="5" t="s">
        <v>19602</v>
      </c>
      <c r="C90" s="5" t="s">
        <v>19603</v>
      </c>
      <c r="D90" s="3">
        <f t="shared" si="1"/>
        <v>7.1428571428571426E-3</v>
      </c>
      <c r="E90" s="4">
        <f>ROUND(Table24[[#This Row],[Normiert]]*$B$5,0)</f>
        <v>0</v>
      </c>
    </row>
    <row r="91" spans="1:5">
      <c r="A91" t="s">
        <v>19604</v>
      </c>
      <c r="B91" s="5" t="s">
        <v>19605</v>
      </c>
      <c r="C91" s="5" t="s">
        <v>19606</v>
      </c>
      <c r="D91" s="3">
        <f t="shared" si="1"/>
        <v>7.1428571428571426E-3</v>
      </c>
      <c r="E91" s="4">
        <f>ROUND(Table24[[#This Row],[Normiert]]*$B$5,0)</f>
        <v>0</v>
      </c>
    </row>
    <row r="92" spans="1:5">
      <c r="A92" t="s">
        <v>19607</v>
      </c>
      <c r="B92" s="5" t="s">
        <v>19608</v>
      </c>
      <c r="C92" s="5" t="s">
        <v>19609</v>
      </c>
      <c r="D92" s="3">
        <f t="shared" si="1"/>
        <v>7.1428571428571426E-3</v>
      </c>
      <c r="E92" s="4">
        <f>ROUND(Table24[[#This Row],[Normiert]]*$B$5,0)</f>
        <v>0</v>
      </c>
    </row>
    <row r="93" spans="1:5">
      <c r="A93" t="s">
        <v>19610</v>
      </c>
      <c r="B93" s="5" t="s">
        <v>19611</v>
      </c>
      <c r="C93" s="5" t="s">
        <v>19612</v>
      </c>
      <c r="D93" s="3">
        <f t="shared" si="1"/>
        <v>7.1428571428571426E-3</v>
      </c>
      <c r="E93" s="4">
        <f>ROUND(Table24[[#This Row],[Normiert]]*$B$5,0)</f>
        <v>0</v>
      </c>
    </row>
    <row r="94" spans="1:5">
      <c r="A94" t="s">
        <v>19613</v>
      </c>
      <c r="B94" s="5" t="s">
        <v>19614</v>
      </c>
      <c r="C94" s="5" t="s">
        <v>19615</v>
      </c>
      <c r="D94" s="3">
        <f t="shared" si="1"/>
        <v>7.1428571428571426E-3</v>
      </c>
      <c r="E94" s="4">
        <f>ROUND(Table24[[#This Row],[Normiert]]*$B$5,0)</f>
        <v>0</v>
      </c>
    </row>
    <row r="95" spans="1:5">
      <c r="A95" t="s">
        <v>19616</v>
      </c>
      <c r="B95" s="5" t="s">
        <v>19617</v>
      </c>
      <c r="C95" s="5" t="s">
        <v>19618</v>
      </c>
      <c r="D95" s="3">
        <f t="shared" si="1"/>
        <v>7.1428571428571426E-3</v>
      </c>
      <c r="E95" s="4">
        <f>ROUND(Table24[[#This Row],[Normiert]]*$B$5,0)</f>
        <v>0</v>
      </c>
    </row>
    <row r="96" spans="1:5">
      <c r="A96" t="s">
        <v>19619</v>
      </c>
      <c r="B96" s="5" t="s">
        <v>19620</v>
      </c>
      <c r="C96" s="5" t="s">
        <v>19621</v>
      </c>
      <c r="D96" s="3">
        <f t="shared" si="1"/>
        <v>7.1428571428571426E-3</v>
      </c>
      <c r="E96" s="4">
        <f>ROUND(Table24[[#This Row],[Normiert]]*$B$5,0)</f>
        <v>0</v>
      </c>
    </row>
    <row r="97" spans="1:5">
      <c r="A97" t="s">
        <v>19622</v>
      </c>
      <c r="B97" s="5" t="s">
        <v>19623</v>
      </c>
      <c r="C97" s="5" t="s">
        <v>19624</v>
      </c>
      <c r="D97" s="3">
        <f t="shared" si="1"/>
        <v>7.1428571428571426E-3</v>
      </c>
      <c r="E97" s="4">
        <f>ROUND(Table24[[#This Row],[Normiert]]*$B$5,0)</f>
        <v>0</v>
      </c>
    </row>
    <row r="98" spans="1:5">
      <c r="A98" t="s">
        <v>19625</v>
      </c>
      <c r="B98" s="5" t="s">
        <v>19626</v>
      </c>
      <c r="C98" s="5" t="s">
        <v>19627</v>
      </c>
      <c r="D98" s="3">
        <f t="shared" si="1"/>
        <v>7.1428571428571426E-3</v>
      </c>
      <c r="E98" s="4">
        <f>ROUND(Table24[[#This Row],[Normiert]]*$B$5,0)</f>
        <v>0</v>
      </c>
    </row>
    <row r="99" spans="1:5">
      <c r="A99" t="s">
        <v>19628</v>
      </c>
      <c r="B99" s="5" t="s">
        <v>19629</v>
      </c>
      <c r="C99" s="5" t="s">
        <v>19630</v>
      </c>
      <c r="D99" s="3">
        <f t="shared" si="1"/>
        <v>7.1428571428571426E-3</v>
      </c>
      <c r="E99" s="4">
        <f>ROUND(Table24[[#This Row],[Normiert]]*$B$5,0)</f>
        <v>0</v>
      </c>
    </row>
    <row r="100" spans="1:5">
      <c r="A100" t="s">
        <v>19631</v>
      </c>
      <c r="B100" s="5" t="s">
        <v>19632</v>
      </c>
      <c r="C100" s="5" t="s">
        <v>19633</v>
      </c>
      <c r="D100" s="3">
        <f t="shared" si="1"/>
        <v>7.1428571428571426E-3</v>
      </c>
      <c r="E100" s="4">
        <f>ROUND(Table24[[#This Row],[Normiert]]*$B$5,0)</f>
        <v>0</v>
      </c>
    </row>
    <row r="101" spans="1:5">
      <c r="A101" t="s">
        <v>19634</v>
      </c>
      <c r="B101" s="5" t="s">
        <v>19635</v>
      </c>
      <c r="C101" s="5" t="s">
        <v>19636</v>
      </c>
      <c r="D101" s="3">
        <f t="shared" si="1"/>
        <v>7.1428571428571426E-3</v>
      </c>
      <c r="E101" s="4">
        <f>ROUND(Table24[[#This Row],[Normiert]]*$B$5,0)</f>
        <v>0</v>
      </c>
    </row>
    <row r="102" spans="1:5">
      <c r="A102" t="s">
        <v>19637</v>
      </c>
      <c r="B102" s="5" t="s">
        <v>19638</v>
      </c>
      <c r="C102" s="5" t="s">
        <v>19639</v>
      </c>
      <c r="D102" s="3">
        <f t="shared" si="1"/>
        <v>7.1428571428571426E-3</v>
      </c>
      <c r="E102" s="4">
        <f>ROUND(Table24[[#This Row],[Normiert]]*$B$5,0)</f>
        <v>0</v>
      </c>
    </row>
    <row r="103" spans="1:5">
      <c r="A103" t="s">
        <v>19640</v>
      </c>
      <c r="B103" s="5" t="s">
        <v>19641</v>
      </c>
      <c r="C103" s="5" t="s">
        <v>19642</v>
      </c>
      <c r="D103" s="3">
        <f t="shared" si="1"/>
        <v>7.1428571428571426E-3</v>
      </c>
      <c r="E103" s="4">
        <f>ROUND(Table24[[#This Row],[Normiert]]*$B$5,0)</f>
        <v>0</v>
      </c>
    </row>
    <row r="104" spans="1:5">
      <c r="A104" t="s">
        <v>19643</v>
      </c>
      <c r="B104" s="5" t="s">
        <v>19644</v>
      </c>
      <c r="C104" s="5" t="s">
        <v>19645</v>
      </c>
      <c r="D104" s="3">
        <f t="shared" si="1"/>
        <v>7.1428571428571426E-3</v>
      </c>
      <c r="E104" s="4">
        <f>ROUND(Table24[[#This Row],[Normiert]]*$B$5,0)</f>
        <v>0</v>
      </c>
    </row>
    <row r="105" spans="1:5">
      <c r="A105" t="s">
        <v>19646</v>
      </c>
      <c r="B105" s="5" t="s">
        <v>19647</v>
      </c>
      <c r="C105" s="5" t="s">
        <v>19648</v>
      </c>
      <c r="D105" s="3">
        <f t="shared" si="1"/>
        <v>7.1428571428571426E-3</v>
      </c>
      <c r="E105" s="4">
        <f>ROUND(Table24[[#This Row],[Normiert]]*$B$5,0)</f>
        <v>0</v>
      </c>
    </row>
    <row r="106" spans="1:5">
      <c r="A106" t="s">
        <v>19649</v>
      </c>
      <c r="B106" s="5" t="s">
        <v>19650</v>
      </c>
      <c r="C106" s="5" t="s">
        <v>19651</v>
      </c>
      <c r="D106" s="3">
        <f t="shared" si="1"/>
        <v>7.1428571428571426E-3</v>
      </c>
      <c r="E106" s="4">
        <f>ROUND(Table24[[#This Row],[Normiert]]*$B$5,0)</f>
        <v>0</v>
      </c>
    </row>
    <row r="107" spans="1:5">
      <c r="A107" t="s">
        <v>19652</v>
      </c>
      <c r="B107" s="5" t="s">
        <v>19653</v>
      </c>
      <c r="C107" s="5" t="s">
        <v>19654</v>
      </c>
      <c r="D107" s="3">
        <f t="shared" si="1"/>
        <v>7.1428571428571426E-3</v>
      </c>
      <c r="E107" s="4">
        <f>ROUND(Table24[[#This Row],[Normiert]]*$B$5,0)</f>
        <v>0</v>
      </c>
    </row>
    <row r="108" spans="1:5">
      <c r="A108" t="s">
        <v>19655</v>
      </c>
      <c r="B108" s="5" t="s">
        <v>19656</v>
      </c>
      <c r="C108" s="5" t="s">
        <v>19657</v>
      </c>
      <c r="D108" s="3">
        <f t="shared" si="1"/>
        <v>7.1428571428571426E-3</v>
      </c>
      <c r="E108" s="4">
        <f>ROUND(Table24[[#This Row],[Normiert]]*$B$5,0)</f>
        <v>0</v>
      </c>
    </row>
    <row r="109" spans="1:5">
      <c r="A109" t="s">
        <v>19658</v>
      </c>
      <c r="B109" s="5" t="s">
        <v>19659</v>
      </c>
      <c r="C109" s="5" t="s">
        <v>19660</v>
      </c>
      <c r="D109" s="3">
        <f t="shared" si="1"/>
        <v>7.1428571428571426E-3</v>
      </c>
      <c r="E109" s="4">
        <f>ROUND(Table24[[#This Row],[Normiert]]*$B$5,0)</f>
        <v>0</v>
      </c>
    </row>
    <row r="110" spans="1:5">
      <c r="A110" t="s">
        <v>19661</v>
      </c>
      <c r="B110" s="5" t="s">
        <v>19662</v>
      </c>
      <c r="C110" s="5" t="s">
        <v>19663</v>
      </c>
      <c r="D110" s="3">
        <f t="shared" si="1"/>
        <v>7.1428571428571426E-3</v>
      </c>
      <c r="E110" s="4">
        <f>ROUND(Table24[[#This Row],[Normiert]]*$B$5,0)</f>
        <v>0</v>
      </c>
    </row>
    <row r="111" spans="1:5">
      <c r="A111" t="s">
        <v>19664</v>
      </c>
      <c r="B111" s="5" t="s">
        <v>19665</v>
      </c>
      <c r="C111" s="5" t="s">
        <v>19666</v>
      </c>
      <c r="D111" s="3">
        <f t="shared" si="1"/>
        <v>7.1428571428571426E-3</v>
      </c>
      <c r="E111" s="4">
        <f>ROUND(Table24[[#This Row],[Normiert]]*$B$5,0)</f>
        <v>0</v>
      </c>
    </row>
    <row r="112" spans="1:5">
      <c r="A112" t="s">
        <v>19667</v>
      </c>
      <c r="B112" s="5" t="s">
        <v>19668</v>
      </c>
      <c r="C112" s="5" t="s">
        <v>19669</v>
      </c>
      <c r="D112" s="3">
        <f t="shared" si="1"/>
        <v>7.1428571428571426E-3</v>
      </c>
      <c r="E112" s="4">
        <f>ROUND(Table24[[#This Row],[Normiert]]*$B$5,0)</f>
        <v>0</v>
      </c>
    </row>
    <row r="113" spans="1:5">
      <c r="A113" t="s">
        <v>19670</v>
      </c>
      <c r="B113" s="5" t="s">
        <v>19671</v>
      </c>
      <c r="C113" s="5" t="s">
        <v>19672</v>
      </c>
      <c r="D113" s="3">
        <f t="shared" si="1"/>
        <v>7.1428571428571426E-3</v>
      </c>
      <c r="E113" s="4">
        <f>ROUND(Table24[[#This Row],[Normiert]]*$B$5,0)</f>
        <v>0</v>
      </c>
    </row>
    <row r="114" spans="1:5">
      <c r="A114" t="s">
        <v>19673</v>
      </c>
      <c r="B114" s="5" t="s">
        <v>19674</v>
      </c>
      <c r="C114" s="5" t="s">
        <v>19675</v>
      </c>
      <c r="D114" s="3">
        <f t="shared" si="1"/>
        <v>7.1428571428571426E-3</v>
      </c>
      <c r="E114" s="4">
        <f>ROUND(Table24[[#This Row],[Normiert]]*$B$5,0)</f>
        <v>0</v>
      </c>
    </row>
    <row r="115" spans="1:5">
      <c r="A115" t="s">
        <v>19676</v>
      </c>
      <c r="B115" s="5" t="s">
        <v>19677</v>
      </c>
      <c r="C115" s="5" t="s">
        <v>19678</v>
      </c>
      <c r="D115" s="3">
        <f t="shared" si="1"/>
        <v>7.1428571428571426E-3</v>
      </c>
      <c r="E115" s="4">
        <f>ROUND(Table24[[#This Row],[Normiert]]*$B$5,0)</f>
        <v>0</v>
      </c>
    </row>
    <row r="116" spans="1:5">
      <c r="A116" t="s">
        <v>19679</v>
      </c>
      <c r="B116" s="5" t="s">
        <v>19680</v>
      </c>
      <c r="C116" s="5" t="s">
        <v>19681</v>
      </c>
      <c r="D116" s="3">
        <f t="shared" si="1"/>
        <v>7.1428571428571426E-3</v>
      </c>
      <c r="E116" s="4">
        <f>ROUND(Table24[[#This Row],[Normiert]]*$B$5,0)</f>
        <v>0</v>
      </c>
    </row>
    <row r="117" spans="1:5">
      <c r="A117" t="s">
        <v>19682</v>
      </c>
      <c r="B117" s="5" t="s">
        <v>19683</v>
      </c>
      <c r="C117" s="5" t="s">
        <v>19684</v>
      </c>
      <c r="D117" s="3">
        <f t="shared" si="1"/>
        <v>7.1428571428571426E-3</v>
      </c>
      <c r="E117" s="4">
        <f>ROUND(Table24[[#This Row],[Normiert]]*$B$5,0)</f>
        <v>0</v>
      </c>
    </row>
    <row r="118" spans="1:5">
      <c r="A118" t="s">
        <v>19685</v>
      </c>
      <c r="B118" s="5" t="s">
        <v>19686</v>
      </c>
      <c r="C118" s="5" t="s">
        <v>19687</v>
      </c>
      <c r="D118" s="3">
        <f t="shared" si="1"/>
        <v>7.1428571428571426E-3</v>
      </c>
      <c r="E118" s="4">
        <f>ROUND(Table24[[#This Row],[Normiert]]*$B$5,0)</f>
        <v>0</v>
      </c>
    </row>
    <row r="119" spans="1:5">
      <c r="A119" t="s">
        <v>19688</v>
      </c>
      <c r="B119" s="5" t="s">
        <v>19689</v>
      </c>
      <c r="C119" s="5" t="s">
        <v>19690</v>
      </c>
      <c r="D119" s="3">
        <f t="shared" si="1"/>
        <v>7.1428571428571426E-3</v>
      </c>
      <c r="E119" s="4">
        <f>ROUND(Table24[[#This Row],[Normiert]]*$B$5,0)</f>
        <v>0</v>
      </c>
    </row>
    <row r="120" spans="1:5">
      <c r="A120" t="s">
        <v>19691</v>
      </c>
      <c r="B120" s="5" t="s">
        <v>19692</v>
      </c>
      <c r="C120" s="5" t="s">
        <v>19693</v>
      </c>
      <c r="D120" s="3">
        <f t="shared" si="1"/>
        <v>7.1428571428571426E-3</v>
      </c>
      <c r="E120" s="4">
        <f>ROUND(Table24[[#This Row],[Normiert]]*$B$5,0)</f>
        <v>0</v>
      </c>
    </row>
    <row r="121" spans="1:5">
      <c r="A121" t="s">
        <v>19694</v>
      </c>
      <c r="B121" s="5" t="s">
        <v>19695</v>
      </c>
      <c r="C121" s="5" t="s">
        <v>19696</v>
      </c>
      <c r="D121" s="3">
        <f t="shared" si="1"/>
        <v>7.1428571428571426E-3</v>
      </c>
      <c r="E121" s="4">
        <f>ROUND(Table24[[#This Row],[Normiert]]*$B$5,0)</f>
        <v>0</v>
      </c>
    </row>
    <row r="122" spans="1:5">
      <c r="A122" t="s">
        <v>19697</v>
      </c>
      <c r="B122" s="5" t="s">
        <v>19698</v>
      </c>
      <c r="C122" s="5" t="s">
        <v>19699</v>
      </c>
      <c r="D122" s="3">
        <f t="shared" si="1"/>
        <v>7.1428571428571426E-3</v>
      </c>
      <c r="E122" s="4">
        <f>ROUND(Table24[[#This Row],[Normiert]]*$B$5,0)</f>
        <v>0</v>
      </c>
    </row>
    <row r="123" spans="1:5">
      <c r="A123" t="s">
        <v>19700</v>
      </c>
      <c r="B123" s="5" t="s">
        <v>19701</v>
      </c>
      <c r="C123" s="5" t="s">
        <v>19702</v>
      </c>
      <c r="D123" s="3">
        <f t="shared" si="1"/>
        <v>7.1428571428571426E-3</v>
      </c>
      <c r="E123" s="4">
        <f>ROUND(Table24[[#This Row],[Normiert]]*$B$5,0)</f>
        <v>0</v>
      </c>
    </row>
    <row r="124" spans="1:5">
      <c r="A124" t="s">
        <v>19703</v>
      </c>
      <c r="B124" s="5" t="s">
        <v>19704</v>
      </c>
      <c r="C124" s="5" t="s">
        <v>19705</v>
      </c>
      <c r="D124" s="3">
        <f t="shared" si="1"/>
        <v>7.1428571428571426E-3</v>
      </c>
      <c r="E124" s="4">
        <f>ROUND(Table24[[#This Row],[Normiert]]*$B$5,0)</f>
        <v>0</v>
      </c>
    </row>
    <row r="125" spans="1:5">
      <c r="A125" t="s">
        <v>19706</v>
      </c>
      <c r="B125" s="5" t="s">
        <v>19707</v>
      </c>
      <c r="C125" s="5" t="s">
        <v>19708</v>
      </c>
      <c r="D125" s="3">
        <f t="shared" si="1"/>
        <v>7.1428571428571426E-3</v>
      </c>
      <c r="E125" s="4">
        <f>ROUND(Table24[[#This Row],[Normiert]]*$B$5,0)</f>
        <v>0</v>
      </c>
    </row>
    <row r="126" spans="1:5">
      <c r="A126" t="s">
        <v>19709</v>
      </c>
      <c r="B126" s="5" t="s">
        <v>19710</v>
      </c>
      <c r="C126" s="5" t="s">
        <v>19711</v>
      </c>
      <c r="D126" s="3">
        <f t="shared" si="1"/>
        <v>7.1428571428571426E-3</v>
      </c>
      <c r="E126" s="4">
        <f>ROUND(Table24[[#This Row],[Normiert]]*$B$5,0)</f>
        <v>0</v>
      </c>
    </row>
    <row r="127" spans="1:5">
      <c r="A127" t="s">
        <v>19712</v>
      </c>
      <c r="B127" s="5" t="s">
        <v>19713</v>
      </c>
      <c r="C127" s="5" t="s">
        <v>19714</v>
      </c>
      <c r="D127" s="3">
        <f t="shared" si="1"/>
        <v>7.1428571428571426E-3</v>
      </c>
      <c r="E127" s="4">
        <f>ROUND(Table24[[#This Row],[Normiert]]*$B$5,0)</f>
        <v>0</v>
      </c>
    </row>
    <row r="128" spans="1:5">
      <c r="A128" t="s">
        <v>19715</v>
      </c>
      <c r="B128" s="5" t="s">
        <v>19716</v>
      </c>
      <c r="C128" s="5" t="s">
        <v>19717</v>
      </c>
      <c r="D128" s="3">
        <f t="shared" si="1"/>
        <v>7.1428571428571426E-3</v>
      </c>
      <c r="E128" s="4">
        <f>ROUND(Table24[[#This Row],[Normiert]]*$B$5,0)</f>
        <v>0</v>
      </c>
    </row>
    <row r="129" spans="1:5">
      <c r="A129" t="s">
        <v>19718</v>
      </c>
      <c r="B129" s="5" t="s">
        <v>19719</v>
      </c>
      <c r="C129" s="5" t="s">
        <v>19720</v>
      </c>
      <c r="D129" s="3">
        <f t="shared" si="1"/>
        <v>7.1428571428571426E-3</v>
      </c>
      <c r="E129" s="4">
        <f>ROUND(Table24[[#This Row],[Normiert]]*$B$5,0)</f>
        <v>0</v>
      </c>
    </row>
    <row r="130" spans="1:5">
      <c r="A130" t="s">
        <v>19721</v>
      </c>
      <c r="B130" s="5" t="s">
        <v>19722</v>
      </c>
      <c r="C130" s="5" t="s">
        <v>19723</v>
      </c>
      <c r="D130" s="3">
        <f t="shared" si="1"/>
        <v>7.1428571428571426E-3</v>
      </c>
      <c r="E130" s="4">
        <f>ROUND(Table24[[#This Row],[Normiert]]*$B$5,0)</f>
        <v>0</v>
      </c>
    </row>
    <row r="131" spans="1:5">
      <c r="A131" t="s">
        <v>19724</v>
      </c>
      <c r="B131" s="5" t="s">
        <v>19725</v>
      </c>
      <c r="C131" s="5" t="s">
        <v>19726</v>
      </c>
      <c r="D131" s="3">
        <f t="shared" si="1"/>
        <v>7.1428571428571426E-3</v>
      </c>
      <c r="E131" s="4">
        <f>ROUND(Table24[[#This Row],[Normiert]]*$B$5,0)</f>
        <v>0</v>
      </c>
    </row>
    <row r="132" spans="1:5">
      <c r="A132" t="s">
        <v>19727</v>
      </c>
      <c r="B132" s="5" t="s">
        <v>19728</v>
      </c>
      <c r="C132" s="5" t="s">
        <v>19729</v>
      </c>
      <c r="D132" s="3">
        <f t="shared" si="1"/>
        <v>7.1428571428571426E-3</v>
      </c>
      <c r="E132" s="4">
        <f>ROUND(Table24[[#This Row],[Normiert]]*$B$5,0)</f>
        <v>0</v>
      </c>
    </row>
    <row r="133" spans="1:5">
      <c r="A133" t="s">
        <v>19730</v>
      </c>
      <c r="B133" s="5" t="s">
        <v>19731</v>
      </c>
      <c r="C133" s="5" t="s">
        <v>19732</v>
      </c>
      <c r="D133" s="3">
        <f t="shared" si="1"/>
        <v>7.1428571428571426E-3</v>
      </c>
      <c r="E133" s="4">
        <f>ROUND(Table24[[#This Row],[Normiert]]*$B$5,0)</f>
        <v>0</v>
      </c>
    </row>
    <row r="134" spans="1:5">
      <c r="A134" t="s">
        <v>19733</v>
      </c>
      <c r="B134" s="5" t="s">
        <v>19734</v>
      </c>
      <c r="C134" s="5" t="s">
        <v>19735</v>
      </c>
      <c r="D134" s="3">
        <f t="shared" si="1"/>
        <v>7.1428571428571426E-3</v>
      </c>
      <c r="E134" s="4">
        <f>ROUND(Table24[[#This Row],[Normiert]]*$B$5,0)</f>
        <v>0</v>
      </c>
    </row>
    <row r="135" spans="1:5">
      <c r="A135" t="s">
        <v>19736</v>
      </c>
      <c r="B135" s="5" t="s">
        <v>19737</v>
      </c>
      <c r="C135" s="5" t="s">
        <v>19738</v>
      </c>
      <c r="D135" s="3">
        <f t="shared" si="1"/>
        <v>7.1428571428571426E-3</v>
      </c>
      <c r="E135" s="4">
        <f>ROUND(Table24[[#This Row],[Normiert]]*$B$5,0)</f>
        <v>0</v>
      </c>
    </row>
    <row r="136" spans="1:5">
      <c r="A136" t="s">
        <v>19739</v>
      </c>
      <c r="B136" s="5" t="s">
        <v>19740</v>
      </c>
      <c r="C136" s="5" t="s">
        <v>19741</v>
      </c>
      <c r="D136" s="3">
        <f t="shared" si="1"/>
        <v>7.1428571428571426E-3</v>
      </c>
      <c r="E136" s="4">
        <f>ROUND(Table24[[#This Row],[Normiert]]*$B$5,0)</f>
        <v>0</v>
      </c>
    </row>
    <row r="137" spans="1:5">
      <c r="A137" t="s">
        <v>19742</v>
      </c>
      <c r="B137" s="5" t="s">
        <v>19743</v>
      </c>
      <c r="C137" s="5" t="s">
        <v>19744</v>
      </c>
      <c r="D137" s="3">
        <f t="shared" si="1"/>
        <v>7.1428571428571426E-3</v>
      </c>
      <c r="E137" s="4">
        <f>ROUND(Table24[[#This Row],[Normiert]]*$B$5,0)</f>
        <v>0</v>
      </c>
    </row>
    <row r="138" spans="1:5">
      <c r="A138" t="s">
        <v>19745</v>
      </c>
      <c r="B138" s="5" t="s">
        <v>19746</v>
      </c>
      <c r="C138" s="5" t="s">
        <v>19747</v>
      </c>
      <c r="D138" s="3">
        <f t="shared" si="1"/>
        <v>7.1428571428571426E-3</v>
      </c>
      <c r="E138" s="4">
        <f>ROUND(Table24[[#This Row],[Normiert]]*$B$5,0)</f>
        <v>0</v>
      </c>
    </row>
    <row r="139" spans="1:5">
      <c r="A139" t="s">
        <v>19748</v>
      </c>
      <c r="B139" s="5" t="s">
        <v>19749</v>
      </c>
      <c r="C139" s="5" t="s">
        <v>19750</v>
      </c>
      <c r="D139" s="3">
        <f t="shared" ref="D139:D149" si="2">1/$B$7</f>
        <v>7.1428571428571426E-3</v>
      </c>
      <c r="E139" s="4">
        <f>ROUND(Table24[[#This Row],[Normiert]]*$B$5,0)</f>
        <v>0</v>
      </c>
    </row>
    <row r="140" spans="1:5">
      <c r="A140" t="s">
        <v>19751</v>
      </c>
      <c r="B140" s="5" t="s">
        <v>19752</v>
      </c>
      <c r="C140" s="5" t="s">
        <v>19753</v>
      </c>
      <c r="D140" s="3">
        <f t="shared" si="2"/>
        <v>7.1428571428571426E-3</v>
      </c>
      <c r="E140" s="4">
        <f>ROUND(Table24[[#This Row],[Normiert]]*$B$5,0)</f>
        <v>0</v>
      </c>
    </row>
    <row r="141" spans="1:5">
      <c r="A141" t="s">
        <v>19754</v>
      </c>
      <c r="B141" s="5" t="s">
        <v>19755</v>
      </c>
      <c r="C141" s="5" t="s">
        <v>19756</v>
      </c>
      <c r="D141" s="3">
        <f t="shared" si="2"/>
        <v>7.1428571428571426E-3</v>
      </c>
      <c r="E141" s="4">
        <f>ROUND(Table24[[#This Row],[Normiert]]*$B$5,0)</f>
        <v>0</v>
      </c>
    </row>
    <row r="142" spans="1:5">
      <c r="A142" t="s">
        <v>19757</v>
      </c>
      <c r="B142" s="5" t="s">
        <v>19758</v>
      </c>
      <c r="C142" s="5" t="s">
        <v>19759</v>
      </c>
      <c r="D142" s="3">
        <f t="shared" si="2"/>
        <v>7.1428571428571426E-3</v>
      </c>
      <c r="E142" s="4">
        <f>ROUND(Table24[[#This Row],[Normiert]]*$B$5,0)</f>
        <v>0</v>
      </c>
    </row>
    <row r="143" spans="1:5">
      <c r="A143" t="s">
        <v>19760</v>
      </c>
      <c r="B143" s="5" t="s">
        <v>19761</v>
      </c>
      <c r="C143" s="5" t="s">
        <v>19762</v>
      </c>
      <c r="D143" s="3">
        <f t="shared" si="2"/>
        <v>7.1428571428571426E-3</v>
      </c>
      <c r="E143" s="4">
        <f>ROUND(Table24[[#This Row],[Normiert]]*$B$5,0)</f>
        <v>0</v>
      </c>
    </row>
    <row r="144" spans="1:5">
      <c r="A144" t="s">
        <v>19763</v>
      </c>
      <c r="B144" s="5" t="s">
        <v>19764</v>
      </c>
      <c r="C144" s="5" t="s">
        <v>19765</v>
      </c>
      <c r="D144" s="3">
        <f t="shared" si="2"/>
        <v>7.1428571428571426E-3</v>
      </c>
      <c r="E144" s="4">
        <f>ROUND(Table24[[#This Row],[Normiert]]*$B$5,0)</f>
        <v>0</v>
      </c>
    </row>
    <row r="145" spans="1:5">
      <c r="A145" t="s">
        <v>19766</v>
      </c>
      <c r="B145" s="5" t="s">
        <v>19767</v>
      </c>
      <c r="C145" s="5" t="s">
        <v>19768</v>
      </c>
      <c r="D145" s="3">
        <f t="shared" si="2"/>
        <v>7.1428571428571426E-3</v>
      </c>
      <c r="E145" s="4">
        <f>ROUND(Table24[[#This Row],[Normiert]]*$B$5,0)</f>
        <v>0</v>
      </c>
    </row>
    <row r="146" spans="1:5">
      <c r="A146" t="s">
        <v>19769</v>
      </c>
      <c r="B146" s="5" t="s">
        <v>19770</v>
      </c>
      <c r="C146" s="5" t="s">
        <v>19771</v>
      </c>
      <c r="D146" s="3">
        <f t="shared" si="2"/>
        <v>7.1428571428571426E-3</v>
      </c>
      <c r="E146" s="4">
        <f>ROUND(Table24[[#This Row],[Normiert]]*$B$5,0)</f>
        <v>0</v>
      </c>
    </row>
    <row r="147" spans="1:5">
      <c r="A147" t="s">
        <v>19772</v>
      </c>
      <c r="B147" s="5" t="s">
        <v>19773</v>
      </c>
      <c r="C147" s="5" t="s">
        <v>19774</v>
      </c>
      <c r="D147" s="3">
        <f t="shared" si="2"/>
        <v>7.1428571428571426E-3</v>
      </c>
      <c r="E147" s="4">
        <f>ROUND(Table24[[#This Row],[Normiert]]*$B$5,0)</f>
        <v>0</v>
      </c>
    </row>
    <row r="148" spans="1:5">
      <c r="A148" t="s">
        <v>19775</v>
      </c>
      <c r="B148" s="5" t="s">
        <v>19776</v>
      </c>
      <c r="C148" s="5" t="s">
        <v>19777</v>
      </c>
      <c r="D148" s="3">
        <f t="shared" si="2"/>
        <v>7.1428571428571426E-3</v>
      </c>
      <c r="E148" s="4">
        <f>ROUND(Table24[[#This Row],[Normiert]]*$B$5,0)</f>
        <v>0</v>
      </c>
    </row>
    <row r="149" spans="1:5">
      <c r="A149" t="s">
        <v>19778</v>
      </c>
      <c r="B149" s="5" t="s">
        <v>19779</v>
      </c>
      <c r="C149" s="5" t="s">
        <v>19780</v>
      </c>
      <c r="D149" s="3">
        <f t="shared" si="2"/>
        <v>7.1428571428571426E-3</v>
      </c>
      <c r="E149" s="4">
        <f>ROUND(Table24[[#This Row],[Normiert]]*$B$5,0)</f>
        <v>0</v>
      </c>
    </row>
    <row r="150" spans="1:5">
      <c r="B150" s="5"/>
      <c r="E150">
        <f>SUM(Table24[Peak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0</v>
      </c>
    </row>
    <row r="3" spans="1:3">
      <c r="A3" t="str">
        <v>49.928758</v>
      </c>
      <c r="B3" t="str">
        <v>10.917124</v>
      </c>
      <c r="C3">
        <v>0</v>
      </c>
    </row>
    <row r="4" spans="1:3">
      <c r="A4" t="str">
        <v>52.215530</v>
      </c>
      <c r="B4" t="str">
        <v>8.274383</v>
      </c>
      <c r="C4">
        <v>0</v>
      </c>
    </row>
    <row r="5" spans="1:3">
      <c r="A5" t="str">
        <v>51.497768</v>
      </c>
      <c r="B5" t="str">
        <v>7.385559</v>
      </c>
      <c r="C5">
        <v>0</v>
      </c>
    </row>
    <row r="6" spans="1:3">
      <c r="A6" t="str">
        <v>51.200575</v>
      </c>
      <c r="B6" t="str">
        <v>7.245865</v>
      </c>
      <c r="C6">
        <v>0</v>
      </c>
    </row>
    <row r="7" spans="1:3">
      <c r="A7" t="str">
        <v>50.379038</v>
      </c>
      <c r="B7" t="str">
        <v>8.089696</v>
      </c>
      <c r="C7">
        <v>0</v>
      </c>
    </row>
    <row r="8" spans="1:3">
      <c r="A8" t="str">
        <v>52.177896</v>
      </c>
      <c r="B8" t="str">
        <v>11.585754</v>
      </c>
      <c r="C8">
        <v>0</v>
      </c>
    </row>
    <row r="9" spans="1:3">
      <c r="A9" t="str">
        <v>51.635226</v>
      </c>
      <c r="B9" t="str">
        <v>12.196664</v>
      </c>
      <c r="C9">
        <v>0</v>
      </c>
    </row>
    <row r="10" spans="1:3">
      <c r="A10" t="str">
        <v>52.787662</v>
      </c>
      <c r="B10" t="str">
        <v>9.671132</v>
      </c>
      <c r="C10">
        <v>0</v>
      </c>
    </row>
    <row r="11" spans="1:3">
      <c r="A11" t="str">
        <v>49.753203</v>
      </c>
      <c r="B11" t="str">
        <v>9.926265</v>
      </c>
      <c r="C11">
        <v>0</v>
      </c>
    </row>
    <row r="12" spans="1:3">
      <c r="A12" t="str">
        <v>48.209068</v>
      </c>
      <c r="B12" t="str">
        <v>11.389252</v>
      </c>
      <c r="C12">
        <v>0</v>
      </c>
    </row>
    <row r="13" spans="1:3">
      <c r="A13" t="str">
        <v>49.254359</v>
      </c>
      <c r="B13" t="str">
        <v>10.439147</v>
      </c>
      <c r="C13">
        <v>0</v>
      </c>
    </row>
    <row r="14" spans="1:3">
      <c r="A14" t="str">
        <v>49.253130</v>
      </c>
      <c r="B14" t="str">
        <v>6.833502</v>
      </c>
      <c r="C14">
        <v>0</v>
      </c>
    </row>
    <row r="15" spans="1:3">
      <c r="A15" t="str">
        <v>50.577462</v>
      </c>
      <c r="B15" t="str">
        <v>10.481938</v>
      </c>
      <c r="C15">
        <v>0</v>
      </c>
    </row>
    <row r="16" spans="1:3">
      <c r="A16" t="str">
        <v>51.456713</v>
      </c>
      <c r="B16" t="str">
        <v>7.559689</v>
      </c>
      <c r="C16">
        <v>0</v>
      </c>
    </row>
    <row r="17" spans="1:3">
      <c r="A17" t="str">
        <v>51.365141</v>
      </c>
      <c r="B17" t="str">
        <v>8.291763</v>
      </c>
      <c r="C17">
        <v>0</v>
      </c>
    </row>
    <row r="18" spans="1:3">
      <c r="A18" t="str">
        <v>51.855971</v>
      </c>
      <c r="B18" t="str">
        <v>8.667975</v>
      </c>
      <c r="C18">
        <v>0</v>
      </c>
    </row>
    <row r="19" spans="1:3">
      <c r="A19" t="str">
        <v>51.961226</v>
      </c>
      <c r="B19" t="str">
        <v>12.464209</v>
      </c>
      <c r="C19">
        <v>0</v>
      </c>
    </row>
    <row r="20" spans="1:3">
      <c r="A20" t="str">
        <v>47.630168</v>
      </c>
      <c r="B20" t="str">
        <v>9.740396</v>
      </c>
      <c r="C20">
        <v>0</v>
      </c>
    </row>
    <row r="21" spans="1:3">
      <c r="A21" t="str">
        <v>53.784717</v>
      </c>
      <c r="B21" t="str">
        <v>10.418169</v>
      </c>
      <c r="C21">
        <v>0</v>
      </c>
    </row>
    <row r="22" spans="1:3">
      <c r="A22" t="str">
        <v>49.749143</v>
      </c>
      <c r="B22" t="str">
        <v>9.842476</v>
      </c>
      <c r="C22">
        <v>0</v>
      </c>
    </row>
    <row r="23" spans="1:3">
      <c r="A23" t="str">
        <v>51.308982</v>
      </c>
      <c r="B23" t="str">
        <v>9.560043</v>
      </c>
      <c r="C23">
        <v>0</v>
      </c>
    </row>
    <row r="24" spans="1:3">
      <c r="A24" t="str">
        <v>53.482010</v>
      </c>
      <c r="B24" t="str">
        <v>9.914354</v>
      </c>
      <c r="C24">
        <v>0</v>
      </c>
    </row>
    <row r="25" spans="1:3">
      <c r="A25" t="str">
        <v>48.123602</v>
      </c>
      <c r="B25" t="str">
        <v>11.479348</v>
      </c>
      <c r="C25">
        <v>0</v>
      </c>
    </row>
    <row r="26" spans="1:3">
      <c r="A26" t="str">
        <v>49.538419</v>
      </c>
      <c r="B26" t="str">
        <v xml:space="preserve"> 11.030706</v>
      </c>
      <c r="C26">
        <v>0</v>
      </c>
    </row>
    <row r="27" spans="1:3">
      <c r="A27" t="str">
        <v>52.304187</v>
      </c>
      <c r="B27" t="str">
        <v>7.489935</v>
      </c>
      <c r="C27">
        <v>0</v>
      </c>
    </row>
    <row r="28" spans="1:3">
      <c r="A28" t="str">
        <v>50.970663</v>
      </c>
      <c r="B28" t="str">
        <v>11.862132</v>
      </c>
      <c r="C28">
        <v>0</v>
      </c>
    </row>
    <row r="29" spans="1:3">
      <c r="A29" t="str">
        <v>48.503205</v>
      </c>
      <c r="B29" t="str">
        <v>8.842733</v>
      </c>
      <c r="C29">
        <v>0</v>
      </c>
    </row>
    <row r="30" spans="1:3">
      <c r="A30" t="str">
        <v>51.032108</v>
      </c>
      <c r="B30" t="str">
        <v>10.998546</v>
      </c>
      <c r="C30">
        <v>0</v>
      </c>
    </row>
    <row r="31" spans="1:3">
      <c r="A31" t="str">
        <v>48.825255</v>
      </c>
      <c r="B31" t="str">
        <v>8.209281</v>
      </c>
      <c r="C31">
        <v>0</v>
      </c>
    </row>
    <row r="32" spans="1:3">
      <c r="A32" t="str">
        <v>48.193065</v>
      </c>
      <c r="B32" t="str">
        <v>11.693602</v>
      </c>
      <c r="C32">
        <v>0</v>
      </c>
    </row>
    <row r="33" spans="1:3">
      <c r="A33" t="str">
        <v>50.945290</v>
      </c>
      <c r="B33" t="str">
        <v>7.303746</v>
      </c>
      <c r="C33">
        <v>0</v>
      </c>
    </row>
    <row r="34" spans="1:3">
      <c r="A34" t="str">
        <v>52.420269</v>
      </c>
      <c r="B34" t="str">
        <v>9.835139</v>
      </c>
      <c r="C34">
        <v>0</v>
      </c>
    </row>
    <row r="35" spans="1:3">
      <c r="A35" t="str">
        <v>48.994959</v>
      </c>
      <c r="B35" t="str">
        <v>12.409142</v>
      </c>
      <c r="C35">
        <v>0</v>
      </c>
    </row>
    <row r="36" spans="1:3">
      <c r="A36" t="str">
        <v>48.710198</v>
      </c>
      <c r="B36" t="str">
        <v>11.484977</v>
      </c>
      <c r="C36">
        <v>0</v>
      </c>
    </row>
    <row r="37" spans="1:3">
      <c r="A37" t="str">
        <v>51.088951</v>
      </c>
      <c r="B37" t="str">
        <v>9.484126</v>
      </c>
      <c r="C37">
        <v>0</v>
      </c>
    </row>
    <row r="38" spans="1:3">
      <c r="A38" t="str">
        <v>50.039250</v>
      </c>
      <c r="B38" t="str">
        <v>11.493278</v>
      </c>
      <c r="C38">
        <v>0</v>
      </c>
    </row>
    <row r="39" spans="1:3">
      <c r="A39" t="str">
        <v>50.067149</v>
      </c>
      <c r="B39" t="str">
        <v>8.827410</v>
      </c>
      <c r="C39">
        <v>0</v>
      </c>
    </row>
    <row r="40" spans="1:3">
      <c r="A40" t="str">
        <v>50.823651</v>
      </c>
      <c r="B40" t="str">
        <v>11.004732</v>
      </c>
      <c r="C40">
        <v>0</v>
      </c>
    </row>
    <row r="41" spans="1:3">
      <c r="A41" t="str">
        <v>49.817942</v>
      </c>
      <c r="B41" t="str">
        <v>9.558658</v>
      </c>
      <c r="C41">
        <v>0</v>
      </c>
    </row>
    <row r="42" spans="1:3">
      <c r="A42" t="str">
        <v>52.367240</v>
      </c>
      <c r="B42" t="str">
        <v>10.723093</v>
      </c>
      <c r="C42">
        <v>0</v>
      </c>
    </row>
    <row r="43" spans="1:3">
      <c r="A43" t="str">
        <v>50.046699</v>
      </c>
      <c r="B43" t="str">
        <v>8.543938</v>
      </c>
      <c r="C43">
        <v>0</v>
      </c>
    </row>
    <row r="44" spans="1:3">
      <c r="A44" t="str">
        <v>51.419021</v>
      </c>
      <c r="B44" t="str">
        <v>11.649001</v>
      </c>
      <c r="C44">
        <v>0</v>
      </c>
    </row>
    <row r="45" spans="1:3">
      <c r="A45" t="str">
        <v>52.140039</v>
      </c>
      <c r="B45" t="str">
        <v>10.330610</v>
      </c>
      <c r="C45">
        <v>0</v>
      </c>
    </row>
    <row r="46" spans="1:3">
      <c r="A46" t="str">
        <v>49.042480</v>
      </c>
      <c r="B46" t="str">
        <v>11.347520</v>
      </c>
      <c r="C46">
        <v>0</v>
      </c>
    </row>
    <row r="47" spans="1:3">
      <c r="A47" t="str">
        <v>49.453745</v>
      </c>
      <c r="B47" t="str">
        <v>12.193517</v>
      </c>
      <c r="C47">
        <v>0</v>
      </c>
    </row>
    <row r="48" spans="1:3">
      <c r="A48" t="str">
        <v>48.023719</v>
      </c>
      <c r="B48" t="str">
        <v>7.784030</v>
      </c>
      <c r="C48">
        <v>0</v>
      </c>
    </row>
    <row r="49" spans="1:3">
      <c r="A49" t="str">
        <v>48.169907</v>
      </c>
      <c r="B49" t="str">
        <v>11.890666</v>
      </c>
      <c r="C49">
        <v>0</v>
      </c>
    </row>
    <row r="50" spans="1:3">
      <c r="A50" t="str">
        <v>52.973322</v>
      </c>
      <c r="B50" t="str">
        <v>8.617646</v>
      </c>
      <c r="C50">
        <v>0</v>
      </c>
    </row>
    <row r="51" spans="1:3">
      <c r="A51" t="str">
        <v>49.647793</v>
      </c>
      <c r="B51" t="str">
        <v>8.609683</v>
      </c>
      <c r="C51">
        <v>0</v>
      </c>
    </row>
    <row r="52" spans="1:3">
      <c r="A52" t="str">
        <v>48.326115</v>
      </c>
      <c r="B52" t="str">
        <v>10.088333</v>
      </c>
      <c r="C52">
        <v>0</v>
      </c>
    </row>
    <row r="53" spans="1:3">
      <c r="A53" t="str">
        <v>49.236074</v>
      </c>
      <c r="B53" t="str">
        <v>11.637434</v>
      </c>
      <c r="C53">
        <v>0</v>
      </c>
    </row>
    <row r="54" spans="1:3">
      <c r="A54" t="str">
        <v>53.562490</v>
      </c>
      <c r="B54" t="str">
        <v>10.166558</v>
      </c>
      <c r="C54">
        <v>0</v>
      </c>
    </row>
    <row r="55" spans="1:3">
      <c r="A55" t="str">
        <v>48.732096</v>
      </c>
      <c r="B55" t="str">
        <v>9.090310</v>
      </c>
      <c r="C55">
        <v>0</v>
      </c>
    </row>
    <row r="56" spans="1:3">
      <c r="A56" t="str">
        <v>51.485389</v>
      </c>
      <c r="B56" t="str">
        <v>6.791185</v>
      </c>
      <c r="C56">
        <v>0</v>
      </c>
    </row>
    <row r="57" spans="1:3">
      <c r="A57" t="str">
        <v>47.828149</v>
      </c>
      <c r="B57" t="str">
        <v>12.598403</v>
      </c>
      <c r="C57">
        <v>0</v>
      </c>
    </row>
    <row r="58" spans="1:3">
      <c r="A58" t="str">
        <v>49.147942</v>
      </c>
      <c r="B58" t="str">
        <v>8.559955</v>
      </c>
      <c r="C58">
        <v>0</v>
      </c>
    </row>
    <row r="59" spans="1:3">
      <c r="A59" t="str">
        <v>50.749319</v>
      </c>
      <c r="B59" t="str">
        <v>9.299107</v>
      </c>
      <c r="C59">
        <v>0</v>
      </c>
    </row>
    <row r="60" spans="1:3">
      <c r="A60" t="str">
        <v>53.023969</v>
      </c>
      <c r="B60" t="str">
        <v>9.031660</v>
      </c>
      <c r="C60">
        <v>0</v>
      </c>
    </row>
    <row r="61" spans="1:3">
      <c r="A61" t="str">
        <v>50.787557</v>
      </c>
      <c r="B61" t="str">
        <v xml:space="preserve"> 7.198913</v>
      </c>
      <c r="C61">
        <v>0</v>
      </c>
    </row>
    <row r="62" spans="1:3">
      <c r="A62" t="str">
        <v>48.107468</v>
      </c>
      <c r="B62" t="str">
        <v>10.126337</v>
      </c>
      <c r="C62">
        <v>0</v>
      </c>
    </row>
    <row r="63" spans="1:3">
      <c r="A63" t="str">
        <v>50.096420</v>
      </c>
      <c r="B63" t="str">
        <v>11.695466</v>
      </c>
      <c r="C63">
        <v>0</v>
      </c>
    </row>
    <row r="64" spans="1:3">
      <c r="A64" t="str">
        <v>49.499314</v>
      </c>
      <c r="B64" t="str">
        <v>11.284992</v>
      </c>
      <c r="C64">
        <v>0</v>
      </c>
    </row>
    <row r="65" spans="1:3">
      <c r="A65" t="str">
        <v>47.894543</v>
      </c>
      <c r="B65" t="str">
        <v>11.725714</v>
      </c>
      <c r="C65">
        <v>0</v>
      </c>
    </row>
    <row r="66" spans="1:3">
      <c r="A66" t="str">
        <v>49.918139</v>
      </c>
      <c r="B66" t="str">
        <v>10.862007</v>
      </c>
      <c r="C66">
        <v>0</v>
      </c>
    </row>
    <row r="67" spans="1:3">
      <c r="A67" t="str">
        <v>48.544721</v>
      </c>
      <c r="B67" t="str">
        <v>9.646996</v>
      </c>
      <c r="C67">
        <v>0</v>
      </c>
    </row>
    <row r="68" spans="1:3">
      <c r="A68" t="str">
        <v>50.026845</v>
      </c>
      <c r="B68" t="str">
        <v>8.491832</v>
      </c>
      <c r="C68">
        <v>0</v>
      </c>
    </row>
    <row r="69" spans="1:3">
      <c r="A69" t="str">
        <v>48.041118</v>
      </c>
      <c r="B69" t="str">
        <v>10.620052</v>
      </c>
      <c r="C69">
        <v>0</v>
      </c>
    </row>
    <row r="70" spans="1:3">
      <c r="A70" t="str">
        <v>52.461982</v>
      </c>
      <c r="B70" t="str">
        <v>13.431247</v>
      </c>
      <c r="C70">
        <v>0</v>
      </c>
    </row>
    <row r="71" spans="1:3">
      <c r="A71" t="str">
        <v>51.478539</v>
      </c>
      <c r="B71" t="str">
        <v>12.077337</v>
      </c>
      <c r="C71">
        <v>0</v>
      </c>
    </row>
    <row r="72" spans="1:3">
      <c r="A72" t="str">
        <v>52.266046</v>
      </c>
      <c r="B72" t="str">
        <v>7.892384</v>
      </c>
      <c r="C72">
        <v>0</v>
      </c>
    </row>
    <row r="73" spans="1:3">
      <c r="A73" t="str">
        <v>50.246516</v>
      </c>
      <c r="B73" t="str">
        <v>12.060124</v>
      </c>
      <c r="C73">
        <v>0</v>
      </c>
    </row>
    <row r="74" spans="1:3">
      <c r="A74" t="str">
        <v>50.052838</v>
      </c>
      <c r="B74" t="str">
        <v>8.212732</v>
      </c>
      <c r="C74">
        <v>0</v>
      </c>
    </row>
    <row r="75" spans="1:3">
      <c r="A75" t="str">
        <v>49.441450</v>
      </c>
      <c r="B75" t="str">
        <v>7.653633</v>
      </c>
      <c r="C75">
        <v>0</v>
      </c>
    </row>
    <row r="76" spans="1:3">
      <c r="A76" t="str">
        <v>53.916245</v>
      </c>
      <c r="B76" t="str">
        <v>10.737916</v>
      </c>
      <c r="C76">
        <v>0</v>
      </c>
    </row>
    <row r="77" spans="1:3">
      <c r="A77" t="str">
        <v>52.356721</v>
      </c>
      <c r="B77" t="str">
        <v>7.257873</v>
      </c>
      <c r="C77">
        <v>0</v>
      </c>
    </row>
    <row r="78" spans="1:3">
      <c r="A78" t="str">
        <v>51.199023</v>
      </c>
      <c r="B78" t="str">
        <v>6.972534</v>
      </c>
      <c r="C78">
        <v>0</v>
      </c>
    </row>
    <row r="79" spans="1:3">
      <c r="A79" t="str">
        <v>51.495102</v>
      </c>
      <c r="B79" t="str">
        <v>7.232245</v>
      </c>
      <c r="C79">
        <v>0</v>
      </c>
    </row>
    <row r="80" spans="1:3">
      <c r="A80" t="str">
        <v>50.192120</v>
      </c>
      <c r="B80" t="str">
        <v>9.180383</v>
      </c>
      <c r="C80">
        <v>0</v>
      </c>
    </row>
    <row r="81" spans="1:3">
      <c r="A81" t="str">
        <v>50.894526</v>
      </c>
      <c r="B81" t="str">
        <v>6.695449</v>
      </c>
      <c r="C81">
        <v>0</v>
      </c>
    </row>
    <row r="82" spans="1:3">
      <c r="A82" t="str">
        <v>49.331390</v>
      </c>
      <c r="B82" t="str">
        <v>8.503073</v>
      </c>
      <c r="C82">
        <v>0</v>
      </c>
    </row>
    <row r="83" spans="1:3">
      <c r="A83" t="str">
        <v>50.661459</v>
      </c>
      <c r="B83" t="str">
        <v>9.676956</v>
      </c>
      <c r="C83">
        <v>0</v>
      </c>
    </row>
    <row r="84" spans="1:3">
      <c r="A84" t="str">
        <v>48.371796</v>
      </c>
      <c r="B84" t="str">
        <v>11.745437</v>
      </c>
      <c r="C84">
        <v>0</v>
      </c>
    </row>
    <row r="85" spans="1:3">
      <c r="A85" t="str">
        <v>48.941745</v>
      </c>
      <c r="B85" t="str">
        <v>12.620493</v>
      </c>
      <c r="C85">
        <v>0</v>
      </c>
    </row>
    <row r="86" spans="1:3">
      <c r="A86" t="str">
        <v>49.760317</v>
      </c>
      <c r="B86" t="str">
        <v>10.105316</v>
      </c>
      <c r="C86">
        <v>0</v>
      </c>
    </row>
    <row r="87" spans="1:3">
      <c r="A87" t="str">
        <v>52.130731</v>
      </c>
      <c r="B87" t="str">
        <v>8.737122</v>
      </c>
      <c r="C87">
        <v>0</v>
      </c>
    </row>
    <row r="88" spans="1:3">
      <c r="A88" t="str">
        <v>48.818864</v>
      </c>
      <c r="B88" t="str">
        <v>12.93970</v>
      </c>
      <c r="C88">
        <v>0</v>
      </c>
    </row>
    <row r="89" spans="1:3">
      <c r="A89" t="str">
        <v>47.807164</v>
      </c>
      <c r="B89" t="str">
        <v>8.857174</v>
      </c>
      <c r="C89">
        <v>0</v>
      </c>
    </row>
    <row r="90" spans="1:3">
      <c r="A90" t="str">
        <v>50.394353</v>
      </c>
      <c r="B90" t="str">
        <v>7.340032</v>
      </c>
      <c r="C90">
        <v>0</v>
      </c>
    </row>
    <row r="91" spans="1:3">
      <c r="A91" t="str">
        <v>50.858996</v>
      </c>
      <c r="B91" t="str">
        <v>6.717588</v>
      </c>
      <c r="C91">
        <v>0</v>
      </c>
    </row>
    <row r="92" spans="1:3">
      <c r="A92" t="str">
        <v>52.268262</v>
      </c>
      <c r="B92" t="str">
        <v>7.926900</v>
      </c>
      <c r="C92">
        <v>0</v>
      </c>
    </row>
    <row r="93" spans="1:3">
      <c r="A93" t="str">
        <v>50.115177</v>
      </c>
      <c r="B93" t="str">
        <v>8.613138</v>
      </c>
      <c r="C93">
        <v>0</v>
      </c>
    </row>
    <row r="94" spans="1:3">
      <c r="A94" t="str">
        <v>47.991584</v>
      </c>
      <c r="B94" t="str">
        <v>8.526785</v>
      </c>
      <c r="C94">
        <v>0</v>
      </c>
    </row>
    <row r="95" spans="1:3">
      <c r="A95" t="str">
        <v>52.676451</v>
      </c>
      <c r="B95" t="str">
        <v>9.692369</v>
      </c>
      <c r="C95">
        <v>0</v>
      </c>
    </row>
    <row r="96" spans="1:3">
      <c r="A96" t="str">
        <v>51.325437</v>
      </c>
      <c r="B96" t="str">
        <v>6.630305</v>
      </c>
      <c r="C96">
        <v>0</v>
      </c>
    </row>
    <row r="97" spans="1:3">
      <c r="A97" t="str">
        <v>49.674553</v>
      </c>
      <c r="B97" t="str">
        <v>6.917454</v>
      </c>
      <c r="C97">
        <v>0</v>
      </c>
    </row>
    <row r="98" spans="1:3">
      <c r="A98" t="str">
        <v>52.211225</v>
      </c>
      <c r="B98" t="str">
        <v>8.875667</v>
      </c>
      <c r="C98">
        <v>0</v>
      </c>
    </row>
    <row r="99" spans="1:3">
      <c r="A99" t="str">
        <v>50.992166</v>
      </c>
      <c r="B99" t="str">
        <v>6.897376</v>
      </c>
      <c r="C99">
        <v>0</v>
      </c>
    </row>
    <row r="100" spans="1:3">
      <c r="A100" t="str">
        <v>53.189373</v>
      </c>
      <c r="B100" t="str">
        <v>8.103153</v>
      </c>
      <c r="C100">
        <v>0</v>
      </c>
    </row>
    <row r="101" spans="1:3">
      <c r="A101" t="str">
        <v>51.401374</v>
      </c>
      <c r="B101" t="str">
        <v>9.184641</v>
      </c>
      <c r="C101">
        <v>0</v>
      </c>
    </row>
    <row r="102" spans="1:3">
      <c r="A102" t="str">
        <v>49.753118</v>
      </c>
      <c r="B102" t="str">
        <v>8.127442</v>
      </c>
      <c r="C102">
        <v>0</v>
      </c>
    </row>
    <row r="103" spans="1:3">
      <c r="A103" t="str">
        <v>49.935743</v>
      </c>
      <c r="B103" t="str">
        <v>12.225050</v>
      </c>
      <c r="C103">
        <v>0</v>
      </c>
    </row>
    <row r="104" spans="1:3">
      <c r="A104" t="str">
        <v>50.570561</v>
      </c>
      <c r="B104" t="str">
        <v>8.5469968</v>
      </c>
      <c r="C104">
        <v>0</v>
      </c>
    </row>
    <row r="105" spans="1:3">
      <c r="A105" t="str">
        <v>48.752684</v>
      </c>
      <c r="B105" t="str">
        <v>11.457370</v>
      </c>
      <c r="C105">
        <v>0</v>
      </c>
    </row>
    <row r="106" spans="1:3">
      <c r="A106" t="str">
        <v>52.427597</v>
      </c>
      <c r="B106" t="str">
        <v>9.732304</v>
      </c>
      <c r="C106">
        <v>0</v>
      </c>
    </row>
    <row r="107" spans="1:3">
      <c r="A107" t="str">
        <v>50.880350</v>
      </c>
      <c r="B107" t="str">
        <v>11.846674</v>
      </c>
      <c r="C107">
        <v>0</v>
      </c>
    </row>
    <row r="108" spans="1:3">
      <c r="A108" t="str">
        <v>48.412920</v>
      </c>
      <c r="B108" t="str">
        <v>10.436599</v>
      </c>
      <c r="C108">
        <v>0</v>
      </c>
    </row>
    <row r="109" spans="1:3">
      <c r="A109" t="str">
        <v>50.993775</v>
      </c>
      <c r="B109" t="str">
        <v>7.842771</v>
      </c>
      <c r="C109">
        <v>0</v>
      </c>
    </row>
    <row r="110" spans="1:3">
      <c r="A110" t="str">
        <v>49.972908</v>
      </c>
      <c r="B110" t="str">
        <v>10.87723</v>
      </c>
      <c r="C110">
        <v>0</v>
      </c>
    </row>
    <row r="111" spans="1:3">
      <c r="A111" t="str">
        <v>51.806992</v>
      </c>
      <c r="B111" t="str">
        <v>8.131533</v>
      </c>
      <c r="C111">
        <v>0</v>
      </c>
    </row>
    <row r="112" spans="1:3">
      <c r="A112" t="str">
        <v>53.621697</v>
      </c>
      <c r="B112" t="str">
        <v>8.664827</v>
      </c>
      <c r="C112">
        <v>0</v>
      </c>
    </row>
    <row r="113" spans="1:3">
      <c r="A113" t="str">
        <v>50.286728</v>
      </c>
      <c r="B113" t="str">
        <v>11.011754</v>
      </c>
      <c r="C113">
        <v>0</v>
      </c>
    </row>
    <row r="114" spans="1:3">
      <c r="A114" t="str">
        <v>49.186757</v>
      </c>
      <c r="B114" t="str">
        <v>9.196605</v>
      </c>
      <c r="C114">
        <v>0</v>
      </c>
    </row>
    <row r="115" spans="1:3">
      <c r="A115" t="str">
        <v>51.539059</v>
      </c>
      <c r="B115" t="str">
        <v>6.872724</v>
      </c>
      <c r="C115">
        <v>0</v>
      </c>
    </row>
    <row r="116" spans="1:3">
      <c r="A116" t="str">
        <v>49.139665</v>
      </c>
      <c r="B116" t="str">
        <v>8.165599</v>
      </c>
      <c r="C116">
        <v>0</v>
      </c>
    </row>
    <row r="117" spans="1:3">
      <c r="A117" t="str">
        <v>51.585908</v>
      </c>
      <c r="B117" t="str">
        <v>7.367144</v>
      </c>
      <c r="C117">
        <v>0</v>
      </c>
    </row>
    <row r="118" spans="1:3">
      <c r="A118" t="str">
        <v>54.733927</v>
      </c>
      <c r="B118" t="str">
        <v>9.388957</v>
      </c>
      <c r="C118">
        <v>0</v>
      </c>
    </row>
    <row r="119" spans="1:3">
      <c r="A119" t="str">
        <v>49.359692</v>
      </c>
      <c r="B119" t="str">
        <v>8.548095</v>
      </c>
      <c r="C119">
        <v>0</v>
      </c>
    </row>
    <row r="120" spans="1:3">
      <c r="A120" t="str">
        <v>49.391981</v>
      </c>
      <c r="B120" t="str">
        <v>11.116384</v>
      </c>
      <c r="C120">
        <v>0</v>
      </c>
    </row>
    <row r="121" spans="1:3">
      <c r="A121" t="str">
        <v>48.706022</v>
      </c>
      <c r="B121" t="str">
        <v>9.166771</v>
      </c>
      <c r="C121">
        <v>0</v>
      </c>
    </row>
    <row r="122" spans="1:3">
      <c r="A122" t="str">
        <v>48.102554</v>
      </c>
      <c r="B122" t="str">
        <v>11.501789</v>
      </c>
      <c r="C122">
        <v>0</v>
      </c>
    </row>
    <row r="123" spans="1:3">
      <c r="A123" t="str">
        <v>52.185130</v>
      </c>
      <c r="B123" t="str">
        <v>9.967517</v>
      </c>
      <c r="C123">
        <v>0</v>
      </c>
    </row>
    <row r="124" spans="1:3">
      <c r="A124" t="str">
        <v>50.816143</v>
      </c>
      <c r="B124" t="str">
        <v>8.093860</v>
      </c>
      <c r="C124">
        <v>0</v>
      </c>
    </row>
    <row r="125" spans="1:3">
      <c r="A125" t="str">
        <v>49.666338</v>
      </c>
      <c r="B125" t="str">
        <v>11.468472</v>
      </c>
      <c r="C125">
        <v>0</v>
      </c>
    </row>
    <row r="126" spans="1:3">
      <c r="A126" t="str">
        <v>50.001337</v>
      </c>
      <c r="B126" t="str">
        <v>10.078603</v>
      </c>
      <c r="C126">
        <v>0</v>
      </c>
    </row>
    <row r="127" spans="1:3">
      <c r="A127" t="str">
        <v>49.333440</v>
      </c>
      <c r="B127" t="str">
        <v>11.060521</v>
      </c>
      <c r="C127">
        <v>0</v>
      </c>
    </row>
    <row r="128" spans="1:3">
      <c r="A128" t="str">
        <v>48.536276</v>
      </c>
      <c r="B128" t="str">
        <v>13.399976</v>
      </c>
      <c r="C128">
        <v>0</v>
      </c>
    </row>
    <row r="129" spans="1:3">
      <c r="A129" t="str">
        <v>50.853560</v>
      </c>
      <c r="B129" t="str">
        <v>9.721533</v>
      </c>
      <c r="C129">
        <v>0</v>
      </c>
    </row>
    <row r="130" spans="1:3">
      <c r="A130" t="str">
        <v>47.831226</v>
      </c>
      <c r="B130" t="str">
        <v>12.739340</v>
      </c>
      <c r="C130">
        <v>0</v>
      </c>
    </row>
    <row r="131" spans="1:3">
      <c r="A131" t="str">
        <v>49.202784</v>
      </c>
      <c r="B131" t="str">
        <v>10.232970</v>
      </c>
      <c r="C131">
        <v>0</v>
      </c>
    </row>
    <row r="132" spans="1:3">
      <c r="A132" t="str">
        <v>50.075912</v>
      </c>
      <c r="B132" t="str">
        <v>7.622664</v>
      </c>
      <c r="C132">
        <v>0</v>
      </c>
    </row>
    <row r="133" spans="1:3">
      <c r="A133" t="str">
        <v>51.286147</v>
      </c>
      <c r="B133" t="str">
        <v>6.870730</v>
      </c>
      <c r="C133">
        <v>0</v>
      </c>
    </row>
    <row r="134" spans="1:3">
      <c r="A134" t="str">
        <v>47.772588</v>
      </c>
      <c r="B134" t="str">
        <v>11.340891</v>
      </c>
      <c r="C134">
        <v>0</v>
      </c>
    </row>
    <row r="135" spans="1:3">
      <c r="A135" t="str">
        <v>52.172999</v>
      </c>
      <c r="B135" t="str">
        <v>11.488689</v>
      </c>
      <c r="C135">
        <v>0</v>
      </c>
    </row>
    <row r="136" spans="1:3">
      <c r="A136" t="str">
        <v>48.233330</v>
      </c>
      <c r="B136" t="str">
        <v>11.348624</v>
      </c>
      <c r="C136">
        <v>0</v>
      </c>
    </row>
    <row r="137" spans="1:3">
      <c r="A137" t="str">
        <v>54.002298</v>
      </c>
      <c r="B137" t="str">
        <v>9.933873</v>
      </c>
      <c r="C137">
        <v>0</v>
      </c>
    </row>
    <row r="138" spans="1:3">
      <c r="A138" t="str">
        <v>50.207583</v>
      </c>
      <c r="B138" t="str">
        <v>6.880951</v>
      </c>
      <c r="C138">
        <v>0</v>
      </c>
    </row>
    <row r="139" spans="1:3">
      <c r="A139" t="str">
        <v>52.435218</v>
      </c>
      <c r="B139" t="str">
        <v>9.878977</v>
      </c>
      <c r="C139">
        <v>0</v>
      </c>
    </row>
    <row r="140" spans="1:3">
      <c r="A140" t="str">
        <v>49.577583</v>
      </c>
      <c r="B140" t="str">
        <v>6.982014</v>
      </c>
      <c r="C140">
        <v>0</v>
      </c>
    </row>
    <row r="141" spans="1:3">
      <c r="A141" t="str">
        <v>51.177572</v>
      </c>
      <c r="B141" t="str">
        <v>6.685617</v>
      </c>
      <c r="C141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tabSelected="1" workbookViewId="0">
      <selection activeCell="A8" sqref="A8:A9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19161</v>
      </c>
      <c r="B2" s="25">
        <f>Overview!D23</f>
        <v>0</v>
      </c>
      <c r="C2" t="s">
        <v>19191</v>
      </c>
      <c r="F2" s="10" t="s">
        <v>1225</v>
      </c>
      <c r="G2" s="11" t="s">
        <v>1226</v>
      </c>
    </row>
    <row r="3" spans="1:9">
      <c r="A3" s="1" t="s">
        <v>20174</v>
      </c>
      <c r="B3" s="9">
        <f>B2/(365*24)</f>
        <v>0</v>
      </c>
      <c r="C3" t="s">
        <v>20738</v>
      </c>
      <c r="F3" s="9" t="s">
        <v>1225</v>
      </c>
      <c r="G3" s="11" t="s">
        <v>1227</v>
      </c>
    </row>
    <row r="4" spans="1:9">
      <c r="F4" s="12" t="s">
        <v>1225</v>
      </c>
      <c r="G4" s="11" t="s">
        <v>1228</v>
      </c>
    </row>
    <row r="5" spans="1:9">
      <c r="A5" s="1" t="s">
        <v>1230</v>
      </c>
      <c r="B5" s="74">
        <f>B3*1000000</f>
        <v>0</v>
      </c>
      <c r="C5" t="s">
        <v>19192</v>
      </c>
      <c r="F5" s="13" t="s">
        <v>1225</v>
      </c>
      <c r="G5" s="11" t="s">
        <v>1229</v>
      </c>
    </row>
    <row r="6" spans="1:9">
      <c r="A6" s="1" t="s">
        <v>20175</v>
      </c>
      <c r="B6" s="82">
        <f>SUM(I15:I415)</f>
        <v>0</v>
      </c>
      <c r="C6" t="s">
        <v>19192</v>
      </c>
    </row>
    <row r="8" spans="1:9">
      <c r="A8" t="s">
        <v>20828</v>
      </c>
    </row>
    <row r="9" spans="1:9">
      <c r="A9" t="s">
        <v>20829</v>
      </c>
    </row>
    <row r="11" spans="1:9">
      <c r="D11" s="174" t="s">
        <v>19782</v>
      </c>
      <c r="E11" s="174"/>
      <c r="F11" s="174"/>
    </row>
    <row r="12" spans="1:9">
      <c r="A12" t="s">
        <v>19781</v>
      </c>
      <c r="B12" t="s">
        <v>20176</v>
      </c>
      <c r="C12" t="s">
        <v>20813</v>
      </c>
      <c r="D12" t="s">
        <v>20814</v>
      </c>
      <c r="E12" t="s">
        <v>20815</v>
      </c>
      <c r="F12" t="s">
        <v>20816</v>
      </c>
      <c r="G12" t="s">
        <v>20817</v>
      </c>
      <c r="H12" t="s">
        <v>20818</v>
      </c>
      <c r="I12" t="s">
        <v>19166</v>
      </c>
    </row>
    <row r="13" spans="1:9">
      <c r="A13" t="s">
        <v>19783</v>
      </c>
      <c r="C13" t="s">
        <v>19784</v>
      </c>
      <c r="D13" t="s">
        <v>19785</v>
      </c>
      <c r="E13" t="s">
        <v>19786</v>
      </c>
      <c r="F13" t="s">
        <v>19786</v>
      </c>
      <c r="G13" t="s">
        <v>19787</v>
      </c>
      <c r="I13" s="15">
        <f>ROUND($B$5*Table25[[#This Row],[Overall Normed]],0)</f>
        <v>0</v>
      </c>
    </row>
    <row r="14" spans="1:9">
      <c r="B14" t="s">
        <v>3</v>
      </c>
      <c r="C14" t="s">
        <v>19788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5" t="s">
        <v>19166</v>
      </c>
    </row>
    <row r="15" spans="1:9">
      <c r="A15">
        <v>1</v>
      </c>
      <c r="B15" t="s">
        <v>832</v>
      </c>
      <c r="C15" t="s">
        <v>19789</v>
      </c>
      <c r="D15" s="90">
        <v>2.2999999999999998</v>
      </c>
      <c r="E15" s="4">
        <v>0.1</v>
      </c>
      <c r="F15" t="s">
        <v>19790</v>
      </c>
      <c r="G15" s="4">
        <v>2.2999999999999998</v>
      </c>
      <c r="H15">
        <f>Table25[[#This Row],[Overall]]/$D$14</f>
        <v>6.9429770278020986E-4</v>
      </c>
      <c r="I15" s="15">
        <f>ROUND($B$5*Table25[[#This Row],[Overall Normed]],0)</f>
        <v>0</v>
      </c>
    </row>
    <row r="16" spans="1:9">
      <c r="A16">
        <v>2</v>
      </c>
      <c r="B16" t="s">
        <v>834</v>
      </c>
      <c r="C16" t="s">
        <v>19791</v>
      </c>
      <c r="D16" s="90">
        <v>11.1</v>
      </c>
      <c r="E16" s="4">
        <v>0.9</v>
      </c>
      <c r="F16" t="s">
        <v>19790</v>
      </c>
      <c r="G16" s="4">
        <v>10.199999999999999</v>
      </c>
      <c r="H16">
        <f>Table25[[#This Row],[Overall]]/$D$14</f>
        <v>3.3507410873305781E-3</v>
      </c>
      <c r="I16" s="15">
        <f>ROUND($B$5*Table25[[#This Row],[Overall Normed]],0)</f>
        <v>0</v>
      </c>
    </row>
    <row r="17" spans="1:9">
      <c r="A17">
        <v>3</v>
      </c>
      <c r="B17" t="s">
        <v>836</v>
      </c>
      <c r="C17" t="s">
        <v>19792</v>
      </c>
      <c r="D17" s="90">
        <v>10.7</v>
      </c>
      <c r="E17" s="4">
        <v>0.8</v>
      </c>
      <c r="F17" t="s">
        <v>19790</v>
      </c>
      <c r="G17" s="4">
        <v>9.9</v>
      </c>
      <c r="H17">
        <f>Table25[[#This Row],[Overall]]/$D$14</f>
        <v>3.2299936607601068E-3</v>
      </c>
      <c r="I17" s="15">
        <f>ROUND($B$5*Table25[[#This Row],[Overall Normed]],0)</f>
        <v>0</v>
      </c>
    </row>
    <row r="18" spans="1:9">
      <c r="A18">
        <v>4</v>
      </c>
      <c r="B18" t="s">
        <v>838</v>
      </c>
      <c r="C18" t="s">
        <v>19793</v>
      </c>
      <c r="D18" s="90">
        <v>2.5</v>
      </c>
      <c r="E18" s="4">
        <v>0.6</v>
      </c>
      <c r="F18" t="s">
        <v>19790</v>
      </c>
      <c r="G18" s="4">
        <v>1.8</v>
      </c>
      <c r="H18">
        <f>Table25[[#This Row],[Overall]]/$D$14</f>
        <v>7.546714160654456E-4</v>
      </c>
      <c r="I18" s="15">
        <f>ROUND($B$5*Table25[[#This Row],[Overall Normed]],0)</f>
        <v>0</v>
      </c>
    </row>
    <row r="19" spans="1:9">
      <c r="A19">
        <v>5</v>
      </c>
      <c r="B19" t="s">
        <v>840</v>
      </c>
      <c r="C19" t="s">
        <v>19794</v>
      </c>
      <c r="D19" s="90">
        <v>6.4</v>
      </c>
      <c r="E19" s="4">
        <v>1.7</v>
      </c>
      <c r="F19" t="s">
        <v>19790</v>
      </c>
      <c r="G19" s="4">
        <v>4.7</v>
      </c>
      <c r="H19">
        <f>Table25[[#This Row],[Overall]]/$D$14</f>
        <v>1.9319588251275408E-3</v>
      </c>
      <c r="I19" s="15">
        <f>ROUND($B$5*Table25[[#This Row],[Overall Normed]],0)</f>
        <v>0</v>
      </c>
    </row>
    <row r="20" spans="1:9">
      <c r="A20">
        <v>6</v>
      </c>
      <c r="B20" t="s">
        <v>842</v>
      </c>
      <c r="C20" t="s">
        <v>19795</v>
      </c>
      <c r="D20" s="90">
        <v>8</v>
      </c>
      <c r="E20" s="4">
        <v>1</v>
      </c>
      <c r="F20" t="s">
        <v>19790</v>
      </c>
      <c r="G20" s="4">
        <v>6.9</v>
      </c>
      <c r="H20">
        <f>Table25[[#This Row],[Overall]]/$D$14</f>
        <v>2.4149485314094257E-3</v>
      </c>
      <c r="I20" s="15">
        <f>ROUND($B$5*Table25[[#This Row],[Overall Normed]],0)</f>
        <v>0</v>
      </c>
    </row>
    <row r="21" spans="1:9">
      <c r="A21">
        <v>7</v>
      </c>
      <c r="B21" t="s">
        <v>844</v>
      </c>
      <c r="C21" t="s">
        <v>19796</v>
      </c>
      <c r="D21" s="90">
        <v>8.6</v>
      </c>
      <c r="E21" s="4">
        <v>2.7</v>
      </c>
      <c r="F21" t="s">
        <v>19790</v>
      </c>
      <c r="G21" s="4">
        <v>6</v>
      </c>
      <c r="H21">
        <f>Table25[[#This Row],[Overall]]/$D$14</f>
        <v>2.5960696712651328E-3</v>
      </c>
      <c r="I21" s="15">
        <f>ROUND($B$5*Table25[[#This Row],[Overall Normed]],0)</f>
        <v>0</v>
      </c>
    </row>
    <row r="22" spans="1:9">
      <c r="A22">
        <v>8</v>
      </c>
      <c r="B22" t="s">
        <v>846</v>
      </c>
      <c r="C22" t="s">
        <v>19797</v>
      </c>
      <c r="D22" s="90">
        <v>8.5</v>
      </c>
      <c r="E22" s="4">
        <v>1.9</v>
      </c>
      <c r="F22" t="s">
        <v>19790</v>
      </c>
      <c r="G22" s="4">
        <v>6.6</v>
      </c>
      <c r="H22">
        <f>Table25[[#This Row],[Overall]]/$D$14</f>
        <v>2.5658828146225151E-3</v>
      </c>
      <c r="I22" s="15">
        <f>ROUND($B$5*Table25[[#This Row],[Overall Normed]],0)</f>
        <v>0</v>
      </c>
    </row>
    <row r="23" spans="1:9">
      <c r="A23">
        <v>9</v>
      </c>
      <c r="B23" t="s">
        <v>848</v>
      </c>
      <c r="C23" t="s">
        <v>19798</v>
      </c>
      <c r="D23" s="90">
        <v>11.1</v>
      </c>
      <c r="E23" s="4">
        <v>3.8</v>
      </c>
      <c r="F23" t="s">
        <v>19790</v>
      </c>
      <c r="G23" s="4">
        <v>7.3</v>
      </c>
      <c r="H23">
        <f>Table25[[#This Row],[Overall]]/$D$14</f>
        <v>3.3507410873305781E-3</v>
      </c>
      <c r="I23" s="15">
        <f>ROUND($B$5*Table25[[#This Row],[Overall Normed]],0)</f>
        <v>0</v>
      </c>
    </row>
    <row r="24" spans="1:9">
      <c r="A24">
        <v>10</v>
      </c>
      <c r="B24" t="s">
        <v>850</v>
      </c>
      <c r="C24" t="s">
        <v>19799</v>
      </c>
      <c r="D24" s="90">
        <v>6.4</v>
      </c>
      <c r="E24" s="4">
        <v>0.9</v>
      </c>
      <c r="F24" t="s">
        <v>19790</v>
      </c>
      <c r="G24" s="4">
        <v>5.5</v>
      </c>
      <c r="H24">
        <f>Table25[[#This Row],[Overall]]/$D$14</f>
        <v>1.9319588251275408E-3</v>
      </c>
      <c r="I24" s="15">
        <f>ROUND($B$5*Table25[[#This Row],[Overall Normed]],0)</f>
        <v>0</v>
      </c>
    </row>
    <row r="25" spans="1:9">
      <c r="A25">
        <v>11</v>
      </c>
      <c r="B25" t="s">
        <v>852</v>
      </c>
      <c r="C25" t="s">
        <v>19800</v>
      </c>
      <c r="D25" s="90">
        <v>9.5</v>
      </c>
      <c r="E25" s="4">
        <v>3.8</v>
      </c>
      <c r="F25" t="s">
        <v>19790</v>
      </c>
      <c r="G25" s="4">
        <v>5.7</v>
      </c>
      <c r="H25">
        <f>Table25[[#This Row],[Overall]]/$D$14</f>
        <v>2.867751381048693E-3</v>
      </c>
      <c r="I25" s="15">
        <f>ROUND($B$5*Table25[[#This Row],[Overall Normed]],0)</f>
        <v>0</v>
      </c>
    </row>
    <row r="26" spans="1:9">
      <c r="A26">
        <v>12</v>
      </c>
      <c r="B26" t="s">
        <v>92</v>
      </c>
      <c r="C26" t="s">
        <v>19801</v>
      </c>
      <c r="D26" s="90">
        <v>8.1999999999999993</v>
      </c>
      <c r="E26" s="4">
        <v>1.4</v>
      </c>
      <c r="F26" t="s">
        <v>19790</v>
      </c>
      <c r="G26" s="4">
        <v>6.8</v>
      </c>
      <c r="H26">
        <f>Table25[[#This Row],[Overall]]/$D$14</f>
        <v>2.4753222446946611E-3</v>
      </c>
      <c r="I26" s="15">
        <f>ROUND($B$5*Table25[[#This Row],[Overall Normed]],0)</f>
        <v>0</v>
      </c>
    </row>
    <row r="27" spans="1:9">
      <c r="A27">
        <v>13</v>
      </c>
      <c r="B27" t="s">
        <v>855</v>
      </c>
      <c r="C27" t="s">
        <v>19802</v>
      </c>
      <c r="D27" s="90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5">
        <f>ROUND($B$5*Table25[[#This Row],[Overall Normed]],0)</f>
        <v>0</v>
      </c>
    </row>
    <row r="28" spans="1:9">
      <c r="A28">
        <v>14</v>
      </c>
      <c r="B28" t="s">
        <v>857</v>
      </c>
      <c r="C28" t="s">
        <v>19803</v>
      </c>
      <c r="D28" s="90">
        <v>5.0999999999999996</v>
      </c>
      <c r="E28" s="4">
        <v>2.2999999999999998</v>
      </c>
      <c r="F28" t="s">
        <v>19790</v>
      </c>
      <c r="G28" s="4">
        <v>2.8</v>
      </c>
      <c r="H28">
        <f>Table25[[#This Row],[Overall]]/$D$14</f>
        <v>1.5395296887735089E-3</v>
      </c>
      <c r="I28" s="15">
        <f>ROUND($B$5*Table25[[#This Row],[Overall Normed]],0)</f>
        <v>0</v>
      </c>
    </row>
    <row r="29" spans="1:9">
      <c r="A29">
        <v>15</v>
      </c>
      <c r="B29" t="s">
        <v>859</v>
      </c>
      <c r="C29" t="s">
        <v>19804</v>
      </c>
      <c r="D29" s="90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5">
        <f>ROUND($B$5*Table25[[#This Row],[Overall Normed]],0)</f>
        <v>0</v>
      </c>
    </row>
    <row r="30" spans="1:9">
      <c r="A30">
        <v>16</v>
      </c>
      <c r="B30" t="s">
        <v>431</v>
      </c>
      <c r="C30" t="s">
        <v>19805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5">
        <f>ROUND($B$5*Table25[[#This Row],[Overall Normed]],0)</f>
        <v>0</v>
      </c>
    </row>
    <row r="31" spans="1:9">
      <c r="A31">
        <v>17</v>
      </c>
      <c r="B31" t="s">
        <v>500</v>
      </c>
      <c r="C31" t="s">
        <v>19806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5">
        <f>ROUND($B$5*Table25[[#This Row],[Overall Normed]],0)</f>
        <v>0</v>
      </c>
    </row>
    <row r="32" spans="1:9">
      <c r="A32">
        <v>18</v>
      </c>
      <c r="B32" t="s">
        <v>502</v>
      </c>
      <c r="C32" t="s">
        <v>19807</v>
      </c>
      <c r="D32" s="4">
        <v>4.5999999999999996</v>
      </c>
      <c r="E32" s="4">
        <v>0.7</v>
      </c>
      <c r="F32" t="s">
        <v>19790</v>
      </c>
      <c r="G32" s="4">
        <v>3.9</v>
      </c>
      <c r="H32">
        <f>Table25[[#This Row],[Overall]]/$D$14</f>
        <v>1.3885954055604197E-3</v>
      </c>
      <c r="I32" s="15">
        <f>ROUND($B$5*Table25[[#This Row],[Overall Normed]],0)</f>
        <v>0</v>
      </c>
    </row>
    <row r="33" spans="1:9">
      <c r="A33">
        <v>19</v>
      </c>
      <c r="B33" t="s">
        <v>504</v>
      </c>
      <c r="C33" t="s">
        <v>19808</v>
      </c>
      <c r="D33" s="4">
        <v>5.7</v>
      </c>
      <c r="E33" s="4">
        <v>0.5</v>
      </c>
      <c r="F33" t="s">
        <v>19790</v>
      </c>
      <c r="G33" s="4">
        <v>5.2</v>
      </c>
      <c r="H33">
        <f>Table25[[#This Row],[Overall]]/$D$14</f>
        <v>1.720650828629216E-3</v>
      </c>
      <c r="I33" s="15">
        <f>ROUND($B$5*Table25[[#This Row],[Overall Normed]],0)</f>
        <v>0</v>
      </c>
    </row>
    <row r="34" spans="1:9">
      <c r="A34">
        <v>20</v>
      </c>
      <c r="B34" t="s">
        <v>506</v>
      </c>
      <c r="C34" t="s">
        <v>19809</v>
      </c>
      <c r="D34" s="4">
        <v>9.1999999999999993</v>
      </c>
      <c r="E34" s="4">
        <v>0.4</v>
      </c>
      <c r="F34" t="s">
        <v>19790</v>
      </c>
      <c r="G34" s="4">
        <v>8.8000000000000007</v>
      </c>
      <c r="H34">
        <f>Table25[[#This Row],[Overall]]/$D$14</f>
        <v>2.7771908111208395E-3</v>
      </c>
      <c r="I34" s="15">
        <f>ROUND($B$5*Table25[[#This Row],[Overall Normed]],0)</f>
        <v>0</v>
      </c>
    </row>
    <row r="35" spans="1:9">
      <c r="A35">
        <v>21</v>
      </c>
      <c r="B35" t="s">
        <v>508</v>
      </c>
      <c r="C35" t="s">
        <v>19810</v>
      </c>
      <c r="D35" s="4">
        <v>2.6</v>
      </c>
      <c r="E35" s="4">
        <v>0.7</v>
      </c>
      <c r="F35" t="s">
        <v>19790</v>
      </c>
      <c r="G35" s="4">
        <v>1.9</v>
      </c>
      <c r="H35">
        <f>Table25[[#This Row],[Overall]]/$D$14</f>
        <v>7.8485827270806342E-4</v>
      </c>
      <c r="I35" s="15">
        <f>ROUND($B$5*Table25[[#This Row],[Overall Normed]],0)</f>
        <v>0</v>
      </c>
    </row>
    <row r="36" spans="1:9">
      <c r="A36">
        <v>22</v>
      </c>
      <c r="B36" t="s">
        <v>510</v>
      </c>
      <c r="C36" t="s">
        <v>19811</v>
      </c>
      <c r="D36" s="4">
        <v>5.0999999999999996</v>
      </c>
      <c r="E36" s="4">
        <v>0.6</v>
      </c>
      <c r="F36" t="s">
        <v>19790</v>
      </c>
      <c r="G36" s="4">
        <v>4.4000000000000004</v>
      </c>
      <c r="H36">
        <f>Table25[[#This Row],[Overall]]/$D$14</f>
        <v>1.5395296887735089E-3</v>
      </c>
      <c r="I36" s="15">
        <f>ROUND($B$5*Table25[[#This Row],[Overall Normed]],0)</f>
        <v>0</v>
      </c>
    </row>
    <row r="37" spans="1:9">
      <c r="A37">
        <v>23</v>
      </c>
      <c r="B37" t="s">
        <v>512</v>
      </c>
      <c r="C37" t="s">
        <v>19812</v>
      </c>
      <c r="D37" s="4">
        <v>2.8</v>
      </c>
      <c r="E37" s="4">
        <v>1.4</v>
      </c>
      <c r="F37" t="s">
        <v>19790</v>
      </c>
      <c r="G37" s="4">
        <v>1.4</v>
      </c>
      <c r="H37">
        <f>Table25[[#This Row],[Overall]]/$D$14</f>
        <v>8.4523198599329894E-4</v>
      </c>
      <c r="I37" s="15">
        <f>ROUND($B$5*Table25[[#This Row],[Overall Normed]],0)</f>
        <v>0</v>
      </c>
    </row>
    <row r="38" spans="1:9">
      <c r="A38">
        <v>24</v>
      </c>
      <c r="B38" t="s">
        <v>514</v>
      </c>
      <c r="C38" t="s">
        <v>19813</v>
      </c>
      <c r="D38" s="4">
        <v>2.4</v>
      </c>
      <c r="E38" s="4">
        <v>0.5</v>
      </c>
      <c r="F38" t="s">
        <v>19790</v>
      </c>
      <c r="G38" s="4">
        <v>1.9</v>
      </c>
      <c r="H38">
        <f>Table25[[#This Row],[Overall]]/$D$14</f>
        <v>7.2448455942282768E-4</v>
      </c>
      <c r="I38" s="15">
        <f>ROUND($B$5*Table25[[#This Row],[Overall Normed]],0)</f>
        <v>0</v>
      </c>
    </row>
    <row r="39" spans="1:9">
      <c r="A39">
        <v>25</v>
      </c>
      <c r="B39" t="s">
        <v>516</v>
      </c>
      <c r="C39" t="s">
        <v>19814</v>
      </c>
      <c r="D39" s="4">
        <v>5.3</v>
      </c>
      <c r="E39" s="4">
        <v>0.6</v>
      </c>
      <c r="F39" t="s">
        <v>19790</v>
      </c>
      <c r="G39" s="4">
        <v>4.7</v>
      </c>
      <c r="H39">
        <f>Table25[[#This Row],[Overall]]/$D$14</f>
        <v>1.5999034020587445E-3</v>
      </c>
      <c r="I39" s="15">
        <f>ROUND($B$5*Table25[[#This Row],[Overall Normed]],0)</f>
        <v>0</v>
      </c>
    </row>
    <row r="40" spans="1:9">
      <c r="A40">
        <v>26</v>
      </c>
      <c r="B40" t="s">
        <v>518</v>
      </c>
      <c r="C40" t="s">
        <v>19815</v>
      </c>
      <c r="D40" s="4">
        <v>6.1</v>
      </c>
      <c r="E40" s="4">
        <v>1.2</v>
      </c>
      <c r="F40" t="s">
        <v>19790</v>
      </c>
      <c r="G40" s="4">
        <v>4.8</v>
      </c>
      <c r="H40">
        <f>Table25[[#This Row],[Overall]]/$D$14</f>
        <v>1.8413982551996871E-3</v>
      </c>
      <c r="I40" s="15">
        <f>ROUND($B$5*Table25[[#This Row],[Overall Normed]],0)</f>
        <v>0</v>
      </c>
    </row>
    <row r="41" spans="1:9">
      <c r="A41">
        <v>27</v>
      </c>
      <c r="B41" t="s">
        <v>521</v>
      </c>
      <c r="C41" t="s">
        <v>19817</v>
      </c>
      <c r="D41" s="4">
        <v>8.1</v>
      </c>
      <c r="E41" s="4">
        <v>1.3</v>
      </c>
      <c r="F41" t="s">
        <v>19790</v>
      </c>
      <c r="G41" s="4">
        <v>7</v>
      </c>
      <c r="H41">
        <f>Table25[[#This Row],[Overall]]/$D$14</f>
        <v>2.4451353880520434E-3</v>
      </c>
      <c r="I41" s="15">
        <f>ROUND($B$5*Table25[[#This Row],[Overall Normed]],0)</f>
        <v>0</v>
      </c>
    </row>
    <row r="42" spans="1:9">
      <c r="A42">
        <v>28</v>
      </c>
      <c r="B42" t="s">
        <v>523</v>
      </c>
      <c r="C42" t="s">
        <v>19818</v>
      </c>
      <c r="D42" s="4">
        <v>5.9</v>
      </c>
      <c r="E42" s="4">
        <v>0.9</v>
      </c>
      <c r="F42" t="s">
        <v>19790</v>
      </c>
      <c r="G42" s="4">
        <v>5</v>
      </c>
      <c r="H42">
        <f>Table25[[#This Row],[Overall]]/$D$14</f>
        <v>1.7810245419144517E-3</v>
      </c>
      <c r="I42" s="15">
        <f>ROUND($B$5*Table25[[#This Row],[Overall Normed]],0)</f>
        <v>0</v>
      </c>
    </row>
    <row r="43" spans="1:9">
      <c r="A43">
        <v>29</v>
      </c>
      <c r="B43" t="s">
        <v>525</v>
      </c>
      <c r="C43" t="s">
        <v>19819</v>
      </c>
      <c r="D43" s="4">
        <v>11.4</v>
      </c>
      <c r="E43" s="4">
        <v>1.3</v>
      </c>
      <c r="F43" t="s">
        <v>19790</v>
      </c>
      <c r="G43" s="4">
        <v>10.1</v>
      </c>
      <c r="H43">
        <f>Table25[[#This Row],[Overall]]/$D$14</f>
        <v>3.4413016572584321E-3</v>
      </c>
      <c r="I43" s="15">
        <f>ROUND($B$5*Table25[[#This Row],[Overall Normed]],0)</f>
        <v>0</v>
      </c>
    </row>
    <row r="44" spans="1:9">
      <c r="A44">
        <v>30</v>
      </c>
      <c r="B44" t="s">
        <v>527</v>
      </c>
      <c r="C44" t="s">
        <v>19820</v>
      </c>
      <c r="D44" s="4">
        <v>0</v>
      </c>
      <c r="E44" t="s">
        <v>19790</v>
      </c>
      <c r="F44" t="s">
        <v>19790</v>
      </c>
      <c r="G44" s="4">
        <v>0</v>
      </c>
      <c r="H44">
        <f>Table25[[#This Row],[Overall]]/$D$14</f>
        <v>0</v>
      </c>
      <c r="I44" s="15">
        <f>ROUND($B$5*Table25[[#This Row],[Overall Normed]],0)</f>
        <v>0</v>
      </c>
    </row>
    <row r="45" spans="1:9">
      <c r="A45">
        <v>31</v>
      </c>
      <c r="B45" t="s">
        <v>529</v>
      </c>
      <c r="C45" t="s">
        <v>19821</v>
      </c>
      <c r="D45" s="4">
        <v>1.2</v>
      </c>
      <c r="E45" s="4">
        <v>0.7</v>
      </c>
      <c r="F45" t="s">
        <v>19790</v>
      </c>
      <c r="G45" s="4">
        <v>0.5</v>
      </c>
      <c r="H45">
        <f>Table25[[#This Row],[Overall]]/$D$14</f>
        <v>3.6224227971141384E-4</v>
      </c>
      <c r="I45" s="15">
        <f>ROUND($B$5*Table25[[#This Row],[Overall Normed]],0)</f>
        <v>0</v>
      </c>
    </row>
    <row r="46" spans="1:9">
      <c r="A46">
        <v>32</v>
      </c>
      <c r="B46" t="s">
        <v>531</v>
      </c>
      <c r="C46" t="s">
        <v>19822</v>
      </c>
      <c r="D46" s="4">
        <v>4.9000000000000004</v>
      </c>
      <c r="E46" s="4">
        <v>1.3</v>
      </c>
      <c r="F46" t="s">
        <v>19790</v>
      </c>
      <c r="G46" s="4">
        <v>3.6</v>
      </c>
      <c r="H46">
        <f>Table25[[#This Row],[Overall]]/$D$14</f>
        <v>1.4791559754882735E-3</v>
      </c>
      <c r="I46" s="15">
        <f>ROUND($B$5*Table25[[#This Row],[Overall Normed]],0)</f>
        <v>0</v>
      </c>
    </row>
    <row r="47" spans="1:9">
      <c r="A47">
        <v>33</v>
      </c>
      <c r="B47" t="s">
        <v>533</v>
      </c>
      <c r="C47" t="s">
        <v>19816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5">
        <f>ROUND($B$5*Table25[[#This Row],[Overall Normed]],0)</f>
        <v>0</v>
      </c>
    </row>
    <row r="48" spans="1:9">
      <c r="A48">
        <v>34</v>
      </c>
      <c r="B48" t="s">
        <v>536</v>
      </c>
      <c r="C48" t="s">
        <v>19823</v>
      </c>
      <c r="D48" s="4">
        <v>13</v>
      </c>
      <c r="E48" s="4">
        <v>1</v>
      </c>
      <c r="F48" t="s">
        <v>19790</v>
      </c>
      <c r="G48" s="4">
        <v>12</v>
      </c>
      <c r="H48">
        <f>Table25[[#This Row],[Overall]]/$D$14</f>
        <v>3.9242913635403167E-3</v>
      </c>
      <c r="I48" s="15">
        <f>ROUND($B$5*Table25[[#This Row],[Overall Normed]],0)</f>
        <v>0</v>
      </c>
    </row>
    <row r="49" spans="1:9">
      <c r="A49">
        <v>35</v>
      </c>
      <c r="B49" t="s">
        <v>538</v>
      </c>
      <c r="C49" t="s">
        <v>19824</v>
      </c>
      <c r="D49" s="4">
        <v>6</v>
      </c>
      <c r="E49" s="4">
        <v>1.4</v>
      </c>
      <c r="F49" t="s">
        <v>19790</v>
      </c>
      <c r="G49" s="4">
        <v>4.5999999999999996</v>
      </c>
      <c r="H49">
        <f>Table25[[#This Row],[Overall]]/$D$14</f>
        <v>1.8112113985570694E-3</v>
      </c>
      <c r="I49" s="15">
        <f>ROUND($B$5*Table25[[#This Row],[Overall Normed]],0)</f>
        <v>0</v>
      </c>
    </row>
    <row r="50" spans="1:9">
      <c r="A50">
        <v>36</v>
      </c>
      <c r="B50" t="s">
        <v>540</v>
      </c>
      <c r="C50" t="s">
        <v>19825</v>
      </c>
      <c r="D50" s="4">
        <v>10.6</v>
      </c>
      <c r="E50" s="4">
        <v>1.5</v>
      </c>
      <c r="F50" t="s">
        <v>19790</v>
      </c>
      <c r="G50" s="4">
        <v>9.1</v>
      </c>
      <c r="H50">
        <f>Table25[[#This Row],[Overall]]/$D$14</f>
        <v>3.1998068041174891E-3</v>
      </c>
      <c r="I50" s="15">
        <f>ROUND($B$5*Table25[[#This Row],[Overall Normed]],0)</f>
        <v>0</v>
      </c>
    </row>
    <row r="51" spans="1:9">
      <c r="A51">
        <v>37</v>
      </c>
      <c r="B51" t="s">
        <v>542</v>
      </c>
      <c r="C51" t="s">
        <v>19826</v>
      </c>
      <c r="D51" s="4">
        <v>1.1000000000000001</v>
      </c>
      <c r="E51" s="4">
        <v>0.1</v>
      </c>
      <c r="F51" t="s">
        <v>19790</v>
      </c>
      <c r="G51" s="4">
        <v>1</v>
      </c>
      <c r="H51">
        <f>Table25[[#This Row],[Overall]]/$D$14</f>
        <v>3.3205542306879608E-4</v>
      </c>
      <c r="I51" s="15">
        <f>ROUND($B$5*Table25[[#This Row],[Overall Normed]],0)</f>
        <v>0</v>
      </c>
    </row>
    <row r="52" spans="1:9">
      <c r="A52">
        <v>38</v>
      </c>
      <c r="B52" t="s">
        <v>544</v>
      </c>
      <c r="C52" t="s">
        <v>19827</v>
      </c>
      <c r="D52" s="4">
        <v>9.5</v>
      </c>
      <c r="E52" s="4">
        <v>1.1000000000000001</v>
      </c>
      <c r="F52" t="s">
        <v>19790</v>
      </c>
      <c r="G52" s="4">
        <v>8.4</v>
      </c>
      <c r="H52">
        <f>Table25[[#This Row],[Overall]]/$D$14</f>
        <v>2.867751381048693E-3</v>
      </c>
      <c r="I52" s="15">
        <f>ROUND($B$5*Table25[[#This Row],[Overall Normed]],0)</f>
        <v>0</v>
      </c>
    </row>
    <row r="53" spans="1:9">
      <c r="A53">
        <v>39</v>
      </c>
      <c r="B53" t="s">
        <v>545</v>
      </c>
      <c r="C53" t="s">
        <v>19828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5">
        <f>ROUND($B$5*Table25[[#This Row],[Overall Normed]],0)</f>
        <v>0</v>
      </c>
    </row>
    <row r="54" spans="1:9">
      <c r="A54">
        <v>40</v>
      </c>
      <c r="B54" t="s">
        <v>547</v>
      </c>
      <c r="C54" t="s">
        <v>19829</v>
      </c>
      <c r="D54" s="4">
        <v>3.4</v>
      </c>
      <c r="E54" s="4">
        <v>1.2</v>
      </c>
      <c r="F54" t="s">
        <v>19790</v>
      </c>
      <c r="G54" s="4">
        <v>2.2000000000000002</v>
      </c>
      <c r="H54">
        <f>Table25[[#This Row],[Overall]]/$D$14</f>
        <v>1.0263531258490059E-3</v>
      </c>
      <c r="I54" s="15">
        <f>ROUND($B$5*Table25[[#This Row],[Overall Normed]],0)</f>
        <v>0</v>
      </c>
    </row>
    <row r="55" spans="1:9">
      <c r="A55">
        <v>41</v>
      </c>
      <c r="B55" t="s">
        <v>549</v>
      </c>
      <c r="C55" t="s">
        <v>19830</v>
      </c>
      <c r="D55" s="4">
        <v>1.4</v>
      </c>
      <c r="E55" t="s">
        <v>19790</v>
      </c>
      <c r="F55" t="s">
        <v>19790</v>
      </c>
      <c r="G55" s="4">
        <v>1.4</v>
      </c>
      <c r="H55">
        <f>Table25[[#This Row],[Overall]]/$D$14</f>
        <v>4.2261599299664947E-4</v>
      </c>
      <c r="I55" s="15">
        <f>ROUND($B$5*Table25[[#This Row],[Overall Normed]],0)</f>
        <v>0</v>
      </c>
    </row>
    <row r="56" spans="1:9">
      <c r="A56">
        <v>42</v>
      </c>
      <c r="B56" t="s">
        <v>551</v>
      </c>
      <c r="C56" t="s">
        <v>19831</v>
      </c>
      <c r="D56" s="4">
        <v>8.6</v>
      </c>
      <c r="E56" s="4">
        <v>2.4</v>
      </c>
      <c r="F56" t="s">
        <v>19790</v>
      </c>
      <c r="G56" s="4">
        <v>6.1</v>
      </c>
      <c r="H56">
        <f>Table25[[#This Row],[Overall]]/$D$14</f>
        <v>2.5960696712651328E-3</v>
      </c>
      <c r="I56" s="15">
        <f>ROUND($B$5*Table25[[#This Row],[Overall Normed]],0)</f>
        <v>0</v>
      </c>
    </row>
    <row r="57" spans="1:9">
      <c r="A57">
        <v>43</v>
      </c>
      <c r="B57" t="s">
        <v>552</v>
      </c>
      <c r="C57" t="s">
        <v>19832</v>
      </c>
      <c r="D57" s="4">
        <v>0.8</v>
      </c>
      <c r="E57" s="4">
        <v>0.8</v>
      </c>
      <c r="F57" t="s">
        <v>19790</v>
      </c>
      <c r="G57" s="4">
        <v>0</v>
      </c>
      <c r="H57">
        <f>Table25[[#This Row],[Overall]]/$D$14</f>
        <v>2.4149485314094261E-4</v>
      </c>
      <c r="I57" s="15">
        <f>ROUND($B$5*Table25[[#This Row],[Overall Normed]],0)</f>
        <v>0</v>
      </c>
    </row>
    <row r="58" spans="1:9">
      <c r="A58">
        <v>44</v>
      </c>
      <c r="B58" t="s">
        <v>554</v>
      </c>
      <c r="C58" t="s">
        <v>19833</v>
      </c>
      <c r="D58" s="4">
        <v>2.4</v>
      </c>
      <c r="E58" s="4">
        <v>1.1000000000000001</v>
      </c>
      <c r="F58" t="s">
        <v>19790</v>
      </c>
      <c r="G58" s="4">
        <v>1.2</v>
      </c>
      <c r="H58">
        <f>Table25[[#This Row],[Overall]]/$D$14</f>
        <v>7.2448455942282768E-4</v>
      </c>
      <c r="I58" s="15">
        <f>ROUND($B$5*Table25[[#This Row],[Overall Normed]],0)</f>
        <v>0</v>
      </c>
    </row>
    <row r="59" spans="1:9">
      <c r="A59">
        <v>45</v>
      </c>
      <c r="B59" t="s">
        <v>556</v>
      </c>
      <c r="C59" t="s">
        <v>19834</v>
      </c>
      <c r="D59" s="4">
        <v>1.6</v>
      </c>
      <c r="E59" s="4">
        <v>0.1</v>
      </c>
      <c r="F59" t="s">
        <v>19790</v>
      </c>
      <c r="G59" s="4">
        <v>1.6</v>
      </c>
      <c r="H59">
        <f>Table25[[#This Row],[Overall]]/$D$14</f>
        <v>4.8298970628188521E-4</v>
      </c>
      <c r="I59" s="15">
        <f>ROUND($B$5*Table25[[#This Row],[Overall Normed]],0)</f>
        <v>0</v>
      </c>
    </row>
    <row r="60" spans="1:9">
      <c r="A60">
        <v>46</v>
      </c>
      <c r="B60" t="s">
        <v>558</v>
      </c>
      <c r="C60" t="s">
        <v>19835</v>
      </c>
      <c r="D60" s="4">
        <v>0.9</v>
      </c>
      <c r="E60" s="4">
        <v>0.3</v>
      </c>
      <c r="F60" t="s">
        <v>19790</v>
      </c>
      <c r="G60" s="4">
        <v>0.6</v>
      </c>
      <c r="H60">
        <f>Table25[[#This Row],[Overall]]/$D$14</f>
        <v>2.7168170978356039E-4</v>
      </c>
      <c r="I60" s="15">
        <f>ROUND($B$5*Table25[[#This Row],[Overall Normed]],0)</f>
        <v>0</v>
      </c>
    </row>
    <row r="61" spans="1:9">
      <c r="A61">
        <v>47</v>
      </c>
      <c r="B61" t="s">
        <v>560</v>
      </c>
      <c r="C61" t="s">
        <v>19836</v>
      </c>
      <c r="D61" s="4">
        <v>8.3000000000000007</v>
      </c>
      <c r="E61" s="4">
        <v>0.1</v>
      </c>
      <c r="F61" t="s">
        <v>19790</v>
      </c>
      <c r="G61" s="4">
        <v>8.3000000000000007</v>
      </c>
      <c r="H61">
        <f>Table25[[#This Row],[Overall]]/$D$14</f>
        <v>2.5055091013372797E-3</v>
      </c>
      <c r="I61" s="15">
        <f>ROUND($B$5*Table25[[#This Row],[Overall Normed]],0)</f>
        <v>0</v>
      </c>
    </row>
    <row r="62" spans="1:9">
      <c r="A62">
        <v>48</v>
      </c>
      <c r="B62" t="s">
        <v>562</v>
      </c>
      <c r="C62" t="s">
        <v>19837</v>
      </c>
      <c r="D62" s="4">
        <v>7.4</v>
      </c>
      <c r="E62" s="4">
        <v>0.1</v>
      </c>
      <c r="F62" t="s">
        <v>19790</v>
      </c>
      <c r="G62" s="4">
        <v>7.4</v>
      </c>
      <c r="H62">
        <f>Table25[[#This Row],[Overall]]/$D$14</f>
        <v>2.233827391553719E-3</v>
      </c>
      <c r="I62" s="15">
        <f>ROUND($B$5*Table25[[#This Row],[Overall Normed]],0)</f>
        <v>0</v>
      </c>
    </row>
    <row r="63" spans="1:9">
      <c r="A63">
        <v>49</v>
      </c>
      <c r="B63" t="s">
        <v>564</v>
      </c>
      <c r="C63" t="s">
        <v>19838</v>
      </c>
      <c r="D63" s="4">
        <v>1.6</v>
      </c>
      <c r="E63" t="s">
        <v>19790</v>
      </c>
      <c r="F63" t="s">
        <v>19790</v>
      </c>
      <c r="G63" s="4">
        <v>1.6</v>
      </c>
      <c r="H63">
        <f>Table25[[#This Row],[Overall]]/$D$14</f>
        <v>4.8298970628188521E-4</v>
      </c>
      <c r="I63" s="15">
        <f>ROUND($B$5*Table25[[#This Row],[Overall Normed]],0)</f>
        <v>0</v>
      </c>
    </row>
    <row r="64" spans="1:9">
      <c r="A64">
        <v>50</v>
      </c>
      <c r="B64" t="s">
        <v>566</v>
      </c>
      <c r="C64" t="s">
        <v>19839</v>
      </c>
      <c r="D64" s="4">
        <v>8.1</v>
      </c>
      <c r="E64" s="4">
        <v>0.2</v>
      </c>
      <c r="F64" t="s">
        <v>19790</v>
      </c>
      <c r="G64" s="4">
        <v>7.9</v>
      </c>
      <c r="H64">
        <f>Table25[[#This Row],[Overall]]/$D$14</f>
        <v>2.4451353880520434E-3</v>
      </c>
      <c r="I64" s="15">
        <f>ROUND($B$5*Table25[[#This Row],[Overall Normed]],0)</f>
        <v>0</v>
      </c>
    </row>
    <row r="65" spans="1:9">
      <c r="A65">
        <v>51</v>
      </c>
      <c r="B65" t="s">
        <v>91</v>
      </c>
      <c r="C65" t="s">
        <v>19840</v>
      </c>
      <c r="D65" s="4">
        <v>6.4</v>
      </c>
      <c r="E65" s="4">
        <v>0.2</v>
      </c>
      <c r="F65" t="s">
        <v>19790</v>
      </c>
      <c r="G65" s="4">
        <v>6.2</v>
      </c>
      <c r="H65">
        <f>Table25[[#This Row],[Overall]]/$D$14</f>
        <v>1.9319588251275408E-3</v>
      </c>
      <c r="I65" s="15">
        <f>ROUND($B$5*Table25[[#This Row],[Overall Normed]],0)</f>
        <v>0</v>
      </c>
    </row>
    <row r="66" spans="1:9">
      <c r="A66">
        <v>52</v>
      </c>
      <c r="B66" t="s">
        <v>569</v>
      </c>
      <c r="C66" t="s">
        <v>19841</v>
      </c>
      <c r="D66" s="4">
        <v>0.3</v>
      </c>
      <c r="E66" t="s">
        <v>19790</v>
      </c>
      <c r="F66" t="s">
        <v>19790</v>
      </c>
      <c r="G66" s="4">
        <v>0.3</v>
      </c>
      <c r="H66">
        <f>Table25[[#This Row],[Overall]]/$D$14</f>
        <v>9.056056992785346E-5</v>
      </c>
      <c r="I66" s="15">
        <f>ROUND($B$5*Table25[[#This Row],[Overall Normed]],0)</f>
        <v>0</v>
      </c>
    </row>
    <row r="67" spans="1:9">
      <c r="A67">
        <v>53</v>
      </c>
      <c r="B67" t="s">
        <v>571</v>
      </c>
      <c r="C67" t="s">
        <v>19842</v>
      </c>
      <c r="D67" s="4">
        <v>5.3</v>
      </c>
      <c r="E67" s="4">
        <v>1.2</v>
      </c>
      <c r="F67" t="s">
        <v>19790</v>
      </c>
      <c r="G67" s="4">
        <v>4.0999999999999996</v>
      </c>
      <c r="H67">
        <f>Table25[[#This Row],[Overall]]/$D$14</f>
        <v>1.5999034020587445E-3</v>
      </c>
      <c r="I67" s="15">
        <f>ROUND($B$5*Table25[[#This Row],[Overall Normed]],0)</f>
        <v>0</v>
      </c>
    </row>
    <row r="68" spans="1:9">
      <c r="A68">
        <v>54</v>
      </c>
      <c r="B68" t="s">
        <v>573</v>
      </c>
      <c r="C68" t="s">
        <v>19843</v>
      </c>
      <c r="D68" s="4">
        <v>3.2</v>
      </c>
      <c r="E68" t="s">
        <v>19790</v>
      </c>
      <c r="F68" t="s">
        <v>19790</v>
      </c>
      <c r="G68" s="4">
        <v>3.2</v>
      </c>
      <c r="H68">
        <f>Table25[[#This Row],[Overall]]/$D$14</f>
        <v>9.6597941256377042E-4</v>
      </c>
      <c r="I68" s="15">
        <f>ROUND($B$5*Table25[[#This Row],[Overall Normed]],0)</f>
        <v>0</v>
      </c>
    </row>
    <row r="69" spans="1:9">
      <c r="A69">
        <v>55</v>
      </c>
      <c r="B69" t="s">
        <v>575</v>
      </c>
      <c r="C69" t="s">
        <v>19844</v>
      </c>
      <c r="D69" s="4">
        <v>3.1</v>
      </c>
      <c r="E69" t="s">
        <v>19790</v>
      </c>
      <c r="F69" t="s">
        <v>19790</v>
      </c>
      <c r="G69" s="4">
        <v>3.1</v>
      </c>
      <c r="H69">
        <f>Table25[[#This Row],[Overall]]/$D$14</f>
        <v>9.357925559211525E-4</v>
      </c>
      <c r="I69" s="15">
        <f>ROUND($B$5*Table25[[#This Row],[Overall Normed]],0)</f>
        <v>0</v>
      </c>
    </row>
    <row r="70" spans="1:9">
      <c r="A70">
        <v>56</v>
      </c>
      <c r="B70" t="s">
        <v>93</v>
      </c>
      <c r="C70" t="s">
        <v>19845</v>
      </c>
      <c r="D70" s="4">
        <v>5</v>
      </c>
      <c r="E70" s="4">
        <v>0.7</v>
      </c>
      <c r="F70" t="s">
        <v>19790</v>
      </c>
      <c r="G70" s="4">
        <v>4.2</v>
      </c>
      <c r="H70">
        <f>Table25[[#This Row],[Overall]]/$D$14</f>
        <v>1.5093428321308912E-3</v>
      </c>
      <c r="I70" s="15">
        <f>ROUND($B$5*Table25[[#This Row],[Overall Normed]],0)</f>
        <v>0</v>
      </c>
    </row>
    <row r="71" spans="1:9">
      <c r="A71">
        <v>57</v>
      </c>
      <c r="B71" t="s">
        <v>578</v>
      </c>
      <c r="C71" t="s">
        <v>19846</v>
      </c>
      <c r="D71" s="4">
        <v>9.6999999999999993</v>
      </c>
      <c r="E71" s="4">
        <v>0.2</v>
      </c>
      <c r="F71" t="s">
        <v>19790</v>
      </c>
      <c r="G71" s="4">
        <v>9.5</v>
      </c>
      <c r="H71">
        <f>Table25[[#This Row],[Overall]]/$D$14</f>
        <v>2.9281250943339284E-3</v>
      </c>
      <c r="I71" s="15">
        <f>ROUND($B$5*Table25[[#This Row],[Overall Normed]],0)</f>
        <v>0</v>
      </c>
    </row>
    <row r="72" spans="1:9">
      <c r="A72">
        <v>58</v>
      </c>
      <c r="B72" t="s">
        <v>580</v>
      </c>
      <c r="C72" t="s">
        <v>19847</v>
      </c>
      <c r="D72" s="4">
        <v>31.6</v>
      </c>
      <c r="E72" s="4">
        <v>19.600000000000001</v>
      </c>
      <c r="F72" t="s">
        <v>19790</v>
      </c>
      <c r="G72" s="4">
        <v>12</v>
      </c>
      <c r="H72">
        <f>Table25[[#This Row],[Overall]]/$D$14</f>
        <v>9.5390466990672319E-3</v>
      </c>
      <c r="I72" s="15">
        <f>ROUND($B$5*Table25[[#This Row],[Overall Normed]],0)</f>
        <v>0</v>
      </c>
    </row>
    <row r="73" spans="1:9">
      <c r="A73">
        <v>59</v>
      </c>
      <c r="B73" t="s">
        <v>582</v>
      </c>
      <c r="C73" t="s">
        <v>19848</v>
      </c>
      <c r="D73" s="4">
        <v>1.5</v>
      </c>
      <c r="E73" t="s">
        <v>19790</v>
      </c>
      <c r="F73" t="s">
        <v>19790</v>
      </c>
      <c r="G73" s="4">
        <v>1.5</v>
      </c>
      <c r="H73">
        <f>Table25[[#This Row],[Overall]]/$D$14</f>
        <v>4.5280284963926734E-4</v>
      </c>
      <c r="I73" s="15">
        <f>ROUND($B$5*Table25[[#This Row],[Overall Normed]],0)</f>
        <v>0</v>
      </c>
    </row>
    <row r="74" spans="1:9">
      <c r="A74">
        <v>60</v>
      </c>
      <c r="B74" t="s">
        <v>584</v>
      </c>
      <c r="C74" t="s">
        <v>19849</v>
      </c>
      <c r="D74" s="4">
        <v>1.4</v>
      </c>
      <c r="E74" t="s">
        <v>19790</v>
      </c>
      <c r="F74" t="s">
        <v>19790</v>
      </c>
      <c r="G74" s="4">
        <v>1.4</v>
      </c>
      <c r="H74">
        <f>Table25[[#This Row],[Overall]]/$D$14</f>
        <v>4.2261599299664947E-4</v>
      </c>
      <c r="I74" s="15">
        <f>ROUND($B$5*Table25[[#This Row],[Overall Normed]],0)</f>
        <v>0</v>
      </c>
    </row>
    <row r="75" spans="1:9">
      <c r="A75">
        <v>61</v>
      </c>
      <c r="B75" t="s">
        <v>586</v>
      </c>
      <c r="C75" t="s">
        <v>19850</v>
      </c>
      <c r="D75" s="4">
        <v>1.6</v>
      </c>
      <c r="E75" s="4">
        <v>0</v>
      </c>
      <c r="F75" t="s">
        <v>19790</v>
      </c>
      <c r="G75" s="4">
        <v>1.5</v>
      </c>
      <c r="H75">
        <f>Table25[[#This Row],[Overall]]/$D$14</f>
        <v>4.8298970628188521E-4</v>
      </c>
      <c r="I75" s="15">
        <f>ROUND($B$5*Table25[[#This Row],[Overall Normed]],0)</f>
        <v>0</v>
      </c>
    </row>
    <row r="76" spans="1:9">
      <c r="A76">
        <v>62</v>
      </c>
      <c r="B76" t="s">
        <v>426</v>
      </c>
      <c r="C76" t="s">
        <v>19851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5">
        <f>ROUND($B$5*Table25[[#This Row],[Overall Normed]],0)</f>
        <v>0</v>
      </c>
    </row>
    <row r="77" spans="1:9">
      <c r="A77">
        <v>63</v>
      </c>
      <c r="B77" t="s">
        <v>428</v>
      </c>
      <c r="C77" t="s">
        <v>19852</v>
      </c>
      <c r="D77" s="4">
        <v>3.9</v>
      </c>
      <c r="E77" s="4">
        <v>0.3</v>
      </c>
      <c r="F77" t="s">
        <v>19790</v>
      </c>
      <c r="G77" s="4">
        <v>3.6</v>
      </c>
      <c r="H77">
        <f>Table25[[#This Row],[Overall]]/$D$14</f>
        <v>1.1772874090620951E-3</v>
      </c>
      <c r="I77" s="15">
        <f>ROUND($B$5*Table25[[#This Row],[Overall Normed]],0)</f>
        <v>0</v>
      </c>
    </row>
    <row r="78" spans="1:9">
      <c r="A78">
        <v>64</v>
      </c>
      <c r="B78" t="s">
        <v>589</v>
      </c>
      <c r="C78" t="s">
        <v>19853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5">
        <f>ROUND($B$5*Table25[[#This Row],[Overall Normed]],0)</f>
        <v>0</v>
      </c>
    </row>
    <row r="79" spans="1:9">
      <c r="A79">
        <v>65</v>
      </c>
      <c r="B79" t="s">
        <v>591</v>
      </c>
      <c r="C79" t="s">
        <v>19854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5">
        <f>ROUND($B$5*Table25[[#This Row],[Overall Normed]],0)</f>
        <v>0</v>
      </c>
    </row>
    <row r="80" spans="1:9">
      <c r="A80">
        <v>66</v>
      </c>
      <c r="B80" t="s">
        <v>593</v>
      </c>
      <c r="C80" t="s">
        <v>19855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5">
        <f>ROUND($B$5*Table25[[#This Row],[Overall Normed]],0)</f>
        <v>0</v>
      </c>
    </row>
    <row r="81" spans="1:9">
      <c r="A81">
        <v>67</v>
      </c>
      <c r="B81" t="s">
        <v>595</v>
      </c>
      <c r="C81" t="s">
        <v>19856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5">
        <f>ROUND($B$5*Table25[[#This Row],[Overall Normed]],0)</f>
        <v>0</v>
      </c>
    </row>
    <row r="82" spans="1:9">
      <c r="A82">
        <v>68</v>
      </c>
      <c r="B82" t="s">
        <v>597</v>
      </c>
      <c r="C82" t="s">
        <v>19857</v>
      </c>
      <c r="D82" s="4">
        <v>10.3</v>
      </c>
      <c r="E82" s="4">
        <v>0.8</v>
      </c>
      <c r="F82" t="s">
        <v>19790</v>
      </c>
      <c r="G82" s="4">
        <v>9.5</v>
      </c>
      <c r="H82">
        <f>Table25[[#This Row],[Overall]]/$D$14</f>
        <v>3.109246234189636E-3</v>
      </c>
      <c r="I82" s="15">
        <f>ROUND($B$5*Table25[[#This Row],[Overall Normed]],0)</f>
        <v>0</v>
      </c>
    </row>
    <row r="83" spans="1:9">
      <c r="A83">
        <v>69</v>
      </c>
      <c r="B83" t="s">
        <v>599</v>
      </c>
      <c r="C83" t="s">
        <v>19858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5">
        <f>ROUND($B$5*Table25[[#This Row],[Overall Normed]],0)</f>
        <v>0</v>
      </c>
    </row>
    <row r="84" spans="1:9">
      <c r="A84">
        <v>70</v>
      </c>
      <c r="B84" t="s">
        <v>601</v>
      </c>
      <c r="C84" t="s">
        <v>19859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5">
        <f>ROUND($B$5*Table25[[#This Row],[Overall Normed]],0)</f>
        <v>0</v>
      </c>
    </row>
    <row r="85" spans="1:9">
      <c r="A85">
        <v>71</v>
      </c>
      <c r="B85" t="s">
        <v>603</v>
      </c>
      <c r="C85" t="s">
        <v>19860</v>
      </c>
      <c r="D85" s="4">
        <v>4.4000000000000004</v>
      </c>
      <c r="E85" s="4">
        <v>0.6</v>
      </c>
      <c r="F85" t="s">
        <v>19790</v>
      </c>
      <c r="G85" s="4">
        <v>3.8</v>
      </c>
      <c r="H85">
        <f>Table25[[#This Row],[Overall]]/$D$14</f>
        <v>1.3282216922751843E-3</v>
      </c>
      <c r="I85" s="15">
        <f>ROUND($B$5*Table25[[#This Row],[Overall Normed]],0)</f>
        <v>0</v>
      </c>
    </row>
    <row r="86" spans="1:9">
      <c r="A86">
        <v>72</v>
      </c>
      <c r="B86" t="s">
        <v>605</v>
      </c>
      <c r="C86" t="s">
        <v>19861</v>
      </c>
      <c r="D86" s="4">
        <v>5.5</v>
      </c>
      <c r="E86" s="4">
        <v>0.6</v>
      </c>
      <c r="F86" t="s">
        <v>19790</v>
      </c>
      <c r="G86" s="4">
        <v>4.9000000000000004</v>
      </c>
      <c r="H86">
        <f>Table25[[#This Row],[Overall]]/$D$14</f>
        <v>1.6602771153439802E-3</v>
      </c>
      <c r="I86" s="15">
        <f>ROUND($B$5*Table25[[#This Row],[Overall Normed]],0)</f>
        <v>0</v>
      </c>
    </row>
    <row r="87" spans="1:9">
      <c r="A87">
        <v>73</v>
      </c>
      <c r="B87" t="s">
        <v>607</v>
      </c>
      <c r="C87" t="s">
        <v>19862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5">
        <f>ROUND($B$5*Table25[[#This Row],[Overall Normed]],0)</f>
        <v>0</v>
      </c>
    </row>
    <row r="88" spans="1:9">
      <c r="A88">
        <v>74</v>
      </c>
      <c r="B88" t="s">
        <v>609</v>
      </c>
      <c r="C88" t="s">
        <v>19863</v>
      </c>
      <c r="D88" s="4">
        <v>6.3</v>
      </c>
      <c r="E88" s="4">
        <v>0.5</v>
      </c>
      <c r="F88" t="s">
        <v>19790</v>
      </c>
      <c r="G88" s="4">
        <v>5.8</v>
      </c>
      <c r="H88">
        <f>Table25[[#This Row],[Overall]]/$D$14</f>
        <v>1.9017719684849227E-3</v>
      </c>
      <c r="I88" s="15">
        <f>ROUND($B$5*Table25[[#This Row],[Overall Normed]],0)</f>
        <v>0</v>
      </c>
    </row>
    <row r="89" spans="1:9">
      <c r="A89">
        <v>75</v>
      </c>
      <c r="B89" t="s">
        <v>611</v>
      </c>
      <c r="C89" t="s">
        <v>19864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5">
        <f>ROUND($B$5*Table25[[#This Row],[Overall Normed]],0)</f>
        <v>0</v>
      </c>
    </row>
    <row r="90" spans="1:9">
      <c r="A90">
        <v>76</v>
      </c>
      <c r="B90" t="s">
        <v>613</v>
      </c>
      <c r="C90" t="s">
        <v>19865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5">
        <f>ROUND($B$5*Table25[[#This Row],[Overall Normed]],0)</f>
        <v>0</v>
      </c>
    </row>
    <row r="91" spans="1:9">
      <c r="A91">
        <v>77</v>
      </c>
      <c r="B91" t="s">
        <v>615</v>
      </c>
      <c r="C91" t="s">
        <v>19866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5">
        <f>ROUND($B$5*Table25[[#This Row],[Overall Normed]],0)</f>
        <v>0</v>
      </c>
    </row>
    <row r="92" spans="1:9">
      <c r="A92">
        <v>78</v>
      </c>
      <c r="B92" t="s">
        <v>617</v>
      </c>
      <c r="C92" t="s">
        <v>19867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5">
        <f>ROUND($B$5*Table25[[#This Row],[Overall Normed]],0)</f>
        <v>0</v>
      </c>
    </row>
    <row r="93" spans="1:9">
      <c r="A93">
        <v>79</v>
      </c>
      <c r="B93" t="s">
        <v>620</v>
      </c>
      <c r="C93" t="s">
        <v>19868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5">
        <f>ROUND($B$5*Table25[[#This Row],[Overall Normed]],0)</f>
        <v>0</v>
      </c>
    </row>
    <row r="94" spans="1:9">
      <c r="A94">
        <v>80</v>
      </c>
      <c r="B94" t="s">
        <v>622</v>
      </c>
      <c r="C94" t="s">
        <v>19869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5">
        <f>ROUND($B$5*Table25[[#This Row],[Overall Normed]],0)</f>
        <v>0</v>
      </c>
    </row>
    <row r="95" spans="1:9" ht="14.4" customHeight="1">
      <c r="A95">
        <v>81</v>
      </c>
      <c r="B95" t="s">
        <v>624</v>
      </c>
      <c r="C95" t="s">
        <v>19870</v>
      </c>
      <c r="D95" s="4">
        <v>7</v>
      </c>
      <c r="E95" s="4">
        <v>0.5</v>
      </c>
      <c r="F95" t="s">
        <v>19790</v>
      </c>
      <c r="G95" s="4">
        <v>6.5</v>
      </c>
      <c r="H95">
        <f>Table25[[#This Row],[Overall]]/$D$14</f>
        <v>2.1130799649832477E-3</v>
      </c>
      <c r="I95" s="15">
        <f>ROUND($B$5*Table25[[#This Row],[Overall Normed]],0)</f>
        <v>0</v>
      </c>
    </row>
    <row r="96" spans="1:9" ht="14.4" customHeight="1">
      <c r="A96">
        <v>82</v>
      </c>
      <c r="B96" t="s">
        <v>626</v>
      </c>
      <c r="C96" t="s">
        <v>19872</v>
      </c>
      <c r="D96" s="4">
        <v>8.8000000000000007</v>
      </c>
      <c r="E96" s="4">
        <v>1.1000000000000001</v>
      </c>
      <c r="F96" t="s">
        <v>19790</v>
      </c>
      <c r="G96" s="4">
        <v>7.8</v>
      </c>
      <c r="H96">
        <f>Table25[[#This Row],[Overall]]/$D$14</f>
        <v>2.6564433845503686E-3</v>
      </c>
      <c r="I96" s="15">
        <f>ROUND($B$5*Table25[[#This Row],[Overall Normed]],0)</f>
        <v>0</v>
      </c>
    </row>
    <row r="97" spans="1:9" ht="14.4" customHeight="1">
      <c r="A97">
        <v>83</v>
      </c>
      <c r="B97" t="s">
        <v>628</v>
      </c>
      <c r="C97" t="s">
        <v>19873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5">
        <f>ROUND($B$5*Table25[[#This Row],[Overall Normed]],0)</f>
        <v>0</v>
      </c>
    </row>
    <row r="98" spans="1:9" ht="14.4" customHeight="1">
      <c r="A98">
        <v>84</v>
      </c>
      <c r="B98" t="s">
        <v>630</v>
      </c>
      <c r="C98" t="s">
        <v>19874</v>
      </c>
      <c r="D98" s="4">
        <v>7</v>
      </c>
      <c r="E98" s="4">
        <v>1.9</v>
      </c>
      <c r="F98" t="s">
        <v>19790</v>
      </c>
      <c r="G98" s="4">
        <v>5.0999999999999996</v>
      </c>
      <c r="H98">
        <f>Table25[[#This Row],[Overall]]/$D$14</f>
        <v>2.1130799649832477E-3</v>
      </c>
      <c r="I98" s="15">
        <f>ROUND($B$5*Table25[[#This Row],[Overall Normed]],0)</f>
        <v>0</v>
      </c>
    </row>
    <row r="99" spans="1:9" ht="14.4" customHeight="1">
      <c r="A99">
        <v>85</v>
      </c>
      <c r="B99" t="s">
        <v>632</v>
      </c>
      <c r="C99" t="s">
        <v>19875</v>
      </c>
      <c r="D99" s="4">
        <v>8.3000000000000007</v>
      </c>
      <c r="E99" s="4">
        <v>0.8</v>
      </c>
      <c r="F99" t="s">
        <v>19790</v>
      </c>
      <c r="G99" s="4">
        <v>7.6</v>
      </c>
      <c r="H99">
        <f>Table25[[#This Row],[Overall]]/$D$14</f>
        <v>2.5055091013372797E-3</v>
      </c>
      <c r="I99" s="15">
        <f>ROUND($B$5*Table25[[#This Row],[Overall Normed]],0)</f>
        <v>0</v>
      </c>
    </row>
    <row r="100" spans="1:9" ht="14.4" customHeight="1">
      <c r="A100">
        <v>86</v>
      </c>
      <c r="B100" t="s">
        <v>634</v>
      </c>
      <c r="C100" t="s">
        <v>19876</v>
      </c>
      <c r="D100" s="4">
        <v>8.5</v>
      </c>
      <c r="E100" s="4">
        <v>0.7</v>
      </c>
      <c r="F100" t="s">
        <v>19790</v>
      </c>
      <c r="G100" s="4">
        <v>7.9</v>
      </c>
      <c r="H100">
        <f>Table25[[#This Row],[Overall]]/$D$14</f>
        <v>2.5658828146225151E-3</v>
      </c>
      <c r="I100" s="15">
        <f>ROUND($B$5*Table25[[#This Row],[Overall Normed]],0)</f>
        <v>0</v>
      </c>
    </row>
    <row r="101" spans="1:9" ht="14.4" customHeight="1">
      <c r="A101">
        <v>87</v>
      </c>
      <c r="B101" t="s">
        <v>636</v>
      </c>
      <c r="C101" t="s">
        <v>19877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5">
        <f>ROUND($B$5*Table25[[#This Row],[Overall Normed]],0)</f>
        <v>0</v>
      </c>
    </row>
    <row r="102" spans="1:9" ht="14.4" customHeight="1">
      <c r="A102">
        <v>88</v>
      </c>
      <c r="B102" t="s">
        <v>638</v>
      </c>
      <c r="C102" t="s">
        <v>19878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5">
        <f>ROUND($B$5*Table25[[#This Row],[Overall Normed]],0)</f>
        <v>0</v>
      </c>
    </row>
    <row r="103" spans="1:9" ht="14.4" customHeight="1">
      <c r="A103">
        <v>89</v>
      </c>
      <c r="B103" t="s">
        <v>95</v>
      </c>
      <c r="C103" t="s">
        <v>19871</v>
      </c>
      <c r="D103" s="4">
        <v>20.2</v>
      </c>
      <c r="E103" s="4">
        <v>1.4</v>
      </c>
      <c r="F103" t="s">
        <v>19790</v>
      </c>
      <c r="G103" s="4">
        <v>18.7</v>
      </c>
      <c r="H103">
        <f>Table25[[#This Row],[Overall]]/$D$14</f>
        <v>6.0977450418088002E-3</v>
      </c>
      <c r="I103" s="15">
        <f>ROUND($B$5*Table25[[#This Row],[Overall Normed]],0)</f>
        <v>0</v>
      </c>
    </row>
    <row r="104" spans="1:9" ht="14.4" customHeight="1">
      <c r="A104">
        <v>90</v>
      </c>
      <c r="B104" t="s">
        <v>642</v>
      </c>
      <c r="C104" t="s">
        <v>19879</v>
      </c>
      <c r="D104" s="4">
        <v>4.3</v>
      </c>
      <c r="E104" s="4">
        <v>0.1</v>
      </c>
      <c r="F104" t="s">
        <v>19790</v>
      </c>
      <c r="G104" s="4">
        <v>4.2</v>
      </c>
      <c r="H104">
        <f>Table25[[#This Row],[Overall]]/$D$14</f>
        <v>1.2980348356325664E-3</v>
      </c>
      <c r="I104" s="15">
        <f>ROUND($B$5*Table25[[#This Row],[Overall Normed]],0)</f>
        <v>0</v>
      </c>
    </row>
    <row r="105" spans="1:9" ht="14.4" customHeight="1">
      <c r="A105">
        <v>91</v>
      </c>
      <c r="B105" t="s">
        <v>644</v>
      </c>
      <c r="C105" t="s">
        <v>19880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5">
        <f>ROUND($B$5*Table25[[#This Row],[Overall Normed]],0)</f>
        <v>0</v>
      </c>
    </row>
    <row r="106" spans="1:9" ht="14.4" customHeight="1">
      <c r="A106">
        <v>92</v>
      </c>
      <c r="B106" t="s">
        <v>646</v>
      </c>
      <c r="C106" t="s">
        <v>19881</v>
      </c>
      <c r="D106" s="4">
        <v>12.8</v>
      </c>
      <c r="E106" s="4">
        <v>0.9</v>
      </c>
      <c r="F106" t="s">
        <v>19790</v>
      </c>
      <c r="G106" s="4">
        <v>11.9</v>
      </c>
      <c r="H106">
        <f>Table25[[#This Row],[Overall]]/$D$14</f>
        <v>3.8639176502550817E-3</v>
      </c>
      <c r="I106" s="15">
        <f>ROUND($B$5*Table25[[#This Row],[Overall Normed]],0)</f>
        <v>0</v>
      </c>
    </row>
    <row r="107" spans="1:9" ht="14.4" customHeight="1">
      <c r="A107">
        <v>93</v>
      </c>
      <c r="B107" t="s">
        <v>94</v>
      </c>
      <c r="C107" t="s">
        <v>19882</v>
      </c>
      <c r="D107" s="4">
        <v>6.3</v>
      </c>
      <c r="E107" s="4">
        <v>0.6</v>
      </c>
      <c r="F107" t="s">
        <v>19790</v>
      </c>
      <c r="G107" s="4">
        <v>5.7</v>
      </c>
      <c r="H107">
        <f>Table25[[#This Row],[Overall]]/$D$14</f>
        <v>1.9017719684849227E-3</v>
      </c>
      <c r="I107" s="15">
        <f>ROUND($B$5*Table25[[#This Row],[Overall Normed]],0)</f>
        <v>0</v>
      </c>
    </row>
    <row r="108" spans="1:9" ht="14.4" customHeight="1">
      <c r="A108">
        <v>94</v>
      </c>
      <c r="B108" t="s">
        <v>649</v>
      </c>
      <c r="C108" t="s">
        <v>19883</v>
      </c>
      <c r="D108" s="4">
        <v>3.4</v>
      </c>
      <c r="E108" t="s">
        <v>19790</v>
      </c>
      <c r="F108" t="s">
        <v>19790</v>
      </c>
      <c r="G108" s="4">
        <v>3.4</v>
      </c>
      <c r="H108">
        <f>Table25[[#This Row],[Overall]]/$D$14</f>
        <v>1.0263531258490059E-3</v>
      </c>
      <c r="I108" s="15">
        <f>ROUND($B$5*Table25[[#This Row],[Overall Normed]],0)</f>
        <v>0</v>
      </c>
    </row>
    <row r="109" spans="1:9" ht="14.4" customHeight="1">
      <c r="A109">
        <v>95</v>
      </c>
      <c r="B109" t="s">
        <v>651</v>
      </c>
      <c r="C109" t="s">
        <v>19884</v>
      </c>
      <c r="D109" s="4">
        <v>17.600000000000001</v>
      </c>
      <c r="E109" s="4">
        <v>1.6</v>
      </c>
      <c r="F109" t="s">
        <v>19790</v>
      </c>
      <c r="G109" s="4">
        <v>16.100000000000001</v>
      </c>
      <c r="H109">
        <f>Table25[[#This Row],[Overall]]/$D$14</f>
        <v>5.3128867691007373E-3</v>
      </c>
      <c r="I109" s="15">
        <f>ROUND($B$5*Table25[[#This Row],[Overall Normed]],0)</f>
        <v>0</v>
      </c>
    </row>
    <row r="110" spans="1:9" ht="14.4" customHeight="1">
      <c r="A110">
        <v>96</v>
      </c>
      <c r="B110" t="s">
        <v>653</v>
      </c>
      <c r="C110" t="s">
        <v>19885</v>
      </c>
      <c r="D110" s="4">
        <v>11.7</v>
      </c>
      <c r="E110" s="4">
        <v>1.5</v>
      </c>
      <c r="F110" t="s">
        <v>19790</v>
      </c>
      <c r="G110" s="4">
        <v>10.199999999999999</v>
      </c>
      <c r="H110">
        <f>Table25[[#This Row],[Overall]]/$D$14</f>
        <v>3.5318622271862852E-3</v>
      </c>
      <c r="I110" s="15">
        <f>ROUND($B$5*Table25[[#This Row],[Overall Normed]],0)</f>
        <v>0</v>
      </c>
    </row>
    <row r="111" spans="1:9" ht="14.4" customHeight="1">
      <c r="A111">
        <v>97</v>
      </c>
      <c r="B111" t="s">
        <v>655</v>
      </c>
      <c r="C111" t="s">
        <v>19886</v>
      </c>
      <c r="D111" s="4">
        <v>5.5</v>
      </c>
      <c r="E111" s="4">
        <v>0.5</v>
      </c>
      <c r="F111" t="s">
        <v>19790</v>
      </c>
      <c r="G111" s="4">
        <v>5</v>
      </c>
      <c r="H111">
        <f>Table25[[#This Row],[Overall]]/$D$14</f>
        <v>1.6602771153439802E-3</v>
      </c>
      <c r="I111" s="15">
        <f>ROUND($B$5*Table25[[#This Row],[Overall Normed]],0)</f>
        <v>0</v>
      </c>
    </row>
    <row r="112" spans="1:9" ht="14.4" customHeight="1">
      <c r="A112">
        <v>98</v>
      </c>
      <c r="B112" t="s">
        <v>657</v>
      </c>
      <c r="C112" t="s">
        <v>19887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5">
        <f>ROUND($B$5*Table25[[#This Row],[Overall Normed]],0)</f>
        <v>0</v>
      </c>
    </row>
    <row r="113" spans="1:9" ht="14.4" customHeight="1">
      <c r="A113">
        <v>99</v>
      </c>
      <c r="B113" t="s">
        <v>659</v>
      </c>
      <c r="C113" t="s">
        <v>19888</v>
      </c>
      <c r="D113" s="4">
        <v>4.4000000000000004</v>
      </c>
      <c r="E113" s="4">
        <v>0.3</v>
      </c>
      <c r="F113" t="s">
        <v>19790</v>
      </c>
      <c r="G113" s="4">
        <v>4.0999999999999996</v>
      </c>
      <c r="H113">
        <f>Table25[[#This Row],[Overall]]/$D$14</f>
        <v>1.3282216922751843E-3</v>
      </c>
      <c r="I113" s="15">
        <f>ROUND($B$5*Table25[[#This Row],[Overall Normed]],0)</f>
        <v>0</v>
      </c>
    </row>
    <row r="114" spans="1:9" ht="14.4" customHeight="1">
      <c r="A114">
        <v>100</v>
      </c>
      <c r="B114" t="s">
        <v>661</v>
      </c>
      <c r="C114" t="s">
        <v>19889</v>
      </c>
      <c r="D114" s="4">
        <v>6.4</v>
      </c>
      <c r="E114" s="4">
        <v>0.6</v>
      </c>
      <c r="F114" t="s">
        <v>19790</v>
      </c>
      <c r="G114" s="4">
        <v>5.8</v>
      </c>
      <c r="H114">
        <f>Table25[[#This Row],[Overall]]/$D$14</f>
        <v>1.9319588251275408E-3</v>
      </c>
      <c r="I114" s="15">
        <f>ROUND($B$5*Table25[[#This Row],[Overall Normed]],0)</f>
        <v>0</v>
      </c>
    </row>
    <row r="115" spans="1:9" ht="14.4" customHeight="1">
      <c r="A115">
        <v>101</v>
      </c>
      <c r="B115" t="s">
        <v>663</v>
      </c>
      <c r="C115" t="s">
        <v>19890</v>
      </c>
      <c r="D115" s="4">
        <v>1.8</v>
      </c>
      <c r="E115" s="4">
        <v>0.6</v>
      </c>
      <c r="F115" t="s">
        <v>19790</v>
      </c>
      <c r="G115" s="4">
        <v>1.1000000000000001</v>
      </c>
      <c r="H115">
        <f>Table25[[#This Row],[Overall]]/$D$14</f>
        <v>5.4336341956712079E-4</v>
      </c>
      <c r="I115" s="15">
        <f>ROUND($B$5*Table25[[#This Row],[Overall Normed]],0)</f>
        <v>0</v>
      </c>
    </row>
    <row r="116" spans="1:9" ht="14.4" customHeight="1">
      <c r="A116">
        <v>102</v>
      </c>
      <c r="B116" t="s">
        <v>665</v>
      </c>
      <c r="C116" t="s">
        <v>19891</v>
      </c>
      <c r="D116" s="4">
        <v>11.1</v>
      </c>
      <c r="E116" s="4">
        <v>0.2</v>
      </c>
      <c r="F116" t="s">
        <v>19790</v>
      </c>
      <c r="G116" s="4">
        <v>10.9</v>
      </c>
      <c r="H116">
        <f>Table25[[#This Row],[Overall]]/$D$14</f>
        <v>3.3507410873305781E-3</v>
      </c>
      <c r="I116" s="15">
        <f>ROUND($B$5*Table25[[#This Row],[Overall Normed]],0)</f>
        <v>0</v>
      </c>
    </row>
    <row r="117" spans="1:9" ht="14.4" customHeight="1">
      <c r="A117">
        <v>103</v>
      </c>
      <c r="B117" t="s">
        <v>667</v>
      </c>
      <c r="C117" t="s">
        <v>19892</v>
      </c>
      <c r="D117" s="4">
        <v>8.9</v>
      </c>
      <c r="E117" s="4">
        <v>0.7</v>
      </c>
      <c r="F117" t="s">
        <v>19790</v>
      </c>
      <c r="G117" s="4">
        <v>8.1999999999999993</v>
      </c>
      <c r="H117">
        <f>Table25[[#This Row],[Overall]]/$D$14</f>
        <v>2.6866302411929863E-3</v>
      </c>
      <c r="I117" s="15">
        <f>ROUND($B$5*Table25[[#This Row],[Overall Normed]],0)</f>
        <v>0</v>
      </c>
    </row>
    <row r="118" spans="1:9" ht="14.4" customHeight="1">
      <c r="A118">
        <v>104</v>
      </c>
      <c r="B118" t="s">
        <v>669</v>
      </c>
      <c r="C118" t="s">
        <v>19893</v>
      </c>
      <c r="D118" s="4">
        <v>12.7</v>
      </c>
      <c r="E118" s="4">
        <v>0.5</v>
      </c>
      <c r="F118" t="s">
        <v>19790</v>
      </c>
      <c r="G118" s="4">
        <v>12.1</v>
      </c>
      <c r="H118">
        <f>Table25[[#This Row],[Overall]]/$D$14</f>
        <v>3.8337307936124631E-3</v>
      </c>
      <c r="I118" s="15">
        <f>ROUND($B$5*Table25[[#This Row],[Overall Normed]],0)</f>
        <v>0</v>
      </c>
    </row>
    <row r="119" spans="1:9" ht="14.4" customHeight="1">
      <c r="A119">
        <v>105</v>
      </c>
      <c r="B119" t="s">
        <v>671</v>
      </c>
      <c r="C119" t="s">
        <v>19894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5">
        <f>ROUND($B$5*Table25[[#This Row],[Overall Normed]],0)</f>
        <v>0</v>
      </c>
    </row>
    <row r="120" spans="1:9" ht="14.4" customHeight="1">
      <c r="A120">
        <v>106</v>
      </c>
      <c r="B120" t="s">
        <v>673</v>
      </c>
      <c r="C120" t="s">
        <v>19895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5">
        <f>ROUND($B$5*Table25[[#This Row],[Overall Normed]],0)</f>
        <v>0</v>
      </c>
    </row>
    <row r="121" spans="1:9" ht="14.4" customHeight="1">
      <c r="A121">
        <v>107</v>
      </c>
      <c r="B121" t="s">
        <v>675</v>
      </c>
      <c r="C121" t="s">
        <v>19896</v>
      </c>
      <c r="D121" s="4">
        <v>9.1999999999999993</v>
      </c>
      <c r="E121" s="4">
        <v>1.3</v>
      </c>
      <c r="F121" t="s">
        <v>19790</v>
      </c>
      <c r="G121" s="4">
        <v>7.9</v>
      </c>
      <c r="H121">
        <f>Table25[[#This Row],[Overall]]/$D$14</f>
        <v>2.7771908111208395E-3</v>
      </c>
      <c r="I121" s="15">
        <f>ROUND($B$5*Table25[[#This Row],[Overall Normed]],0)</f>
        <v>0</v>
      </c>
    </row>
    <row r="122" spans="1:9" ht="14.4" customHeight="1">
      <c r="A122">
        <v>108</v>
      </c>
      <c r="B122" t="s">
        <v>677</v>
      </c>
      <c r="C122" t="s">
        <v>19897</v>
      </c>
      <c r="D122" s="4">
        <v>4.5999999999999996</v>
      </c>
      <c r="E122" s="4">
        <v>0.4</v>
      </c>
      <c r="F122" t="s">
        <v>19790</v>
      </c>
      <c r="G122" s="4">
        <v>4.2</v>
      </c>
      <c r="H122">
        <f>Table25[[#This Row],[Overall]]/$D$14</f>
        <v>1.3885954055604197E-3</v>
      </c>
      <c r="I122" s="15">
        <f>ROUND($B$5*Table25[[#This Row],[Overall Normed]],0)</f>
        <v>0</v>
      </c>
    </row>
    <row r="123" spans="1:9" ht="14.4" customHeight="1">
      <c r="A123">
        <v>109</v>
      </c>
      <c r="B123" t="s">
        <v>679</v>
      </c>
      <c r="C123" t="s">
        <v>19898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5">
        <f>ROUND($B$5*Table25[[#This Row],[Overall Normed]],0)</f>
        <v>0</v>
      </c>
    </row>
    <row r="124" spans="1:9" ht="14.4" customHeight="1">
      <c r="A124">
        <v>110</v>
      </c>
      <c r="B124" t="s">
        <v>681</v>
      </c>
      <c r="C124" t="s">
        <v>19899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5">
        <f>ROUND($B$5*Table25[[#This Row],[Overall Normed]],0)</f>
        <v>0</v>
      </c>
    </row>
    <row r="125" spans="1:9" ht="14.4" customHeight="1">
      <c r="A125">
        <v>111</v>
      </c>
      <c r="B125" t="s">
        <v>683</v>
      </c>
      <c r="C125" t="s">
        <v>19900</v>
      </c>
      <c r="D125" s="4">
        <v>11.7</v>
      </c>
      <c r="E125" s="4">
        <v>2</v>
      </c>
      <c r="F125" t="s">
        <v>19790</v>
      </c>
      <c r="G125" s="4">
        <v>9.6999999999999993</v>
      </c>
      <c r="H125">
        <f>Table25[[#This Row],[Overall]]/$D$14</f>
        <v>3.5318622271862852E-3</v>
      </c>
      <c r="I125" s="15">
        <f>ROUND($B$5*Table25[[#This Row],[Overall Normed]],0)</f>
        <v>0</v>
      </c>
    </row>
    <row r="126" spans="1:9" ht="14.4" customHeight="1">
      <c r="A126">
        <v>112</v>
      </c>
      <c r="B126" t="s">
        <v>685</v>
      </c>
      <c r="C126" t="s">
        <v>19901</v>
      </c>
      <c r="D126" s="4">
        <v>16.899999999999999</v>
      </c>
      <c r="E126" s="4">
        <v>1.7</v>
      </c>
      <c r="F126" t="s">
        <v>19790</v>
      </c>
      <c r="G126" s="4">
        <v>15.2</v>
      </c>
      <c r="H126">
        <f>Table25[[#This Row],[Overall]]/$D$14</f>
        <v>5.1015787726024116E-3</v>
      </c>
      <c r="I126" s="15">
        <f>ROUND($B$5*Table25[[#This Row],[Overall Normed]],0)</f>
        <v>0</v>
      </c>
    </row>
    <row r="127" spans="1:9" ht="14.4" customHeight="1">
      <c r="A127">
        <v>113</v>
      </c>
      <c r="B127" t="s">
        <v>687</v>
      </c>
      <c r="C127" t="s">
        <v>19902</v>
      </c>
      <c r="D127" s="4">
        <v>4.5</v>
      </c>
      <c r="E127" s="4">
        <v>1.1000000000000001</v>
      </c>
      <c r="F127" t="s">
        <v>19790</v>
      </c>
      <c r="G127" s="4">
        <v>3.4</v>
      </c>
      <c r="H127">
        <f>Table25[[#This Row],[Overall]]/$D$14</f>
        <v>1.358408548917802E-3</v>
      </c>
      <c r="I127" s="15">
        <f>ROUND($B$5*Table25[[#This Row],[Overall Normed]],0)</f>
        <v>0</v>
      </c>
    </row>
    <row r="128" spans="1:9" ht="14.4" customHeight="1">
      <c r="A128">
        <v>114</v>
      </c>
      <c r="B128" t="s">
        <v>689</v>
      </c>
      <c r="C128" t="s">
        <v>19903</v>
      </c>
      <c r="D128" s="4">
        <v>11.3</v>
      </c>
      <c r="E128" s="4">
        <v>1.9</v>
      </c>
      <c r="F128" t="s">
        <v>19790</v>
      </c>
      <c r="G128" s="4">
        <v>9.4</v>
      </c>
      <c r="H128">
        <f>Table25[[#This Row],[Overall]]/$D$14</f>
        <v>3.4111148006158143E-3</v>
      </c>
      <c r="I128" s="15">
        <f>ROUND($B$5*Table25[[#This Row],[Overall Normed]],0)</f>
        <v>0</v>
      </c>
    </row>
    <row r="129" spans="1:9" ht="14.4" customHeight="1">
      <c r="A129">
        <v>115</v>
      </c>
      <c r="B129" t="s">
        <v>691</v>
      </c>
      <c r="C129" t="s">
        <v>19904</v>
      </c>
      <c r="D129" s="4">
        <v>6.9</v>
      </c>
      <c r="E129" s="4">
        <v>0.5</v>
      </c>
      <c r="F129" t="s">
        <v>19790</v>
      </c>
      <c r="G129" s="4">
        <v>6.4</v>
      </c>
      <c r="H129">
        <f>Table25[[#This Row],[Overall]]/$D$14</f>
        <v>2.08289310834063E-3</v>
      </c>
      <c r="I129" s="15">
        <f>ROUND($B$5*Table25[[#This Row],[Overall Normed]],0)</f>
        <v>0</v>
      </c>
    </row>
    <row r="130" spans="1:9" ht="14.4" customHeight="1">
      <c r="A130">
        <v>116</v>
      </c>
      <c r="B130" t="s">
        <v>693</v>
      </c>
      <c r="C130" t="s">
        <v>19905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5">
        <f>ROUND($B$5*Table25[[#This Row],[Overall Normed]],0)</f>
        <v>0</v>
      </c>
    </row>
    <row r="131" spans="1:9" ht="14.4" customHeight="1">
      <c r="A131">
        <v>117</v>
      </c>
      <c r="B131" t="s">
        <v>432</v>
      </c>
      <c r="C131" t="s">
        <v>19906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5">
        <f>ROUND($B$5*Table25[[#This Row],[Overall Normed]],0)</f>
        <v>0</v>
      </c>
    </row>
    <row r="132" spans="1:9" ht="14.4" customHeight="1">
      <c r="A132">
        <v>118</v>
      </c>
      <c r="B132" t="s">
        <v>434</v>
      </c>
      <c r="C132" t="s">
        <v>19907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5">
        <f>ROUND($B$5*Table25[[#This Row],[Overall Normed]],0)</f>
        <v>0</v>
      </c>
    </row>
    <row r="133" spans="1:9" ht="14.4" customHeight="1">
      <c r="A133">
        <v>119</v>
      </c>
      <c r="B133" t="s">
        <v>436</v>
      </c>
      <c r="C133" t="s">
        <v>19908</v>
      </c>
      <c r="D133" s="4">
        <v>5.0999999999999996</v>
      </c>
      <c r="E133" s="4">
        <v>1.2</v>
      </c>
      <c r="F133" t="s">
        <v>19790</v>
      </c>
      <c r="G133" s="4">
        <v>3.9</v>
      </c>
      <c r="H133">
        <f>Table25[[#This Row],[Overall]]/$D$14</f>
        <v>1.5395296887735089E-3</v>
      </c>
      <c r="I133" s="15">
        <f>ROUND($B$5*Table25[[#This Row],[Overall Normed]],0)</f>
        <v>0</v>
      </c>
    </row>
    <row r="134" spans="1:9" ht="14.4" customHeight="1">
      <c r="A134">
        <v>120</v>
      </c>
      <c r="B134" t="s">
        <v>438</v>
      </c>
      <c r="C134" t="s">
        <v>19909</v>
      </c>
      <c r="D134" s="4">
        <v>15.7</v>
      </c>
      <c r="E134" s="4">
        <v>1.2</v>
      </c>
      <c r="F134" t="s">
        <v>19790</v>
      </c>
      <c r="G134" s="4">
        <v>14.6</v>
      </c>
      <c r="H134">
        <f>Table25[[#This Row],[Overall]]/$D$14</f>
        <v>4.7393364928909982E-3</v>
      </c>
      <c r="I134" s="15">
        <f>ROUND($B$5*Table25[[#This Row],[Overall Normed]],0)</f>
        <v>0</v>
      </c>
    </row>
    <row r="135" spans="1:9" ht="14.4" customHeight="1">
      <c r="A135">
        <v>121</v>
      </c>
      <c r="B135" t="s">
        <v>440</v>
      </c>
      <c r="C135" t="s">
        <v>19910</v>
      </c>
      <c r="D135" s="4">
        <v>9.9</v>
      </c>
      <c r="E135" s="4">
        <v>2.4</v>
      </c>
      <c r="F135" t="s">
        <v>19790</v>
      </c>
      <c r="G135" s="4">
        <v>7.5</v>
      </c>
      <c r="H135">
        <f>Table25[[#This Row],[Overall]]/$D$14</f>
        <v>2.9884988076191647E-3</v>
      </c>
      <c r="I135" s="15">
        <f>ROUND($B$5*Table25[[#This Row],[Overall Normed]],0)</f>
        <v>0</v>
      </c>
    </row>
    <row r="136" spans="1:9" ht="14.4" customHeight="1">
      <c r="A136">
        <v>122</v>
      </c>
      <c r="B136" t="s">
        <v>442</v>
      </c>
      <c r="C136" t="s">
        <v>19911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5">
        <f>ROUND($B$5*Table25[[#This Row],[Overall Normed]],0)</f>
        <v>0</v>
      </c>
    </row>
    <row r="137" spans="1:9" ht="14.4" customHeight="1">
      <c r="A137">
        <v>123</v>
      </c>
      <c r="B137" t="s">
        <v>444</v>
      </c>
      <c r="C137" t="s">
        <v>19912</v>
      </c>
      <c r="D137" s="4">
        <v>9.5</v>
      </c>
      <c r="E137" s="4">
        <v>2.8</v>
      </c>
      <c r="F137" t="s">
        <v>19790</v>
      </c>
      <c r="G137" s="4">
        <v>6.7</v>
      </c>
      <c r="H137">
        <f>Table25[[#This Row],[Overall]]/$D$14</f>
        <v>2.867751381048693E-3</v>
      </c>
      <c r="I137" s="15">
        <f>ROUND($B$5*Table25[[#This Row],[Overall Normed]],0)</f>
        <v>0</v>
      </c>
    </row>
    <row r="138" spans="1:9" ht="14.4" customHeight="1">
      <c r="A138">
        <v>124</v>
      </c>
      <c r="B138" t="s">
        <v>446</v>
      </c>
      <c r="C138" t="s">
        <v>19913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5">
        <f>ROUND($B$5*Table25[[#This Row],[Overall Normed]],0)</f>
        <v>0</v>
      </c>
    </row>
    <row r="139" spans="1:9" ht="14.4" customHeight="1">
      <c r="A139">
        <v>125</v>
      </c>
      <c r="B139" t="s">
        <v>448</v>
      </c>
      <c r="C139" t="s">
        <v>19914</v>
      </c>
      <c r="D139" s="4">
        <v>13.2</v>
      </c>
      <c r="E139" s="4">
        <v>3.3</v>
      </c>
      <c r="F139" t="s">
        <v>19790</v>
      </c>
      <c r="G139" s="4">
        <v>9.9</v>
      </c>
      <c r="H139">
        <f>Table25[[#This Row],[Overall]]/$D$14</f>
        <v>3.9846650768255521E-3</v>
      </c>
      <c r="I139" s="15">
        <f>ROUND($B$5*Table25[[#This Row],[Overall Normed]],0)</f>
        <v>0</v>
      </c>
    </row>
    <row r="140" spans="1:9" ht="14.4" customHeight="1">
      <c r="A140">
        <v>126</v>
      </c>
      <c r="B140" t="s">
        <v>450</v>
      </c>
      <c r="C140" t="s">
        <v>19915</v>
      </c>
      <c r="D140" s="4">
        <v>8.3000000000000007</v>
      </c>
      <c r="E140" s="4">
        <v>2.1</v>
      </c>
      <c r="F140" t="s">
        <v>19790</v>
      </c>
      <c r="G140" s="4">
        <v>6.1</v>
      </c>
      <c r="H140">
        <f>Table25[[#This Row],[Overall]]/$D$14</f>
        <v>2.5055091013372797E-3</v>
      </c>
      <c r="I140" s="15">
        <f>ROUND($B$5*Table25[[#This Row],[Overall Normed]],0)</f>
        <v>0</v>
      </c>
    </row>
    <row r="141" spans="1:9" ht="14.4" customHeight="1">
      <c r="A141">
        <v>127</v>
      </c>
      <c r="B141" t="s">
        <v>452</v>
      </c>
      <c r="C141" t="s">
        <v>19916</v>
      </c>
      <c r="D141" s="4">
        <v>4.0999999999999996</v>
      </c>
      <c r="E141" t="s">
        <v>19790</v>
      </c>
      <c r="F141" t="s">
        <v>19790</v>
      </c>
      <c r="G141" s="4">
        <v>4.0999999999999996</v>
      </c>
      <c r="H141">
        <f>Table25[[#This Row],[Overall]]/$D$14</f>
        <v>1.2376611223473305E-3</v>
      </c>
      <c r="I141" s="15">
        <f>ROUND($B$5*Table25[[#This Row],[Overall Normed]],0)</f>
        <v>0</v>
      </c>
    </row>
    <row r="142" spans="1:9" ht="14.4" customHeight="1">
      <c r="A142">
        <v>128</v>
      </c>
      <c r="B142" t="s">
        <v>454</v>
      </c>
      <c r="C142" t="s">
        <v>19917</v>
      </c>
      <c r="D142" s="4">
        <v>7.7</v>
      </c>
      <c r="E142" s="4">
        <v>2.4</v>
      </c>
      <c r="F142" t="s">
        <v>19790</v>
      </c>
      <c r="G142" s="4">
        <v>5.4</v>
      </c>
      <c r="H142">
        <f>Table25[[#This Row],[Overall]]/$D$14</f>
        <v>2.3243879614815726E-3</v>
      </c>
      <c r="I142" s="15">
        <f>ROUND($B$5*Table25[[#This Row],[Overall Normed]],0)</f>
        <v>0</v>
      </c>
    </row>
    <row r="143" spans="1:9" ht="14.4" customHeight="1">
      <c r="A143">
        <v>129</v>
      </c>
      <c r="B143" t="s">
        <v>456</v>
      </c>
      <c r="C143" t="s">
        <v>19918</v>
      </c>
      <c r="D143" s="4">
        <v>5.2</v>
      </c>
      <c r="E143" s="4">
        <v>1.3</v>
      </c>
      <c r="F143" t="s">
        <v>19790</v>
      </c>
      <c r="G143" s="4">
        <v>3.9</v>
      </c>
      <c r="H143">
        <f>Table25[[#This Row],[Overall]]/$D$14</f>
        <v>1.5697165454161268E-3</v>
      </c>
      <c r="I143" s="15">
        <f>ROUND($B$5*Table25[[#This Row],[Overall Normed]],0)</f>
        <v>0</v>
      </c>
    </row>
    <row r="144" spans="1:9" ht="14.4" customHeight="1">
      <c r="A144">
        <v>130</v>
      </c>
      <c r="B144" t="s">
        <v>458</v>
      </c>
      <c r="C144" t="s">
        <v>19919</v>
      </c>
      <c r="D144" s="4">
        <v>14.1</v>
      </c>
      <c r="E144" s="4">
        <v>3.2</v>
      </c>
      <c r="F144" t="s">
        <v>19790</v>
      </c>
      <c r="G144" s="4">
        <v>10.9</v>
      </c>
      <c r="H144">
        <f>Table25[[#This Row],[Overall]]/$D$14</f>
        <v>4.2563467866091132E-3</v>
      </c>
      <c r="I144" s="15">
        <f>ROUND($B$5*Table25[[#This Row],[Overall Normed]],0)</f>
        <v>0</v>
      </c>
    </row>
    <row r="145" spans="1:9" ht="14.4" customHeight="1">
      <c r="A145">
        <v>131</v>
      </c>
      <c r="B145" t="s">
        <v>461</v>
      </c>
      <c r="C145" t="s">
        <v>19920</v>
      </c>
      <c r="D145" s="4">
        <v>6.8</v>
      </c>
      <c r="E145" s="4">
        <v>1.4</v>
      </c>
      <c r="F145" t="s">
        <v>19790</v>
      </c>
      <c r="G145" s="4">
        <v>5.3</v>
      </c>
      <c r="H145">
        <f>Table25[[#This Row],[Overall]]/$D$14</f>
        <v>2.0527062516980119E-3</v>
      </c>
      <c r="I145" s="15">
        <f>ROUND($B$5*Table25[[#This Row],[Overall Normed]],0)</f>
        <v>0</v>
      </c>
    </row>
    <row r="146" spans="1:9" ht="14.4" customHeight="1">
      <c r="A146">
        <v>132</v>
      </c>
      <c r="B146" t="s">
        <v>462</v>
      </c>
      <c r="C146" t="s">
        <v>19921</v>
      </c>
      <c r="D146" s="4">
        <v>4.8</v>
      </c>
      <c r="E146" s="4">
        <v>1.8</v>
      </c>
      <c r="F146" t="s">
        <v>19790</v>
      </c>
      <c r="G146" s="4">
        <v>3.1</v>
      </c>
      <c r="H146">
        <f>Table25[[#This Row],[Overall]]/$D$14</f>
        <v>1.4489691188456554E-3</v>
      </c>
      <c r="I146" s="15">
        <f>ROUND($B$5*Table25[[#This Row],[Overall Normed]],0)</f>
        <v>0</v>
      </c>
    </row>
    <row r="147" spans="1:9" ht="14.4" customHeight="1">
      <c r="A147">
        <v>133</v>
      </c>
      <c r="B147" t="s">
        <v>464</v>
      </c>
      <c r="C147" t="s">
        <v>19922</v>
      </c>
      <c r="D147" s="4">
        <v>5.8</v>
      </c>
      <c r="E147" s="4">
        <v>1.6</v>
      </c>
      <c r="F147" t="s">
        <v>19790</v>
      </c>
      <c r="G147" s="4">
        <v>4.2</v>
      </c>
      <c r="H147">
        <f>Table25[[#This Row],[Overall]]/$D$14</f>
        <v>1.7508376852718337E-3</v>
      </c>
      <c r="I147" s="15">
        <f>ROUND($B$5*Table25[[#This Row],[Overall Normed]],0)</f>
        <v>0</v>
      </c>
    </row>
    <row r="148" spans="1:9" ht="14.4" customHeight="1">
      <c r="A148">
        <v>134</v>
      </c>
      <c r="B148" t="s">
        <v>466</v>
      </c>
      <c r="C148" t="s">
        <v>19923</v>
      </c>
      <c r="D148" s="4">
        <v>12.2</v>
      </c>
      <c r="E148" s="4">
        <v>2</v>
      </c>
      <c r="F148" t="s">
        <v>19790</v>
      </c>
      <c r="G148" s="4">
        <v>10.199999999999999</v>
      </c>
      <c r="H148">
        <f>Table25[[#This Row],[Overall]]/$D$14</f>
        <v>3.6827965103993741E-3</v>
      </c>
      <c r="I148" s="15">
        <f>ROUND($B$5*Table25[[#This Row],[Overall Normed]],0)</f>
        <v>0</v>
      </c>
    </row>
    <row r="149" spans="1:9" ht="14.4" customHeight="1">
      <c r="A149">
        <v>135</v>
      </c>
      <c r="B149" t="s">
        <v>468</v>
      </c>
      <c r="C149" t="s">
        <v>19924</v>
      </c>
      <c r="D149" s="4">
        <v>3.4</v>
      </c>
      <c r="E149" s="4">
        <v>0.7</v>
      </c>
      <c r="F149" t="s">
        <v>19790</v>
      </c>
      <c r="G149" s="4">
        <v>2.7</v>
      </c>
      <c r="H149">
        <f>Table25[[#This Row],[Overall]]/$D$14</f>
        <v>1.0263531258490059E-3</v>
      </c>
      <c r="I149" s="15">
        <f>ROUND($B$5*Table25[[#This Row],[Overall Normed]],0)</f>
        <v>0</v>
      </c>
    </row>
    <row r="150" spans="1:9" ht="14.4" customHeight="1">
      <c r="A150">
        <v>136</v>
      </c>
      <c r="B150" t="s">
        <v>470</v>
      </c>
      <c r="C150" t="s">
        <v>19925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5">
        <f>ROUND($B$5*Table25[[#This Row],[Overall Normed]],0)</f>
        <v>0</v>
      </c>
    </row>
    <row r="151" spans="1:9" ht="14.4" customHeight="1">
      <c r="A151">
        <v>137</v>
      </c>
      <c r="B151" t="s">
        <v>472</v>
      </c>
      <c r="C151" t="s">
        <v>19926</v>
      </c>
      <c r="D151" s="4">
        <v>7.5</v>
      </c>
      <c r="E151" s="4">
        <v>0.8</v>
      </c>
      <c r="F151" t="s">
        <v>19790</v>
      </c>
      <c r="G151" s="4">
        <v>6.7</v>
      </c>
      <c r="H151">
        <f>Table25[[#This Row],[Overall]]/$D$14</f>
        <v>2.2640142481963367E-3</v>
      </c>
      <c r="I151" s="15">
        <f>ROUND($B$5*Table25[[#This Row],[Overall Normed]],0)</f>
        <v>0</v>
      </c>
    </row>
    <row r="152" spans="1:9" ht="14.4" customHeight="1">
      <c r="A152">
        <v>138</v>
      </c>
      <c r="B152" t="s">
        <v>474</v>
      </c>
      <c r="C152" t="s">
        <v>19927</v>
      </c>
      <c r="D152" s="4">
        <v>2</v>
      </c>
      <c r="E152" s="4">
        <v>0</v>
      </c>
      <c r="F152" t="s">
        <v>19790</v>
      </c>
      <c r="G152" s="4">
        <v>2</v>
      </c>
      <c r="H152">
        <f>Table25[[#This Row],[Overall]]/$D$14</f>
        <v>6.0373713285235642E-4</v>
      </c>
      <c r="I152" s="15">
        <f>ROUND($B$5*Table25[[#This Row],[Overall Normed]],0)</f>
        <v>0</v>
      </c>
    </row>
    <row r="153" spans="1:9" ht="14.4" customHeight="1">
      <c r="A153">
        <v>139</v>
      </c>
      <c r="B153" t="s">
        <v>476</v>
      </c>
      <c r="C153" t="s">
        <v>19928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5">
        <f>ROUND($B$5*Table25[[#This Row],[Overall Normed]],0)</f>
        <v>0</v>
      </c>
    </row>
    <row r="154" spans="1:9" ht="14.4" customHeight="1">
      <c r="A154">
        <v>140</v>
      </c>
      <c r="B154" t="s">
        <v>478</v>
      </c>
      <c r="C154" t="s">
        <v>19929</v>
      </c>
      <c r="D154" s="4">
        <v>6.2</v>
      </c>
      <c r="E154" s="4">
        <v>1.4</v>
      </c>
      <c r="F154" t="s">
        <v>19790</v>
      </c>
      <c r="G154" s="4">
        <v>4.7</v>
      </c>
      <c r="H154">
        <f>Table25[[#This Row],[Overall]]/$D$14</f>
        <v>1.871585111842305E-3</v>
      </c>
      <c r="I154" s="15">
        <f>ROUND($B$5*Table25[[#This Row],[Overall Normed]],0)</f>
        <v>0</v>
      </c>
    </row>
    <row r="155" spans="1:9" ht="14.4" customHeight="1">
      <c r="A155">
        <v>141</v>
      </c>
      <c r="B155" t="s">
        <v>480</v>
      </c>
      <c r="C155" t="s">
        <v>19930</v>
      </c>
      <c r="D155" s="4">
        <v>6.7</v>
      </c>
      <c r="E155" s="4">
        <v>1.2</v>
      </c>
      <c r="F155" t="s">
        <v>19790</v>
      </c>
      <c r="G155" s="4">
        <v>5.5</v>
      </c>
      <c r="H155">
        <f>Table25[[#This Row],[Overall]]/$D$14</f>
        <v>2.0225193950553942E-3</v>
      </c>
      <c r="I155" s="15">
        <f>ROUND($B$5*Table25[[#This Row],[Overall Normed]],0)</f>
        <v>0</v>
      </c>
    </row>
    <row r="156" spans="1:9" ht="14.4" customHeight="1">
      <c r="A156">
        <v>142</v>
      </c>
      <c r="B156" t="s">
        <v>482</v>
      </c>
      <c r="C156" t="s">
        <v>19931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5">
        <f>ROUND($B$5*Table25[[#This Row],[Overall Normed]],0)</f>
        <v>0</v>
      </c>
    </row>
    <row r="157" spans="1:9" ht="14.4" customHeight="1">
      <c r="A157">
        <v>143</v>
      </c>
      <c r="B157" t="s">
        <v>695</v>
      </c>
      <c r="C157" t="s">
        <v>19932</v>
      </c>
      <c r="D157" s="4">
        <v>1.3</v>
      </c>
      <c r="E157" s="4">
        <v>1</v>
      </c>
      <c r="F157" t="s">
        <v>19790</v>
      </c>
      <c r="G157" s="4">
        <v>0.3</v>
      </c>
      <c r="H157">
        <f>Table25[[#This Row],[Overall]]/$D$14</f>
        <v>3.9242913635403171E-4</v>
      </c>
      <c r="I157" s="15">
        <f>ROUND($B$5*Table25[[#This Row],[Overall Normed]],0)</f>
        <v>0</v>
      </c>
    </row>
    <row r="158" spans="1:9" ht="14.4" customHeight="1">
      <c r="A158">
        <v>144</v>
      </c>
      <c r="B158" t="s">
        <v>697</v>
      </c>
      <c r="C158" t="s">
        <v>19933</v>
      </c>
      <c r="D158" s="4">
        <v>2.9</v>
      </c>
      <c r="E158" s="4">
        <v>1.3</v>
      </c>
      <c r="F158" t="s">
        <v>19790</v>
      </c>
      <c r="G158" s="4">
        <v>1.6</v>
      </c>
      <c r="H158">
        <f>Table25[[#This Row],[Overall]]/$D$14</f>
        <v>8.7541884263591687E-4</v>
      </c>
      <c r="I158" s="15">
        <f>ROUND($B$5*Table25[[#This Row],[Overall Normed]],0)</f>
        <v>0</v>
      </c>
    </row>
    <row r="159" spans="1:9" ht="14.4" customHeight="1">
      <c r="A159">
        <v>145</v>
      </c>
      <c r="B159" t="s">
        <v>699</v>
      </c>
      <c r="C159" t="s">
        <v>19934</v>
      </c>
      <c r="D159" s="4">
        <v>5.3</v>
      </c>
      <c r="E159" s="4">
        <v>1.5</v>
      </c>
      <c r="F159" t="s">
        <v>19790</v>
      </c>
      <c r="G159" s="4">
        <v>3.8</v>
      </c>
      <c r="H159">
        <f>Table25[[#This Row],[Overall]]/$D$14</f>
        <v>1.5999034020587445E-3</v>
      </c>
      <c r="I159" s="15">
        <f>ROUND($B$5*Table25[[#This Row],[Overall Normed]],0)</f>
        <v>0</v>
      </c>
    </row>
    <row r="160" spans="1:9" ht="14.4" customHeight="1">
      <c r="A160">
        <v>146</v>
      </c>
      <c r="B160" t="s">
        <v>701</v>
      </c>
      <c r="C160" t="s">
        <v>19935</v>
      </c>
      <c r="D160" s="4">
        <v>8.8000000000000007</v>
      </c>
      <c r="E160" s="4">
        <v>0.4</v>
      </c>
      <c r="F160" t="s">
        <v>19790</v>
      </c>
      <c r="G160" s="4">
        <v>8.4</v>
      </c>
      <c r="H160">
        <f>Table25[[#This Row],[Overall]]/$D$14</f>
        <v>2.6564433845503686E-3</v>
      </c>
      <c r="I160" s="15">
        <f>ROUND($B$5*Table25[[#This Row],[Overall Normed]],0)</f>
        <v>0</v>
      </c>
    </row>
    <row r="161" spans="1:9" ht="14.4" customHeight="1">
      <c r="A161">
        <v>147</v>
      </c>
      <c r="B161" t="s">
        <v>703</v>
      </c>
      <c r="C161" t="s">
        <v>19936</v>
      </c>
      <c r="D161" s="4">
        <v>5</v>
      </c>
      <c r="E161" s="4">
        <v>0</v>
      </c>
      <c r="F161" t="s">
        <v>19790</v>
      </c>
      <c r="G161" s="4">
        <v>5</v>
      </c>
      <c r="H161">
        <f>Table25[[#This Row],[Overall]]/$D$14</f>
        <v>1.5093428321308912E-3</v>
      </c>
      <c r="I161" s="15">
        <f>ROUND($B$5*Table25[[#This Row],[Overall Normed]],0)</f>
        <v>0</v>
      </c>
    </row>
    <row r="162" spans="1:9" ht="14.4" customHeight="1">
      <c r="A162">
        <v>148</v>
      </c>
      <c r="B162" t="s">
        <v>705</v>
      </c>
      <c r="C162" t="s">
        <v>19938</v>
      </c>
      <c r="D162" s="4">
        <v>10.4</v>
      </c>
      <c r="E162" s="4">
        <v>2.4</v>
      </c>
      <c r="F162" t="s">
        <v>19790</v>
      </c>
      <c r="G162" s="4">
        <v>8</v>
      </c>
      <c r="H162">
        <f>Table25[[#This Row],[Overall]]/$D$14</f>
        <v>3.1394330908322537E-3</v>
      </c>
      <c r="I162" s="15">
        <f>ROUND($B$5*Table25[[#This Row],[Overall Normed]],0)</f>
        <v>0</v>
      </c>
    </row>
    <row r="163" spans="1:9" ht="14.4" customHeight="1">
      <c r="A163">
        <v>149</v>
      </c>
      <c r="B163" t="s">
        <v>707</v>
      </c>
      <c r="C163" t="s">
        <v>19939</v>
      </c>
      <c r="D163" s="4">
        <v>5.4</v>
      </c>
      <c r="E163" s="4">
        <v>1</v>
      </c>
      <c r="F163" t="s">
        <v>19790</v>
      </c>
      <c r="G163" s="4">
        <v>4.4000000000000004</v>
      </c>
      <c r="H163">
        <f>Table25[[#This Row],[Overall]]/$D$14</f>
        <v>1.6300902587013625E-3</v>
      </c>
      <c r="I163" s="15">
        <f>ROUND($B$5*Table25[[#This Row],[Overall Normed]],0)</f>
        <v>0</v>
      </c>
    </row>
    <row r="164" spans="1:9" ht="14.4" customHeight="1">
      <c r="A164">
        <v>150</v>
      </c>
      <c r="B164" t="s">
        <v>709</v>
      </c>
      <c r="C164" t="s">
        <v>19941</v>
      </c>
      <c r="D164" s="4">
        <v>4.3</v>
      </c>
      <c r="E164" s="4">
        <v>2.2999999999999998</v>
      </c>
      <c r="F164" t="s">
        <v>19790</v>
      </c>
      <c r="G164" s="4">
        <v>2</v>
      </c>
      <c r="H164">
        <f>Table25[[#This Row],[Overall]]/$D$14</f>
        <v>1.2980348356325664E-3</v>
      </c>
      <c r="I164" s="15">
        <f>ROUND($B$5*Table25[[#This Row],[Overall Normed]],0)</f>
        <v>0</v>
      </c>
    </row>
    <row r="165" spans="1:9" ht="14.4" customHeight="1">
      <c r="A165">
        <v>151</v>
      </c>
      <c r="B165" t="s">
        <v>711</v>
      </c>
      <c r="C165" t="s">
        <v>19942</v>
      </c>
      <c r="D165" s="4">
        <v>5.8</v>
      </c>
      <c r="E165" s="4">
        <v>0.6</v>
      </c>
      <c r="F165" t="s">
        <v>19790</v>
      </c>
      <c r="G165" s="4">
        <v>5.2</v>
      </c>
      <c r="H165">
        <f>Table25[[#This Row],[Overall]]/$D$14</f>
        <v>1.7508376852718337E-3</v>
      </c>
      <c r="I165" s="15">
        <f>ROUND($B$5*Table25[[#This Row],[Overall Normed]],0)</f>
        <v>0</v>
      </c>
    </row>
    <row r="166" spans="1:9" ht="14.4" customHeight="1">
      <c r="A166">
        <v>152</v>
      </c>
      <c r="B166" t="s">
        <v>713</v>
      </c>
      <c r="C166" t="s">
        <v>19937</v>
      </c>
      <c r="D166" s="4">
        <v>3.5</v>
      </c>
      <c r="E166" s="4">
        <v>1.6</v>
      </c>
      <c r="F166" t="s">
        <v>19790</v>
      </c>
      <c r="G166" s="4">
        <v>2</v>
      </c>
      <c r="H166">
        <f>Table25[[#This Row],[Overall]]/$D$14</f>
        <v>1.0565399824916239E-3</v>
      </c>
      <c r="I166" s="15">
        <f>ROUND($B$5*Table25[[#This Row],[Overall Normed]],0)</f>
        <v>0</v>
      </c>
    </row>
    <row r="167" spans="1:9" ht="14.4" customHeight="1">
      <c r="A167">
        <v>153</v>
      </c>
      <c r="B167" t="s">
        <v>715</v>
      </c>
      <c r="C167" t="s">
        <v>19940</v>
      </c>
      <c r="D167" s="4">
        <v>4.4000000000000004</v>
      </c>
      <c r="E167" s="4">
        <v>0.8</v>
      </c>
      <c r="F167" t="s">
        <v>19790</v>
      </c>
      <c r="G167" s="4">
        <v>3.5</v>
      </c>
      <c r="H167">
        <f>Table25[[#This Row],[Overall]]/$D$14</f>
        <v>1.3282216922751843E-3</v>
      </c>
      <c r="I167" s="15">
        <f>ROUND($B$5*Table25[[#This Row],[Overall Normed]],0)</f>
        <v>0</v>
      </c>
    </row>
    <row r="168" spans="1:9" ht="14.4" customHeight="1">
      <c r="A168">
        <v>154</v>
      </c>
      <c r="B168" t="s">
        <v>717</v>
      </c>
      <c r="C168" t="s">
        <v>19943</v>
      </c>
      <c r="D168" s="4">
        <v>0.8</v>
      </c>
      <c r="E168" s="4">
        <v>0.6</v>
      </c>
      <c r="F168" t="s">
        <v>19790</v>
      </c>
      <c r="G168" s="4">
        <v>0.1</v>
      </c>
      <c r="H168">
        <f>Table25[[#This Row],[Overall]]/$D$14</f>
        <v>2.4149485314094261E-4</v>
      </c>
      <c r="I168" s="15">
        <f>ROUND($B$5*Table25[[#This Row],[Overall Normed]],0)</f>
        <v>0</v>
      </c>
    </row>
    <row r="169" spans="1:9" ht="14.4" customHeight="1">
      <c r="A169">
        <v>155</v>
      </c>
      <c r="B169" t="s">
        <v>719</v>
      </c>
      <c r="C169" t="s">
        <v>19944</v>
      </c>
      <c r="D169" s="4">
        <v>3.5</v>
      </c>
      <c r="E169" s="4">
        <v>1.1000000000000001</v>
      </c>
      <c r="F169" t="s">
        <v>19790</v>
      </c>
      <c r="G169" s="4">
        <v>2.5</v>
      </c>
      <c r="H169">
        <f>Table25[[#This Row],[Overall]]/$D$14</f>
        <v>1.0565399824916239E-3</v>
      </c>
      <c r="I169" s="15">
        <f>ROUND($B$5*Table25[[#This Row],[Overall Normed]],0)</f>
        <v>0</v>
      </c>
    </row>
    <row r="170" spans="1:9" ht="14.4" customHeight="1">
      <c r="A170">
        <v>156</v>
      </c>
      <c r="B170" t="s">
        <v>721</v>
      </c>
      <c r="C170" t="s">
        <v>19945</v>
      </c>
      <c r="D170" s="4">
        <v>4.8</v>
      </c>
      <c r="E170" s="4">
        <v>0.6</v>
      </c>
      <c r="F170" t="s">
        <v>19790</v>
      </c>
      <c r="G170" s="4">
        <v>4.2</v>
      </c>
      <c r="H170">
        <f>Table25[[#This Row],[Overall]]/$D$14</f>
        <v>1.4489691188456554E-3</v>
      </c>
      <c r="I170" s="15">
        <f>ROUND($B$5*Table25[[#This Row],[Overall Normed]],0)</f>
        <v>0</v>
      </c>
    </row>
    <row r="171" spans="1:9" ht="14.4" customHeight="1">
      <c r="A171">
        <v>157</v>
      </c>
      <c r="B171" t="s">
        <v>723</v>
      </c>
      <c r="C171" t="s">
        <v>19946</v>
      </c>
      <c r="D171" s="4">
        <v>1.8</v>
      </c>
      <c r="E171" s="4">
        <v>0.7</v>
      </c>
      <c r="F171" t="s">
        <v>19790</v>
      </c>
      <c r="G171" s="4">
        <v>1.1000000000000001</v>
      </c>
      <c r="H171">
        <f>Table25[[#This Row],[Overall]]/$D$14</f>
        <v>5.4336341956712079E-4</v>
      </c>
      <c r="I171" s="15">
        <f>ROUND($B$5*Table25[[#This Row],[Overall Normed]],0)</f>
        <v>0</v>
      </c>
    </row>
    <row r="172" spans="1:9" ht="14.4" customHeight="1">
      <c r="A172">
        <v>158</v>
      </c>
      <c r="B172" t="s">
        <v>725</v>
      </c>
      <c r="C172" t="s">
        <v>19947</v>
      </c>
      <c r="D172" s="4">
        <v>9.4</v>
      </c>
      <c r="E172" s="4">
        <v>2</v>
      </c>
      <c r="F172" t="s">
        <v>19790</v>
      </c>
      <c r="G172" s="4">
        <v>7.4</v>
      </c>
      <c r="H172">
        <f>Table25[[#This Row],[Overall]]/$D$14</f>
        <v>2.8375645244060753E-3</v>
      </c>
      <c r="I172" s="15">
        <f>ROUND($B$5*Table25[[#This Row],[Overall Normed]],0)</f>
        <v>0</v>
      </c>
    </row>
    <row r="173" spans="1:9" ht="14.4" customHeight="1">
      <c r="A173">
        <v>159</v>
      </c>
      <c r="B173" t="s">
        <v>727</v>
      </c>
      <c r="C173" t="s">
        <v>19948</v>
      </c>
      <c r="D173" s="4">
        <v>1.2</v>
      </c>
      <c r="E173" s="4">
        <v>0.4</v>
      </c>
      <c r="F173" t="s">
        <v>19790</v>
      </c>
      <c r="G173" s="4">
        <v>0.7</v>
      </c>
      <c r="H173">
        <f>Table25[[#This Row],[Overall]]/$D$14</f>
        <v>3.6224227971141384E-4</v>
      </c>
      <c r="I173" s="15">
        <f>ROUND($B$5*Table25[[#This Row],[Overall Normed]],0)</f>
        <v>0</v>
      </c>
    </row>
    <row r="174" spans="1:9" ht="14.4" customHeight="1">
      <c r="A174">
        <v>160</v>
      </c>
      <c r="B174" t="s">
        <v>729</v>
      </c>
      <c r="C174" t="s">
        <v>19949</v>
      </c>
      <c r="D174" s="4">
        <v>4</v>
      </c>
      <c r="E174" s="4">
        <v>0.9</v>
      </c>
      <c r="F174" t="s">
        <v>19790</v>
      </c>
      <c r="G174" s="4">
        <v>3.1</v>
      </c>
      <c r="H174">
        <f>Table25[[#This Row],[Overall]]/$D$14</f>
        <v>1.2074742657047128E-3</v>
      </c>
      <c r="I174" s="15">
        <f>ROUND($B$5*Table25[[#This Row],[Overall Normed]],0)</f>
        <v>0</v>
      </c>
    </row>
    <row r="175" spans="1:9" ht="14.4" customHeight="1">
      <c r="A175">
        <v>161</v>
      </c>
      <c r="B175" t="s">
        <v>731</v>
      </c>
      <c r="C175" t="s">
        <v>19950</v>
      </c>
      <c r="D175" s="4">
        <v>1.1000000000000001</v>
      </c>
      <c r="E175" s="4">
        <v>0.4</v>
      </c>
      <c r="F175" t="s">
        <v>19790</v>
      </c>
      <c r="G175" s="4">
        <v>0.7</v>
      </c>
      <c r="H175">
        <f>Table25[[#This Row],[Overall]]/$D$14</f>
        <v>3.3205542306879608E-4</v>
      </c>
      <c r="I175" s="15">
        <f>ROUND($B$5*Table25[[#This Row],[Overall Normed]],0)</f>
        <v>0</v>
      </c>
    </row>
    <row r="176" spans="1:9" ht="14.4" customHeight="1">
      <c r="A176">
        <v>162</v>
      </c>
      <c r="B176" t="s">
        <v>733</v>
      </c>
      <c r="C176" t="s">
        <v>19951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5">
        <f>ROUND($B$5*Table25[[#This Row],[Overall Normed]],0)</f>
        <v>0</v>
      </c>
    </row>
    <row r="177" spans="1:9" ht="14.4" customHeight="1">
      <c r="A177">
        <v>163</v>
      </c>
      <c r="B177" t="s">
        <v>735</v>
      </c>
      <c r="C177" t="s">
        <v>19952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5">
        <f>ROUND($B$5*Table25[[#This Row],[Overall Normed]],0)</f>
        <v>0</v>
      </c>
    </row>
    <row r="178" spans="1:9" ht="14.4" customHeight="1">
      <c r="A178">
        <v>164</v>
      </c>
      <c r="B178" t="s">
        <v>737</v>
      </c>
      <c r="C178" t="s">
        <v>19953</v>
      </c>
      <c r="D178" s="4">
        <v>0.6</v>
      </c>
      <c r="E178" s="4">
        <v>0.6</v>
      </c>
      <c r="F178" t="s">
        <v>19790</v>
      </c>
      <c r="G178" t="s">
        <v>19790</v>
      </c>
      <c r="H178">
        <f>Table25[[#This Row],[Overall]]/$D$14</f>
        <v>1.8112113985570692E-4</v>
      </c>
      <c r="I178" s="15">
        <f>ROUND($B$5*Table25[[#This Row],[Overall Normed]],0)</f>
        <v>0</v>
      </c>
    </row>
    <row r="179" spans="1:9" ht="14.4" customHeight="1">
      <c r="A179">
        <v>165</v>
      </c>
      <c r="B179" t="s">
        <v>739</v>
      </c>
      <c r="C179" t="s">
        <v>19954</v>
      </c>
      <c r="D179" s="4">
        <v>0.7</v>
      </c>
      <c r="E179" s="4">
        <v>0.1</v>
      </c>
      <c r="F179" t="s">
        <v>19790</v>
      </c>
      <c r="G179" s="4">
        <v>0.6</v>
      </c>
      <c r="H179">
        <f>Table25[[#This Row],[Overall]]/$D$14</f>
        <v>2.1130799649832474E-4</v>
      </c>
      <c r="I179" s="15">
        <f>ROUND($B$5*Table25[[#This Row],[Overall Normed]],0)</f>
        <v>0</v>
      </c>
    </row>
    <row r="180" spans="1:9" ht="14.4" customHeight="1">
      <c r="A180">
        <v>166</v>
      </c>
      <c r="B180" t="s">
        <v>741</v>
      </c>
      <c r="C180" t="s">
        <v>19955</v>
      </c>
      <c r="D180" s="4">
        <v>1.3</v>
      </c>
      <c r="E180" s="4">
        <v>0.3</v>
      </c>
      <c r="F180" t="s">
        <v>19790</v>
      </c>
      <c r="G180" s="4">
        <v>1.1000000000000001</v>
      </c>
      <c r="H180">
        <f>Table25[[#This Row],[Overall]]/$D$14</f>
        <v>3.9242913635403171E-4</v>
      </c>
      <c r="I180" s="15">
        <f>ROUND($B$5*Table25[[#This Row],[Overall Normed]],0)</f>
        <v>0</v>
      </c>
    </row>
    <row r="181" spans="1:9" ht="14.4" customHeight="1">
      <c r="A181">
        <v>167</v>
      </c>
      <c r="B181" t="s">
        <v>743</v>
      </c>
      <c r="C181" t="s">
        <v>19956</v>
      </c>
      <c r="D181" s="4">
        <v>2</v>
      </c>
      <c r="E181" s="4">
        <v>0.5</v>
      </c>
      <c r="F181" t="s">
        <v>19790</v>
      </c>
      <c r="G181" s="4">
        <v>1.5</v>
      </c>
      <c r="H181">
        <f>Table25[[#This Row],[Overall]]/$D$14</f>
        <v>6.0373713285235642E-4</v>
      </c>
      <c r="I181" s="15">
        <f>ROUND($B$5*Table25[[#This Row],[Overall Normed]],0)</f>
        <v>0</v>
      </c>
    </row>
    <row r="182" spans="1:9" ht="14.4" customHeight="1">
      <c r="A182">
        <v>168</v>
      </c>
      <c r="B182" t="s">
        <v>745</v>
      </c>
      <c r="C182" t="s">
        <v>19957</v>
      </c>
      <c r="D182" s="4">
        <v>1.8</v>
      </c>
      <c r="E182" s="4">
        <v>0</v>
      </c>
      <c r="F182" t="s">
        <v>19790</v>
      </c>
      <c r="G182" s="4">
        <v>1.8</v>
      </c>
      <c r="H182">
        <f>Table25[[#This Row],[Overall]]/$D$14</f>
        <v>5.4336341956712079E-4</v>
      </c>
      <c r="I182" s="15">
        <f>ROUND($B$5*Table25[[#This Row],[Overall Normed]],0)</f>
        <v>0</v>
      </c>
    </row>
    <row r="183" spans="1:9" ht="14.4" customHeight="1">
      <c r="A183">
        <v>169</v>
      </c>
      <c r="B183" t="s">
        <v>747</v>
      </c>
      <c r="C183" t="s">
        <v>19958</v>
      </c>
      <c r="D183" s="4">
        <v>4.7</v>
      </c>
      <c r="E183" s="4">
        <v>0.9</v>
      </c>
      <c r="F183" t="s">
        <v>19790</v>
      </c>
      <c r="G183" s="4">
        <v>3.8</v>
      </c>
      <c r="H183">
        <f>Table25[[#This Row],[Overall]]/$D$14</f>
        <v>1.4187822622030377E-3</v>
      </c>
      <c r="I183" s="15">
        <f>ROUND($B$5*Table25[[#This Row],[Overall Normed]],0)</f>
        <v>0</v>
      </c>
    </row>
    <row r="184" spans="1:9" ht="14.4" customHeight="1">
      <c r="A184">
        <v>170</v>
      </c>
      <c r="B184" t="s">
        <v>749</v>
      </c>
      <c r="C184" t="s">
        <v>19959</v>
      </c>
      <c r="D184" s="4">
        <v>1.8</v>
      </c>
      <c r="E184" s="4">
        <v>1.8</v>
      </c>
      <c r="F184" t="s">
        <v>19790</v>
      </c>
      <c r="G184" s="4">
        <v>0</v>
      </c>
      <c r="H184">
        <f>Table25[[#This Row],[Overall]]/$D$14</f>
        <v>5.4336341956712079E-4</v>
      </c>
      <c r="I184" s="15">
        <f>ROUND($B$5*Table25[[#This Row],[Overall Normed]],0)</f>
        <v>0</v>
      </c>
    </row>
    <row r="185" spans="1:9" ht="14.4" customHeight="1">
      <c r="A185">
        <v>171</v>
      </c>
      <c r="B185" t="s">
        <v>751</v>
      </c>
      <c r="C185" t="s">
        <v>19960</v>
      </c>
      <c r="D185" s="4">
        <v>0.6</v>
      </c>
      <c r="E185" s="4">
        <v>0.6</v>
      </c>
      <c r="F185" t="s">
        <v>19790</v>
      </c>
      <c r="G185" s="4">
        <v>0.1</v>
      </c>
      <c r="H185">
        <f>Table25[[#This Row],[Overall]]/$D$14</f>
        <v>1.8112113985570692E-4</v>
      </c>
      <c r="I185" s="15">
        <f>ROUND($B$5*Table25[[#This Row],[Overall Normed]],0)</f>
        <v>0</v>
      </c>
    </row>
    <row r="186" spans="1:9" ht="14.4" customHeight="1">
      <c r="A186">
        <v>172</v>
      </c>
      <c r="B186" t="s">
        <v>753</v>
      </c>
      <c r="C186" t="s">
        <v>19961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5">
        <f>ROUND($B$5*Table25[[#This Row],[Overall Normed]],0)</f>
        <v>0</v>
      </c>
    </row>
    <row r="187" spans="1:9" ht="14.4" customHeight="1">
      <c r="A187">
        <v>173</v>
      </c>
      <c r="B187" t="s">
        <v>755</v>
      </c>
      <c r="C187" t="s">
        <v>19962</v>
      </c>
      <c r="D187" s="4">
        <v>4.5</v>
      </c>
      <c r="E187" s="4">
        <v>1.5</v>
      </c>
      <c r="F187" t="s">
        <v>19790</v>
      </c>
      <c r="G187" s="4">
        <v>3</v>
      </c>
      <c r="H187">
        <f>Table25[[#This Row],[Overall]]/$D$14</f>
        <v>1.358408548917802E-3</v>
      </c>
      <c r="I187" s="15">
        <f>ROUND($B$5*Table25[[#This Row],[Overall Normed]],0)</f>
        <v>0</v>
      </c>
    </row>
    <row r="188" spans="1:9" ht="14.4" customHeight="1">
      <c r="A188">
        <v>174</v>
      </c>
      <c r="B188" t="s">
        <v>757</v>
      </c>
      <c r="C188" t="s">
        <v>19963</v>
      </c>
      <c r="D188" s="4">
        <v>3.5</v>
      </c>
      <c r="E188" s="4">
        <v>0.4</v>
      </c>
      <c r="F188" t="s">
        <v>19790</v>
      </c>
      <c r="G188" s="4">
        <v>3.1</v>
      </c>
      <c r="H188">
        <f>Table25[[#This Row],[Overall]]/$D$14</f>
        <v>1.0565399824916239E-3</v>
      </c>
      <c r="I188" s="15">
        <f>ROUND($B$5*Table25[[#This Row],[Overall Normed]],0)</f>
        <v>0</v>
      </c>
    </row>
    <row r="189" spans="1:9" ht="14.4" customHeight="1">
      <c r="A189">
        <v>175</v>
      </c>
      <c r="B189" t="s">
        <v>759</v>
      </c>
      <c r="C189" t="s">
        <v>19964</v>
      </c>
      <c r="D189" s="4">
        <v>19.399999999999999</v>
      </c>
      <c r="E189" s="4">
        <v>0.9</v>
      </c>
      <c r="F189" t="s">
        <v>19790</v>
      </c>
      <c r="G189" s="4">
        <v>18.5</v>
      </c>
      <c r="H189">
        <f>Table25[[#This Row],[Overall]]/$D$14</f>
        <v>5.8562501886678569E-3</v>
      </c>
      <c r="I189" s="15">
        <f>ROUND($B$5*Table25[[#This Row],[Overall Normed]],0)</f>
        <v>0</v>
      </c>
    </row>
    <row r="190" spans="1:9" ht="14.4" customHeight="1">
      <c r="A190">
        <v>176</v>
      </c>
      <c r="B190" t="s">
        <v>761</v>
      </c>
      <c r="C190" t="s">
        <v>19965</v>
      </c>
      <c r="D190" s="4">
        <v>1.3</v>
      </c>
      <c r="E190" s="4">
        <v>1.3</v>
      </c>
      <c r="F190" t="s">
        <v>19790</v>
      </c>
      <c r="G190" t="s">
        <v>19790</v>
      </c>
      <c r="H190">
        <f>Table25[[#This Row],[Overall]]/$D$14</f>
        <v>3.9242913635403171E-4</v>
      </c>
      <c r="I190" s="15">
        <f>ROUND($B$5*Table25[[#This Row],[Overall Normed]],0)</f>
        <v>0</v>
      </c>
    </row>
    <row r="191" spans="1:9" ht="14.4" customHeight="1">
      <c r="A191">
        <v>177</v>
      </c>
      <c r="B191" t="s">
        <v>763</v>
      </c>
      <c r="C191" t="s">
        <v>19966</v>
      </c>
      <c r="D191" s="4">
        <v>14.6</v>
      </c>
      <c r="E191" s="4">
        <v>7.1</v>
      </c>
      <c r="F191" t="s">
        <v>19790</v>
      </c>
      <c r="G191" s="4">
        <v>7.5</v>
      </c>
      <c r="H191">
        <f>Table25[[#This Row],[Overall]]/$D$14</f>
        <v>4.4072810698222017E-3</v>
      </c>
      <c r="I191" s="15">
        <f>ROUND($B$5*Table25[[#This Row],[Overall Normed]],0)</f>
        <v>0</v>
      </c>
    </row>
    <row r="192" spans="1:9" ht="14.4" customHeight="1">
      <c r="A192">
        <v>178</v>
      </c>
      <c r="B192" t="s">
        <v>765</v>
      </c>
      <c r="C192" t="s">
        <v>19967</v>
      </c>
      <c r="D192" s="4">
        <v>4.8</v>
      </c>
      <c r="E192" s="4">
        <v>0.9</v>
      </c>
      <c r="F192" t="s">
        <v>19790</v>
      </c>
      <c r="G192" s="4">
        <v>3.9</v>
      </c>
      <c r="H192">
        <f>Table25[[#This Row],[Overall]]/$D$14</f>
        <v>1.4489691188456554E-3</v>
      </c>
      <c r="I192" s="15">
        <f>ROUND($B$5*Table25[[#This Row],[Overall Normed]],0)</f>
        <v>0</v>
      </c>
    </row>
    <row r="193" spans="1:9" ht="14.4" customHeight="1">
      <c r="A193">
        <v>179</v>
      </c>
      <c r="B193" t="s">
        <v>111</v>
      </c>
      <c r="C193" t="s">
        <v>19968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5">
        <f>ROUND($B$5*Table25[[#This Row],[Overall Normed]],0)</f>
        <v>0</v>
      </c>
    </row>
    <row r="194" spans="1:9" ht="14.4" customHeight="1">
      <c r="A194">
        <v>180</v>
      </c>
      <c r="B194" t="s">
        <v>114</v>
      </c>
      <c r="C194" t="s">
        <v>19969</v>
      </c>
      <c r="D194" s="4">
        <v>13.5</v>
      </c>
      <c r="E194" s="4">
        <v>2.7</v>
      </c>
      <c r="F194" t="s">
        <v>19790</v>
      </c>
      <c r="G194" s="4">
        <v>10.8</v>
      </c>
      <c r="H194">
        <f>Table25[[#This Row],[Overall]]/$D$14</f>
        <v>4.0752256467534061E-3</v>
      </c>
      <c r="I194" s="15">
        <f>ROUND($B$5*Table25[[#This Row],[Overall Normed]],0)</f>
        <v>0</v>
      </c>
    </row>
    <row r="195" spans="1:9" ht="14.4" customHeight="1">
      <c r="A195">
        <v>181</v>
      </c>
      <c r="B195" t="s">
        <v>116</v>
      </c>
      <c r="C195" t="s">
        <v>19970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5">
        <f>ROUND($B$5*Table25[[#This Row],[Overall Normed]],0)</f>
        <v>0</v>
      </c>
    </row>
    <row r="196" spans="1:9" ht="14.4" customHeight="1">
      <c r="A196">
        <v>182</v>
      </c>
      <c r="B196" t="s">
        <v>118</v>
      </c>
      <c r="C196" t="s">
        <v>19971</v>
      </c>
      <c r="D196" s="4">
        <v>8.5</v>
      </c>
      <c r="E196" s="4">
        <v>1.3</v>
      </c>
      <c r="F196" t="s">
        <v>19790</v>
      </c>
      <c r="G196" s="4">
        <v>7.2</v>
      </c>
      <c r="H196">
        <f>Table25[[#This Row],[Overall]]/$D$14</f>
        <v>2.5658828146225151E-3</v>
      </c>
      <c r="I196" s="15">
        <f>ROUND($B$5*Table25[[#This Row],[Overall Normed]],0)</f>
        <v>0</v>
      </c>
    </row>
    <row r="197" spans="1:9" ht="14.4" customHeight="1">
      <c r="A197">
        <v>183</v>
      </c>
      <c r="B197" t="s">
        <v>120</v>
      </c>
      <c r="C197" t="s">
        <v>19972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5">
        <f>ROUND($B$5*Table25[[#This Row],[Overall Normed]],0)</f>
        <v>0</v>
      </c>
    </row>
    <row r="198" spans="1:9" ht="14.4" customHeight="1">
      <c r="A198">
        <v>184</v>
      </c>
      <c r="B198" t="s">
        <v>122</v>
      </c>
      <c r="C198" t="s">
        <v>19973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5">
        <f>ROUND($B$5*Table25[[#This Row],[Overall Normed]],0)</f>
        <v>0</v>
      </c>
    </row>
    <row r="199" spans="1:9" ht="14.4" customHeight="1">
      <c r="A199">
        <v>185</v>
      </c>
      <c r="B199" t="s">
        <v>124</v>
      </c>
      <c r="C199" t="s">
        <v>19974</v>
      </c>
      <c r="D199" s="4">
        <v>5.5</v>
      </c>
      <c r="E199" s="4">
        <v>1.6</v>
      </c>
      <c r="F199" t="s">
        <v>19790</v>
      </c>
      <c r="G199" s="4">
        <v>3.8</v>
      </c>
      <c r="H199">
        <f>Table25[[#This Row],[Overall]]/$D$14</f>
        <v>1.6602771153439802E-3</v>
      </c>
      <c r="I199" s="15">
        <f>ROUND($B$5*Table25[[#This Row],[Overall Normed]],0)</f>
        <v>0</v>
      </c>
    </row>
    <row r="200" spans="1:9" ht="14.4" customHeight="1">
      <c r="A200">
        <v>186</v>
      </c>
      <c r="B200" t="s">
        <v>126</v>
      </c>
      <c r="C200" t="s">
        <v>19974</v>
      </c>
      <c r="D200" s="4">
        <v>12.3</v>
      </c>
      <c r="E200" s="4">
        <v>2.4</v>
      </c>
      <c r="F200" t="s">
        <v>19790</v>
      </c>
      <c r="G200" s="4">
        <v>9.8000000000000007</v>
      </c>
      <c r="H200">
        <f>Table25[[#This Row],[Overall]]/$D$14</f>
        <v>3.7129833670419923E-3</v>
      </c>
      <c r="I200" s="15">
        <f>ROUND($B$5*Table25[[#This Row],[Overall Normed]],0)</f>
        <v>0</v>
      </c>
    </row>
    <row r="201" spans="1:9" ht="14.4" customHeight="1">
      <c r="A201">
        <v>187</v>
      </c>
      <c r="B201" t="s">
        <v>128</v>
      </c>
      <c r="C201" t="s">
        <v>19975</v>
      </c>
      <c r="D201" s="4">
        <v>8.6999999999999993</v>
      </c>
      <c r="E201" s="4">
        <v>0.3</v>
      </c>
      <c r="F201" t="s">
        <v>19790</v>
      </c>
      <c r="G201" s="4">
        <v>8.4</v>
      </c>
      <c r="H201">
        <f>Table25[[#This Row],[Overall]]/$D$14</f>
        <v>2.6262565279077505E-3</v>
      </c>
      <c r="I201" s="15">
        <f>ROUND($B$5*Table25[[#This Row],[Overall Normed]],0)</f>
        <v>0</v>
      </c>
    </row>
    <row r="202" spans="1:9" ht="14.4" customHeight="1">
      <c r="A202">
        <v>188</v>
      </c>
      <c r="B202" t="s">
        <v>130</v>
      </c>
      <c r="C202" t="s">
        <v>19976</v>
      </c>
      <c r="D202" s="4">
        <v>10.7</v>
      </c>
      <c r="E202" s="4">
        <v>1.6</v>
      </c>
      <c r="F202" t="s">
        <v>19790</v>
      </c>
      <c r="G202" s="4">
        <v>9.1</v>
      </c>
      <c r="H202">
        <f>Table25[[#This Row],[Overall]]/$D$14</f>
        <v>3.2299936607601068E-3</v>
      </c>
      <c r="I202" s="15">
        <f>ROUND($B$5*Table25[[#This Row],[Overall Normed]],0)</f>
        <v>0</v>
      </c>
    </row>
    <row r="203" spans="1:9" ht="14.4" customHeight="1">
      <c r="A203">
        <v>189</v>
      </c>
      <c r="B203" t="s">
        <v>132</v>
      </c>
      <c r="C203" t="s">
        <v>19977</v>
      </c>
      <c r="D203" s="4">
        <v>3</v>
      </c>
      <c r="E203" s="4">
        <v>1.4</v>
      </c>
      <c r="F203" t="s">
        <v>19790</v>
      </c>
      <c r="G203" s="4">
        <v>1.6</v>
      </c>
      <c r="H203">
        <f>Table25[[#This Row],[Overall]]/$D$14</f>
        <v>9.0560569927853468E-4</v>
      </c>
      <c r="I203" s="15">
        <f>ROUND($B$5*Table25[[#This Row],[Overall Normed]],0)</f>
        <v>0</v>
      </c>
    </row>
    <row r="204" spans="1:9" ht="14.4" customHeight="1">
      <c r="A204">
        <v>190</v>
      </c>
      <c r="B204" t="s">
        <v>134</v>
      </c>
      <c r="C204" t="s">
        <v>19978</v>
      </c>
      <c r="D204" s="4">
        <v>4.0999999999999996</v>
      </c>
      <c r="E204" s="4">
        <v>0.8</v>
      </c>
      <c r="F204" t="s">
        <v>19790</v>
      </c>
      <c r="G204" s="4">
        <v>3.3</v>
      </c>
      <c r="H204">
        <f>Table25[[#This Row],[Overall]]/$D$14</f>
        <v>1.2376611223473305E-3</v>
      </c>
      <c r="I204" s="15">
        <f>ROUND($B$5*Table25[[#This Row],[Overall Normed]],0)</f>
        <v>0</v>
      </c>
    </row>
    <row r="205" spans="1:9" ht="14.4" customHeight="1">
      <c r="A205">
        <v>191</v>
      </c>
      <c r="B205" t="s">
        <v>136</v>
      </c>
      <c r="C205" t="s">
        <v>19979</v>
      </c>
      <c r="D205" s="4">
        <v>12.9</v>
      </c>
      <c r="E205" s="4">
        <v>1.6</v>
      </c>
      <c r="F205" t="s">
        <v>19790</v>
      </c>
      <c r="G205" s="4">
        <v>11.3</v>
      </c>
      <c r="H205">
        <f>Table25[[#This Row],[Overall]]/$D$14</f>
        <v>3.8941045068976994E-3</v>
      </c>
      <c r="I205" s="15">
        <f>ROUND($B$5*Table25[[#This Row],[Overall Normed]],0)</f>
        <v>0</v>
      </c>
    </row>
    <row r="206" spans="1:9" ht="14.4" customHeight="1">
      <c r="A206">
        <v>192</v>
      </c>
      <c r="B206" t="s">
        <v>139</v>
      </c>
      <c r="C206" t="s">
        <v>19980</v>
      </c>
      <c r="D206" s="4">
        <v>2.6</v>
      </c>
      <c r="E206" s="4">
        <v>0.3</v>
      </c>
      <c r="F206" t="s">
        <v>19790</v>
      </c>
      <c r="G206" s="4">
        <v>2.4</v>
      </c>
      <c r="H206">
        <f>Table25[[#This Row],[Overall]]/$D$14</f>
        <v>7.8485827270806342E-4</v>
      </c>
      <c r="I206" s="15">
        <f>ROUND($B$5*Table25[[#This Row],[Overall Normed]],0)</f>
        <v>0</v>
      </c>
    </row>
    <row r="207" spans="1:9" ht="14.4" customHeight="1">
      <c r="A207">
        <v>193</v>
      </c>
      <c r="B207" t="s">
        <v>141</v>
      </c>
      <c r="C207" t="s">
        <v>19981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5">
        <f>ROUND($B$5*Table25[[#This Row],[Overall Normed]],0)</f>
        <v>0</v>
      </c>
    </row>
    <row r="208" spans="1:9" ht="14.4" customHeight="1">
      <c r="A208">
        <v>194</v>
      </c>
      <c r="B208" t="s">
        <v>143</v>
      </c>
      <c r="C208" t="s">
        <v>19981</v>
      </c>
      <c r="D208" s="4">
        <v>18.5</v>
      </c>
      <c r="E208" s="4">
        <v>7.9</v>
      </c>
      <c r="F208" t="s">
        <v>19790</v>
      </c>
      <c r="G208" s="4">
        <v>10.6</v>
      </c>
      <c r="H208">
        <f>Table25[[#This Row],[Overall]]/$D$14</f>
        <v>5.5845684788842975E-3</v>
      </c>
      <c r="I208" s="15">
        <f>ROUND($B$5*Table25[[#This Row],[Overall Normed]],0)</f>
        <v>0</v>
      </c>
    </row>
    <row r="209" spans="1:9" ht="14.4" customHeight="1">
      <c r="A209">
        <v>195</v>
      </c>
      <c r="B209" t="s">
        <v>145</v>
      </c>
      <c r="C209" t="s">
        <v>19982</v>
      </c>
      <c r="D209" s="4">
        <v>6.7</v>
      </c>
      <c r="E209" s="4">
        <v>1.9</v>
      </c>
      <c r="F209" t="s">
        <v>19790</v>
      </c>
      <c r="G209" s="4">
        <v>4.8</v>
      </c>
      <c r="H209">
        <f>Table25[[#This Row],[Overall]]/$D$14</f>
        <v>2.0225193950553942E-3</v>
      </c>
      <c r="I209" s="15">
        <f>ROUND($B$5*Table25[[#This Row],[Overall Normed]],0)</f>
        <v>0</v>
      </c>
    </row>
    <row r="210" spans="1:9" ht="14.4" customHeight="1">
      <c r="A210">
        <v>196</v>
      </c>
      <c r="B210" t="s">
        <v>147</v>
      </c>
      <c r="C210" t="s">
        <v>19983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5">
        <f>ROUND($B$5*Table25[[#This Row],[Overall Normed]],0)</f>
        <v>0</v>
      </c>
    </row>
    <row r="211" spans="1:9" ht="14.4" customHeight="1">
      <c r="A211">
        <v>197</v>
      </c>
      <c r="B211" t="s">
        <v>149</v>
      </c>
      <c r="C211" t="s">
        <v>19984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5">
        <f>ROUND($B$5*Table25[[#This Row],[Overall Normed]],0)</f>
        <v>0</v>
      </c>
    </row>
    <row r="212" spans="1:9" ht="14.4" customHeight="1">
      <c r="A212">
        <v>198</v>
      </c>
      <c r="B212" t="s">
        <v>151</v>
      </c>
      <c r="C212" t="s">
        <v>19985</v>
      </c>
      <c r="D212" s="4">
        <v>2</v>
      </c>
      <c r="E212" s="4">
        <v>1.8</v>
      </c>
      <c r="F212" t="s">
        <v>19790</v>
      </c>
      <c r="G212" s="4">
        <v>0.2</v>
      </c>
      <c r="H212">
        <f>Table25[[#This Row],[Overall]]/$D$14</f>
        <v>6.0373713285235642E-4</v>
      </c>
      <c r="I212" s="15">
        <f>ROUND($B$5*Table25[[#This Row],[Overall Normed]],0)</f>
        <v>0</v>
      </c>
    </row>
    <row r="213" spans="1:9" ht="14.4" customHeight="1">
      <c r="A213">
        <v>199</v>
      </c>
      <c r="B213" t="s">
        <v>153</v>
      </c>
      <c r="C213" t="s">
        <v>19986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5">
        <f>ROUND($B$5*Table25[[#This Row],[Overall Normed]],0)</f>
        <v>0</v>
      </c>
    </row>
    <row r="214" spans="1:9" ht="14.4" customHeight="1">
      <c r="A214">
        <v>200</v>
      </c>
      <c r="B214" t="s">
        <v>155</v>
      </c>
      <c r="C214" t="s">
        <v>19987</v>
      </c>
      <c r="D214" s="4">
        <v>1.5</v>
      </c>
      <c r="E214" s="4">
        <v>0.4</v>
      </c>
      <c r="F214" t="s">
        <v>19790</v>
      </c>
      <c r="G214" s="4">
        <v>1</v>
      </c>
      <c r="H214">
        <f>Table25[[#This Row],[Overall]]/$D$14</f>
        <v>4.5280284963926734E-4</v>
      </c>
      <c r="I214" s="15">
        <f>ROUND($B$5*Table25[[#This Row],[Overall Normed]],0)</f>
        <v>0</v>
      </c>
    </row>
    <row r="215" spans="1:9" ht="14.4" customHeight="1">
      <c r="A215">
        <v>201</v>
      </c>
      <c r="B215" t="s">
        <v>157</v>
      </c>
      <c r="C215" t="s">
        <v>19988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5">
        <f>ROUND($B$5*Table25[[#This Row],[Overall Normed]],0)</f>
        <v>0</v>
      </c>
    </row>
    <row r="216" spans="1:9" ht="14.4" customHeight="1">
      <c r="A216">
        <v>202</v>
      </c>
      <c r="B216" t="s">
        <v>159</v>
      </c>
      <c r="C216" t="s">
        <v>19989</v>
      </c>
      <c r="D216" s="4">
        <v>6.8</v>
      </c>
      <c r="E216" s="4">
        <v>1.2</v>
      </c>
      <c r="F216" t="s">
        <v>19790</v>
      </c>
      <c r="G216" s="4">
        <v>5.5</v>
      </c>
      <c r="H216">
        <f>Table25[[#This Row],[Overall]]/$D$14</f>
        <v>2.0527062516980119E-3</v>
      </c>
      <c r="I216" s="15">
        <f>ROUND($B$5*Table25[[#This Row],[Overall Normed]],0)</f>
        <v>0</v>
      </c>
    </row>
    <row r="217" spans="1:9" ht="14.4" customHeight="1">
      <c r="A217">
        <v>203</v>
      </c>
      <c r="B217" t="s">
        <v>161</v>
      </c>
      <c r="C217" t="s">
        <v>19990</v>
      </c>
      <c r="D217" s="4">
        <v>6.8</v>
      </c>
      <c r="E217" s="4">
        <v>1.4</v>
      </c>
      <c r="F217" t="s">
        <v>19790</v>
      </c>
      <c r="G217" s="4">
        <v>5.4</v>
      </c>
      <c r="H217">
        <f>Table25[[#This Row],[Overall]]/$D$14</f>
        <v>2.0527062516980119E-3</v>
      </c>
      <c r="I217" s="15">
        <f>ROUND($B$5*Table25[[#This Row],[Overall Normed]],0)</f>
        <v>0</v>
      </c>
    </row>
    <row r="218" spans="1:9" ht="14.4" customHeight="1">
      <c r="A218">
        <v>204</v>
      </c>
      <c r="B218" t="s">
        <v>163</v>
      </c>
      <c r="C218" t="s">
        <v>19991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5">
        <f>ROUND($B$5*Table25[[#This Row],[Overall Normed]],0)</f>
        <v>0</v>
      </c>
    </row>
    <row r="219" spans="1:9" ht="14.4" customHeight="1">
      <c r="A219">
        <v>205</v>
      </c>
      <c r="B219" t="s">
        <v>165</v>
      </c>
      <c r="C219" t="s">
        <v>19992</v>
      </c>
      <c r="D219" s="4">
        <v>10</v>
      </c>
      <c r="E219" s="4">
        <v>2.2000000000000002</v>
      </c>
      <c r="F219" t="s">
        <v>19790</v>
      </c>
      <c r="G219" s="4">
        <v>7.8</v>
      </c>
      <c r="H219">
        <f>Table25[[#This Row],[Overall]]/$D$14</f>
        <v>3.0186856642617824E-3</v>
      </c>
      <c r="I219" s="15">
        <f>ROUND($B$5*Table25[[#This Row],[Overall Normed]],0)</f>
        <v>0</v>
      </c>
    </row>
    <row r="220" spans="1:9" ht="14.4" customHeight="1">
      <c r="A220">
        <v>206</v>
      </c>
      <c r="B220" t="s">
        <v>167</v>
      </c>
      <c r="C220" t="s">
        <v>19993</v>
      </c>
      <c r="D220" s="4">
        <v>5.7</v>
      </c>
      <c r="E220" s="4">
        <v>0.9</v>
      </c>
      <c r="F220" t="s">
        <v>19790</v>
      </c>
      <c r="G220" s="4">
        <v>4.7</v>
      </c>
      <c r="H220">
        <f>Table25[[#This Row],[Overall]]/$D$14</f>
        <v>1.720650828629216E-3</v>
      </c>
      <c r="I220" s="15">
        <f>ROUND($B$5*Table25[[#This Row],[Overall Normed]],0)</f>
        <v>0</v>
      </c>
    </row>
    <row r="221" spans="1:9" ht="14.4" customHeight="1">
      <c r="A221">
        <v>207</v>
      </c>
      <c r="B221" t="s">
        <v>169</v>
      </c>
      <c r="C221" t="s">
        <v>19994</v>
      </c>
      <c r="D221" s="4">
        <v>13.9</v>
      </c>
      <c r="E221" s="4">
        <v>4.0999999999999996</v>
      </c>
      <c r="F221" t="s">
        <v>19790</v>
      </c>
      <c r="G221" s="4">
        <v>9.9</v>
      </c>
      <c r="H221">
        <f>Table25[[#This Row],[Overall]]/$D$14</f>
        <v>4.1959730733238778E-3</v>
      </c>
      <c r="I221" s="15">
        <f>ROUND($B$5*Table25[[#This Row],[Overall Normed]],0)</f>
        <v>0</v>
      </c>
    </row>
    <row r="222" spans="1:9" ht="14.4" customHeight="1">
      <c r="A222">
        <v>208</v>
      </c>
      <c r="B222" t="s">
        <v>171</v>
      </c>
      <c r="C222" t="s">
        <v>19995</v>
      </c>
      <c r="D222" s="4">
        <v>4.2</v>
      </c>
      <c r="E222" s="4">
        <v>0.5</v>
      </c>
      <c r="F222" t="s">
        <v>19790</v>
      </c>
      <c r="G222" s="4">
        <v>3.7</v>
      </c>
      <c r="H222">
        <f>Table25[[#This Row],[Overall]]/$D$14</f>
        <v>1.2678479789899487E-3</v>
      </c>
      <c r="I222" s="15">
        <f>ROUND($B$5*Table25[[#This Row],[Overall Normed]],0)</f>
        <v>0</v>
      </c>
    </row>
    <row r="223" spans="1:9" ht="14.4" customHeight="1">
      <c r="A223">
        <v>209</v>
      </c>
      <c r="B223" t="s">
        <v>173</v>
      </c>
      <c r="C223" t="s">
        <v>19996</v>
      </c>
      <c r="D223" s="4">
        <v>7.2</v>
      </c>
      <c r="E223" s="4">
        <v>1.6</v>
      </c>
      <c r="F223" t="s">
        <v>19790</v>
      </c>
      <c r="G223" s="4">
        <v>5.6</v>
      </c>
      <c r="H223">
        <f>Table25[[#This Row],[Overall]]/$D$14</f>
        <v>2.1734536782684831E-3</v>
      </c>
      <c r="I223" s="15">
        <f>ROUND($B$5*Table25[[#This Row],[Overall Normed]],0)</f>
        <v>0</v>
      </c>
    </row>
    <row r="224" spans="1:9" ht="14.4" customHeight="1">
      <c r="A224">
        <v>210</v>
      </c>
      <c r="B224" t="s">
        <v>175</v>
      </c>
      <c r="C224" t="s">
        <v>19997</v>
      </c>
      <c r="D224" s="4">
        <v>6.6</v>
      </c>
      <c r="E224" s="4">
        <v>1</v>
      </c>
      <c r="F224" t="s">
        <v>19790</v>
      </c>
      <c r="G224" s="4">
        <v>5.6</v>
      </c>
      <c r="H224">
        <f>Table25[[#This Row],[Overall]]/$D$14</f>
        <v>1.992332538412776E-3</v>
      </c>
      <c r="I224" s="15">
        <f>ROUND($B$5*Table25[[#This Row],[Overall Normed]],0)</f>
        <v>0</v>
      </c>
    </row>
    <row r="225" spans="1:9" ht="14.4" customHeight="1">
      <c r="A225">
        <v>211</v>
      </c>
      <c r="B225" t="s">
        <v>177</v>
      </c>
      <c r="C225" t="s">
        <v>19998</v>
      </c>
      <c r="D225" s="4">
        <v>12.7</v>
      </c>
      <c r="E225" s="4">
        <v>2.9</v>
      </c>
      <c r="F225" t="s">
        <v>19790</v>
      </c>
      <c r="G225" s="4">
        <v>9.8000000000000007</v>
      </c>
      <c r="H225">
        <f>Table25[[#This Row],[Overall]]/$D$14</f>
        <v>3.8337307936124631E-3</v>
      </c>
      <c r="I225" s="15">
        <f>ROUND($B$5*Table25[[#This Row],[Overall Normed]],0)</f>
        <v>0</v>
      </c>
    </row>
    <row r="226" spans="1:9" ht="14.4" customHeight="1">
      <c r="A226">
        <v>212</v>
      </c>
      <c r="B226" t="s">
        <v>89</v>
      </c>
      <c r="C226" t="s">
        <v>19999</v>
      </c>
      <c r="D226" s="4">
        <v>7.8</v>
      </c>
      <c r="E226" s="4">
        <v>2.2000000000000002</v>
      </c>
      <c r="F226" t="s">
        <v>19790</v>
      </c>
      <c r="G226" s="4">
        <v>5.6</v>
      </c>
      <c r="H226">
        <f>Table25[[#This Row],[Overall]]/$D$14</f>
        <v>2.3545748181241903E-3</v>
      </c>
      <c r="I226" s="15">
        <f>ROUND($B$5*Table25[[#This Row],[Overall Normed]],0)</f>
        <v>0</v>
      </c>
    </row>
    <row r="227" spans="1:9" ht="14.4" customHeight="1">
      <c r="A227">
        <v>213</v>
      </c>
      <c r="B227" t="s">
        <v>180</v>
      </c>
      <c r="C227" t="s">
        <v>20000</v>
      </c>
      <c r="D227" s="4">
        <v>7.8</v>
      </c>
      <c r="E227" s="4">
        <v>1.4</v>
      </c>
      <c r="F227" t="s">
        <v>19790</v>
      </c>
      <c r="G227" s="4">
        <v>6.4</v>
      </c>
      <c r="H227">
        <f>Table25[[#This Row],[Overall]]/$D$14</f>
        <v>2.3545748181241903E-3</v>
      </c>
      <c r="I227" s="15">
        <f>ROUND($B$5*Table25[[#This Row],[Overall Normed]],0)</f>
        <v>0</v>
      </c>
    </row>
    <row r="228" spans="1:9" ht="14.4" customHeight="1">
      <c r="A228">
        <v>214</v>
      </c>
      <c r="B228" t="s">
        <v>183</v>
      </c>
      <c r="C228" t="s">
        <v>20001</v>
      </c>
      <c r="D228" s="4">
        <v>9.5</v>
      </c>
      <c r="E228" s="4">
        <v>0.9</v>
      </c>
      <c r="F228" t="s">
        <v>19790</v>
      </c>
      <c r="G228" s="4">
        <v>8.6</v>
      </c>
      <c r="H228">
        <f>Table25[[#This Row],[Overall]]/$D$14</f>
        <v>2.867751381048693E-3</v>
      </c>
      <c r="I228" s="15">
        <f>ROUND($B$5*Table25[[#This Row],[Overall Normed]],0)</f>
        <v>0</v>
      </c>
    </row>
    <row r="229" spans="1:9" ht="14.4" customHeight="1">
      <c r="A229">
        <v>215</v>
      </c>
      <c r="B229" t="s">
        <v>185</v>
      </c>
      <c r="C229" t="s">
        <v>20002</v>
      </c>
      <c r="D229" s="4">
        <v>9.8000000000000007</v>
      </c>
      <c r="E229" s="4">
        <v>1.7</v>
      </c>
      <c r="F229" t="s">
        <v>19790</v>
      </c>
      <c r="G229" s="4">
        <v>8.1</v>
      </c>
      <c r="H229">
        <f>Table25[[#This Row],[Overall]]/$D$14</f>
        <v>2.958311950976547E-3</v>
      </c>
      <c r="I229" s="15">
        <f>ROUND($B$5*Table25[[#This Row],[Overall Normed]],0)</f>
        <v>0</v>
      </c>
    </row>
    <row r="230" spans="1:9" ht="14.4" customHeight="1">
      <c r="A230">
        <v>216</v>
      </c>
      <c r="B230" t="s">
        <v>186</v>
      </c>
      <c r="C230" t="s">
        <v>20003</v>
      </c>
      <c r="D230" s="4">
        <v>6.5</v>
      </c>
      <c r="E230" s="4">
        <v>1</v>
      </c>
      <c r="F230" t="s">
        <v>19790</v>
      </c>
      <c r="G230" s="4">
        <v>5.5</v>
      </c>
      <c r="H230">
        <f>Table25[[#This Row],[Overall]]/$D$14</f>
        <v>1.9621456817701583E-3</v>
      </c>
      <c r="I230" s="15">
        <f>ROUND($B$5*Table25[[#This Row],[Overall Normed]],0)</f>
        <v>0</v>
      </c>
    </row>
    <row r="231" spans="1:9" ht="14.4" customHeight="1">
      <c r="A231">
        <v>217</v>
      </c>
      <c r="B231" t="s">
        <v>188</v>
      </c>
      <c r="C231" t="s">
        <v>20004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5">
        <f>ROUND($B$5*Table25[[#This Row],[Overall Normed]],0)</f>
        <v>0</v>
      </c>
    </row>
    <row r="232" spans="1:9" ht="14.4" customHeight="1">
      <c r="A232">
        <v>218</v>
      </c>
      <c r="B232" t="s">
        <v>190</v>
      </c>
      <c r="C232" t="s">
        <v>20005</v>
      </c>
      <c r="D232" s="4">
        <v>8.9</v>
      </c>
      <c r="E232" s="4">
        <v>2</v>
      </c>
      <c r="F232" t="s">
        <v>19790</v>
      </c>
      <c r="G232" s="4">
        <v>6.8</v>
      </c>
      <c r="H232">
        <f>Table25[[#This Row],[Overall]]/$D$14</f>
        <v>2.6866302411929863E-3</v>
      </c>
      <c r="I232" s="15">
        <f>ROUND($B$5*Table25[[#This Row],[Overall Normed]],0)</f>
        <v>0</v>
      </c>
    </row>
    <row r="233" spans="1:9" ht="14.4" customHeight="1">
      <c r="A233">
        <v>219</v>
      </c>
      <c r="B233" t="s">
        <v>192</v>
      </c>
      <c r="C233" t="s">
        <v>20006</v>
      </c>
      <c r="D233" s="4">
        <v>6.6</v>
      </c>
      <c r="E233" s="4">
        <v>1.5</v>
      </c>
      <c r="F233" t="s">
        <v>19790</v>
      </c>
      <c r="G233" s="4">
        <v>5.0999999999999996</v>
      </c>
      <c r="H233">
        <f>Table25[[#This Row],[Overall]]/$D$14</f>
        <v>1.992332538412776E-3</v>
      </c>
      <c r="I233" s="15">
        <f>ROUND($B$5*Table25[[#This Row],[Overall Normed]],0)</f>
        <v>0</v>
      </c>
    </row>
    <row r="234" spans="1:9" ht="14.4" customHeight="1">
      <c r="A234">
        <v>220</v>
      </c>
      <c r="B234" t="s">
        <v>194</v>
      </c>
      <c r="C234" t="s">
        <v>20007</v>
      </c>
      <c r="D234" s="4">
        <v>12.3</v>
      </c>
      <c r="E234" s="4">
        <v>1.7</v>
      </c>
      <c r="F234" t="s">
        <v>19790</v>
      </c>
      <c r="G234" s="4">
        <v>10.6</v>
      </c>
      <c r="H234">
        <f>Table25[[#This Row],[Overall]]/$D$14</f>
        <v>3.7129833670419923E-3</v>
      </c>
      <c r="I234" s="15">
        <f>ROUND($B$5*Table25[[#This Row],[Overall Normed]],0)</f>
        <v>0</v>
      </c>
    </row>
    <row r="235" spans="1:9" ht="14.4" customHeight="1">
      <c r="A235">
        <v>221</v>
      </c>
      <c r="B235" t="s">
        <v>196</v>
      </c>
      <c r="C235" t="s">
        <v>20008</v>
      </c>
      <c r="D235" s="4">
        <v>11.1</v>
      </c>
      <c r="E235" s="4">
        <v>1.9</v>
      </c>
      <c r="F235" t="s">
        <v>19790</v>
      </c>
      <c r="G235" s="4">
        <v>9.1999999999999993</v>
      </c>
      <c r="H235">
        <f>Table25[[#This Row],[Overall]]/$D$14</f>
        <v>3.3507410873305781E-3</v>
      </c>
      <c r="I235" s="15">
        <f>ROUND($B$5*Table25[[#This Row],[Overall Normed]],0)</f>
        <v>0</v>
      </c>
    </row>
    <row r="236" spans="1:9" ht="14.4" customHeight="1">
      <c r="A236">
        <v>222</v>
      </c>
      <c r="B236" t="s">
        <v>198</v>
      </c>
      <c r="C236" t="s">
        <v>20009</v>
      </c>
      <c r="D236" s="4">
        <v>5.6</v>
      </c>
      <c r="E236" s="4">
        <v>1.5</v>
      </c>
      <c r="F236" t="s">
        <v>19790</v>
      </c>
      <c r="G236" s="4">
        <v>4</v>
      </c>
      <c r="H236">
        <f>Table25[[#This Row],[Overall]]/$D$14</f>
        <v>1.6904639719865979E-3</v>
      </c>
      <c r="I236" s="15">
        <f>ROUND($B$5*Table25[[#This Row],[Overall Normed]],0)</f>
        <v>0</v>
      </c>
    </row>
    <row r="237" spans="1:9" ht="14.4" customHeight="1">
      <c r="A237">
        <v>223</v>
      </c>
      <c r="B237" t="s">
        <v>200</v>
      </c>
      <c r="C237" t="s">
        <v>20010</v>
      </c>
      <c r="D237" s="4">
        <v>7.4</v>
      </c>
      <c r="E237" s="4">
        <v>0.8</v>
      </c>
      <c r="F237" t="s">
        <v>19790</v>
      </c>
      <c r="G237" s="4">
        <v>6.7</v>
      </c>
      <c r="H237">
        <f>Table25[[#This Row],[Overall]]/$D$14</f>
        <v>2.233827391553719E-3</v>
      </c>
      <c r="I237" s="15">
        <f>ROUND($B$5*Table25[[#This Row],[Overall Normed]],0)</f>
        <v>0</v>
      </c>
    </row>
    <row r="238" spans="1:9" ht="14.4" customHeight="1">
      <c r="A238">
        <v>224</v>
      </c>
      <c r="B238" t="s">
        <v>202</v>
      </c>
      <c r="C238" t="s">
        <v>20011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5">
        <f>ROUND($B$5*Table25[[#This Row],[Overall Normed]],0)</f>
        <v>0</v>
      </c>
    </row>
    <row r="239" spans="1:9" ht="14.4" customHeight="1">
      <c r="A239">
        <v>225</v>
      </c>
      <c r="B239" t="s">
        <v>204</v>
      </c>
      <c r="C239" t="s">
        <v>20012</v>
      </c>
      <c r="D239" s="4">
        <v>1.7</v>
      </c>
      <c r="E239" s="4">
        <v>0.2</v>
      </c>
      <c r="F239" t="s">
        <v>19790</v>
      </c>
      <c r="G239" s="4">
        <v>1.4</v>
      </c>
      <c r="H239">
        <f>Table25[[#This Row],[Overall]]/$D$14</f>
        <v>5.1317656292450297E-4</v>
      </c>
      <c r="I239" s="15">
        <f>ROUND($B$5*Table25[[#This Row],[Overall Normed]],0)</f>
        <v>0</v>
      </c>
    </row>
    <row r="240" spans="1:9" ht="14.4" customHeight="1">
      <c r="A240">
        <v>226</v>
      </c>
      <c r="B240" t="s">
        <v>101</v>
      </c>
      <c r="C240" t="s">
        <v>20013</v>
      </c>
      <c r="D240" s="4">
        <v>4.8</v>
      </c>
      <c r="E240" s="4">
        <v>1</v>
      </c>
      <c r="F240" t="s">
        <v>19790</v>
      </c>
      <c r="G240" s="4">
        <v>3.8</v>
      </c>
      <c r="H240">
        <f>Table25[[#This Row],[Overall]]/$D$14</f>
        <v>1.4489691188456554E-3</v>
      </c>
      <c r="I240" s="15">
        <f>ROUND($B$5*Table25[[#This Row],[Overall Normed]],0)</f>
        <v>0</v>
      </c>
    </row>
    <row r="241" spans="1:9" ht="14.4" customHeight="1">
      <c r="A241">
        <v>227</v>
      </c>
      <c r="B241" t="s">
        <v>207</v>
      </c>
      <c r="C241" t="s">
        <v>20014</v>
      </c>
      <c r="D241" s="4">
        <v>3.9</v>
      </c>
      <c r="E241" s="4">
        <v>1.1000000000000001</v>
      </c>
      <c r="F241" t="s">
        <v>19790</v>
      </c>
      <c r="G241" s="4">
        <v>2.8</v>
      </c>
      <c r="H241">
        <f>Table25[[#This Row],[Overall]]/$D$14</f>
        <v>1.1772874090620951E-3</v>
      </c>
      <c r="I241" s="15">
        <f>ROUND($B$5*Table25[[#This Row],[Overall Normed]],0)</f>
        <v>0</v>
      </c>
    </row>
    <row r="242" spans="1:9" ht="14.4" customHeight="1">
      <c r="A242">
        <v>228</v>
      </c>
      <c r="B242" t="s">
        <v>209</v>
      </c>
      <c r="C242" t="s">
        <v>20015</v>
      </c>
      <c r="D242" s="4">
        <v>6.1</v>
      </c>
      <c r="E242" s="4">
        <v>0.7</v>
      </c>
      <c r="F242" t="s">
        <v>19790</v>
      </c>
      <c r="G242" s="4">
        <v>5.4</v>
      </c>
      <c r="H242">
        <f>Table25[[#This Row],[Overall]]/$D$14</f>
        <v>1.8413982551996871E-3</v>
      </c>
      <c r="I242" s="15">
        <f>ROUND($B$5*Table25[[#This Row],[Overall Normed]],0)</f>
        <v>0</v>
      </c>
    </row>
    <row r="243" spans="1:9" ht="14.4" customHeight="1">
      <c r="A243">
        <v>229</v>
      </c>
      <c r="B243" t="s">
        <v>211</v>
      </c>
      <c r="C243" t="s">
        <v>20016</v>
      </c>
      <c r="D243" s="4">
        <v>5.6</v>
      </c>
      <c r="E243" s="4">
        <v>2.4</v>
      </c>
      <c r="F243" t="s">
        <v>19790</v>
      </c>
      <c r="G243" s="4">
        <v>3.2</v>
      </c>
      <c r="H243">
        <f>Table25[[#This Row],[Overall]]/$D$14</f>
        <v>1.6904639719865979E-3</v>
      </c>
      <c r="I243" s="15">
        <f>ROUND($B$5*Table25[[#This Row],[Overall Normed]],0)</f>
        <v>0</v>
      </c>
    </row>
    <row r="244" spans="1:9" ht="14.4" customHeight="1">
      <c r="A244">
        <v>230</v>
      </c>
      <c r="B244" t="s">
        <v>213</v>
      </c>
      <c r="C244" t="s">
        <v>20017</v>
      </c>
      <c r="D244" s="4">
        <v>4.7</v>
      </c>
      <c r="E244" s="4">
        <v>2.4</v>
      </c>
      <c r="F244" t="s">
        <v>19790</v>
      </c>
      <c r="G244" s="4">
        <v>2.2000000000000002</v>
      </c>
      <c r="H244">
        <f>Table25[[#This Row],[Overall]]/$D$14</f>
        <v>1.4187822622030377E-3</v>
      </c>
      <c r="I244" s="15">
        <f>ROUND($B$5*Table25[[#This Row],[Overall Normed]],0)</f>
        <v>0</v>
      </c>
    </row>
    <row r="245" spans="1:9" ht="14.4" customHeight="1">
      <c r="A245">
        <v>231</v>
      </c>
      <c r="B245" t="s">
        <v>215</v>
      </c>
      <c r="C245" t="s">
        <v>20018</v>
      </c>
      <c r="D245" s="4">
        <v>4.7</v>
      </c>
      <c r="E245" s="4">
        <v>0.9</v>
      </c>
      <c r="F245" t="s">
        <v>19790</v>
      </c>
      <c r="G245" s="4">
        <v>3.8</v>
      </c>
      <c r="H245">
        <f>Table25[[#This Row],[Overall]]/$D$14</f>
        <v>1.4187822622030377E-3</v>
      </c>
      <c r="I245" s="15">
        <f>ROUND($B$5*Table25[[#This Row],[Overall Normed]],0)</f>
        <v>0</v>
      </c>
    </row>
    <row r="246" spans="1:9" ht="14.4" customHeight="1">
      <c r="A246">
        <v>232</v>
      </c>
      <c r="B246" t="s">
        <v>217</v>
      </c>
      <c r="C246" t="s">
        <v>20019</v>
      </c>
      <c r="D246" s="4">
        <v>4</v>
      </c>
      <c r="E246" s="4">
        <v>1.1000000000000001</v>
      </c>
      <c r="F246" t="s">
        <v>19790</v>
      </c>
      <c r="G246" s="4">
        <v>2.9</v>
      </c>
      <c r="H246">
        <f>Table25[[#This Row],[Overall]]/$D$14</f>
        <v>1.2074742657047128E-3</v>
      </c>
      <c r="I246" s="15">
        <f>ROUND($B$5*Table25[[#This Row],[Overall Normed]],0)</f>
        <v>0</v>
      </c>
    </row>
    <row r="247" spans="1:9" ht="14.4" customHeight="1">
      <c r="A247">
        <v>233</v>
      </c>
      <c r="B247" t="s">
        <v>219</v>
      </c>
      <c r="C247" t="s">
        <v>20020</v>
      </c>
      <c r="D247" s="4">
        <v>5.7</v>
      </c>
      <c r="E247" s="4">
        <v>3.2</v>
      </c>
      <c r="F247" t="s">
        <v>19790</v>
      </c>
      <c r="G247" s="4">
        <v>2.5</v>
      </c>
      <c r="H247">
        <f>Table25[[#This Row],[Overall]]/$D$14</f>
        <v>1.720650828629216E-3</v>
      </c>
      <c r="I247" s="15">
        <f>ROUND($B$5*Table25[[#This Row],[Overall Normed]],0)</f>
        <v>0</v>
      </c>
    </row>
    <row r="248" spans="1:9" ht="14.4" customHeight="1">
      <c r="A248">
        <v>234</v>
      </c>
      <c r="B248" t="s">
        <v>221</v>
      </c>
      <c r="C248" t="s">
        <v>20021</v>
      </c>
      <c r="D248" s="4">
        <v>9.1</v>
      </c>
      <c r="E248" s="4">
        <v>3.8</v>
      </c>
      <c r="F248" t="s">
        <v>19790</v>
      </c>
      <c r="G248" s="4">
        <v>5.3</v>
      </c>
      <c r="H248">
        <f>Table25[[#This Row],[Overall]]/$D$14</f>
        <v>2.7470039544782218E-3</v>
      </c>
      <c r="I248" s="15">
        <f>ROUND($B$5*Table25[[#This Row],[Overall Normed]],0)</f>
        <v>0</v>
      </c>
    </row>
    <row r="249" spans="1:9" ht="14.4" customHeight="1">
      <c r="A249">
        <v>235</v>
      </c>
      <c r="B249" t="s">
        <v>223</v>
      </c>
      <c r="C249" t="s">
        <v>20022</v>
      </c>
      <c r="D249" s="4">
        <v>3.5</v>
      </c>
      <c r="E249" s="4">
        <v>1.5</v>
      </c>
      <c r="F249" t="s">
        <v>19790</v>
      </c>
      <c r="G249" s="4">
        <v>1.9</v>
      </c>
      <c r="H249">
        <f>Table25[[#This Row],[Overall]]/$D$14</f>
        <v>1.0565399824916239E-3</v>
      </c>
      <c r="I249" s="15">
        <f>ROUND($B$5*Table25[[#This Row],[Overall Normed]],0)</f>
        <v>0</v>
      </c>
    </row>
    <row r="250" spans="1:9" ht="14.4" customHeight="1">
      <c r="A250">
        <v>236</v>
      </c>
      <c r="B250" t="s">
        <v>225</v>
      </c>
      <c r="C250" t="s">
        <v>20023</v>
      </c>
      <c r="D250" s="4">
        <v>3.2</v>
      </c>
      <c r="E250" s="4">
        <v>1.6</v>
      </c>
      <c r="F250" t="s">
        <v>19790</v>
      </c>
      <c r="G250" s="4">
        <v>1.7</v>
      </c>
      <c r="H250">
        <f>Table25[[#This Row],[Overall]]/$D$14</f>
        <v>9.6597941256377042E-4</v>
      </c>
      <c r="I250" s="15">
        <f>ROUND($B$5*Table25[[#This Row],[Overall Normed]],0)</f>
        <v>0</v>
      </c>
    </row>
    <row r="251" spans="1:9" ht="14.4" customHeight="1">
      <c r="A251">
        <v>237</v>
      </c>
      <c r="B251" t="s">
        <v>227</v>
      </c>
      <c r="C251" t="s">
        <v>20024</v>
      </c>
      <c r="D251" s="4">
        <v>4.5</v>
      </c>
      <c r="E251" s="4">
        <v>1.9</v>
      </c>
      <c r="F251" t="s">
        <v>19790</v>
      </c>
      <c r="G251" s="4">
        <v>2.6</v>
      </c>
      <c r="H251">
        <f>Table25[[#This Row],[Overall]]/$D$14</f>
        <v>1.358408548917802E-3</v>
      </c>
      <c r="I251" s="15">
        <f>ROUND($B$5*Table25[[#This Row],[Overall Normed]],0)</f>
        <v>0</v>
      </c>
    </row>
    <row r="252" spans="1:9" ht="14.4" customHeight="1">
      <c r="A252">
        <v>238</v>
      </c>
      <c r="B252" t="s">
        <v>229</v>
      </c>
      <c r="C252" t="s">
        <v>20025</v>
      </c>
      <c r="D252" s="4">
        <v>4.2</v>
      </c>
      <c r="E252" s="4">
        <v>1.5</v>
      </c>
      <c r="F252" t="s">
        <v>19790</v>
      </c>
      <c r="G252" s="4">
        <v>2.7</v>
      </c>
      <c r="H252">
        <f>Table25[[#This Row],[Overall]]/$D$14</f>
        <v>1.2678479789899487E-3</v>
      </c>
      <c r="I252" s="15">
        <f>ROUND($B$5*Table25[[#This Row],[Overall Normed]],0)</f>
        <v>0</v>
      </c>
    </row>
    <row r="253" spans="1:9" ht="14.4" customHeight="1">
      <c r="A253">
        <v>239</v>
      </c>
      <c r="B253" t="s">
        <v>231</v>
      </c>
      <c r="C253" t="s">
        <v>20011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5">
        <f>ROUND($B$5*Table25[[#This Row],[Overall Normed]],0)</f>
        <v>0</v>
      </c>
    </row>
    <row r="254" spans="1:9" ht="14.4" customHeight="1">
      <c r="A254">
        <v>240</v>
      </c>
      <c r="B254" t="s">
        <v>233</v>
      </c>
      <c r="C254" t="s">
        <v>20026</v>
      </c>
      <c r="D254" s="4">
        <v>3.5</v>
      </c>
      <c r="E254" s="4">
        <v>0.8</v>
      </c>
      <c r="F254" t="s">
        <v>19790</v>
      </c>
      <c r="G254" s="4">
        <v>2.7</v>
      </c>
      <c r="H254">
        <f>Table25[[#This Row],[Overall]]/$D$14</f>
        <v>1.0565399824916239E-3</v>
      </c>
      <c r="I254" s="15">
        <f>ROUND($B$5*Table25[[#This Row],[Overall Normed]],0)</f>
        <v>0</v>
      </c>
    </row>
    <row r="255" spans="1:9" ht="14.4" customHeight="1">
      <c r="A255">
        <v>241</v>
      </c>
      <c r="B255" t="s">
        <v>235</v>
      </c>
      <c r="C255" t="s">
        <v>20027</v>
      </c>
      <c r="D255" s="4">
        <v>3</v>
      </c>
      <c r="E255" s="4">
        <v>1</v>
      </c>
      <c r="F255" t="s">
        <v>19790</v>
      </c>
      <c r="G255" s="4">
        <v>2</v>
      </c>
      <c r="H255">
        <f>Table25[[#This Row],[Overall]]/$D$14</f>
        <v>9.0560569927853468E-4</v>
      </c>
      <c r="I255" s="15">
        <f>ROUND($B$5*Table25[[#This Row],[Overall Normed]],0)</f>
        <v>0</v>
      </c>
    </row>
    <row r="256" spans="1:9" ht="14.4" customHeight="1">
      <c r="A256">
        <v>242</v>
      </c>
      <c r="B256" t="s">
        <v>237</v>
      </c>
      <c r="C256" t="s">
        <v>20012</v>
      </c>
      <c r="D256" s="4">
        <v>6.1</v>
      </c>
      <c r="E256" s="4">
        <v>2.6</v>
      </c>
      <c r="F256" t="s">
        <v>19790</v>
      </c>
      <c r="G256" s="4">
        <v>3.5</v>
      </c>
      <c r="H256">
        <f>Table25[[#This Row],[Overall]]/$D$14</f>
        <v>1.8413982551996871E-3</v>
      </c>
      <c r="I256" s="15">
        <f>ROUND($B$5*Table25[[#This Row],[Overall Normed]],0)</f>
        <v>0</v>
      </c>
    </row>
    <row r="257" spans="1:9" ht="14.4" customHeight="1">
      <c r="A257">
        <v>243</v>
      </c>
      <c r="B257" t="s">
        <v>239</v>
      </c>
      <c r="C257" t="s">
        <v>20028</v>
      </c>
      <c r="D257" s="4">
        <v>4.8</v>
      </c>
      <c r="E257" s="4">
        <v>2.2999999999999998</v>
      </c>
      <c r="F257" t="s">
        <v>19790</v>
      </c>
      <c r="G257" s="4">
        <v>2.5</v>
      </c>
      <c r="H257">
        <f>Table25[[#This Row],[Overall]]/$D$14</f>
        <v>1.4489691188456554E-3</v>
      </c>
      <c r="I257" s="15">
        <f>ROUND($B$5*Table25[[#This Row],[Overall Normed]],0)</f>
        <v>0</v>
      </c>
    </row>
    <row r="258" spans="1:9" ht="14.4" customHeight="1">
      <c r="A258">
        <v>244</v>
      </c>
      <c r="B258" t="s">
        <v>241</v>
      </c>
      <c r="C258" t="s">
        <v>20029</v>
      </c>
      <c r="D258" s="4">
        <v>6.7</v>
      </c>
      <c r="E258" s="4">
        <v>1.2</v>
      </c>
      <c r="F258" t="s">
        <v>19790</v>
      </c>
      <c r="G258" s="4">
        <v>5.5</v>
      </c>
      <c r="H258">
        <f>Table25[[#This Row],[Overall]]/$D$14</f>
        <v>2.0225193950553942E-3</v>
      </c>
      <c r="I258" s="15">
        <f>ROUND($B$5*Table25[[#This Row],[Overall Normed]],0)</f>
        <v>0</v>
      </c>
    </row>
    <row r="259" spans="1:9" ht="14.4" customHeight="1">
      <c r="A259">
        <v>245</v>
      </c>
      <c r="B259" t="s">
        <v>243</v>
      </c>
      <c r="C259" t="s">
        <v>20030</v>
      </c>
      <c r="D259" s="4">
        <v>4.9000000000000004</v>
      </c>
      <c r="E259" s="4">
        <v>1.5</v>
      </c>
      <c r="F259" t="s">
        <v>19790</v>
      </c>
      <c r="G259" s="4">
        <v>3.5</v>
      </c>
      <c r="H259">
        <f>Table25[[#This Row],[Overall]]/$D$14</f>
        <v>1.4791559754882735E-3</v>
      </c>
      <c r="I259" s="15">
        <f>ROUND($B$5*Table25[[#This Row],[Overall Normed]],0)</f>
        <v>0</v>
      </c>
    </row>
    <row r="260" spans="1:9" ht="14.4" customHeight="1">
      <c r="A260">
        <v>246</v>
      </c>
      <c r="B260" t="s">
        <v>245</v>
      </c>
      <c r="C260" t="s">
        <v>20031</v>
      </c>
      <c r="D260" s="4">
        <v>2.7</v>
      </c>
      <c r="E260" s="4">
        <v>0.5</v>
      </c>
      <c r="F260" t="s">
        <v>19790</v>
      </c>
      <c r="G260" s="4">
        <v>2.2000000000000002</v>
      </c>
      <c r="H260">
        <f>Table25[[#This Row],[Overall]]/$D$14</f>
        <v>8.1504512935068124E-4</v>
      </c>
      <c r="I260" s="15">
        <f>ROUND($B$5*Table25[[#This Row],[Overall Normed]],0)</f>
        <v>0</v>
      </c>
    </row>
    <row r="261" spans="1:9" ht="14.4" customHeight="1">
      <c r="A261">
        <v>247</v>
      </c>
      <c r="B261" t="s">
        <v>247</v>
      </c>
      <c r="C261" t="s">
        <v>20032</v>
      </c>
      <c r="D261" s="4">
        <v>2.8</v>
      </c>
      <c r="E261" s="4">
        <v>0.2</v>
      </c>
      <c r="F261" t="s">
        <v>19790</v>
      </c>
      <c r="G261" s="4">
        <v>2.5</v>
      </c>
      <c r="H261">
        <f>Table25[[#This Row],[Overall]]/$D$14</f>
        <v>8.4523198599329894E-4</v>
      </c>
      <c r="I261" s="15">
        <f>ROUND($B$5*Table25[[#This Row],[Overall Normed]],0)</f>
        <v>0</v>
      </c>
    </row>
    <row r="262" spans="1:9" ht="14.4" customHeight="1">
      <c r="A262">
        <v>248</v>
      </c>
      <c r="B262" t="s">
        <v>249</v>
      </c>
      <c r="C262" t="s">
        <v>20033</v>
      </c>
      <c r="D262" s="4">
        <v>1.1000000000000001</v>
      </c>
      <c r="E262" s="4">
        <v>0.5</v>
      </c>
      <c r="F262" t="s">
        <v>19790</v>
      </c>
      <c r="G262" s="4">
        <v>0.6</v>
      </c>
      <c r="H262">
        <f>Table25[[#This Row],[Overall]]/$D$14</f>
        <v>3.3205542306879608E-4</v>
      </c>
      <c r="I262" s="15">
        <f>ROUND($B$5*Table25[[#This Row],[Overall Normed]],0)</f>
        <v>0</v>
      </c>
    </row>
    <row r="263" spans="1:9" ht="14.4" customHeight="1">
      <c r="A263">
        <v>249</v>
      </c>
      <c r="B263" t="s">
        <v>251</v>
      </c>
      <c r="C263" t="s">
        <v>20034</v>
      </c>
      <c r="D263" s="4">
        <v>4.9000000000000004</v>
      </c>
      <c r="E263" s="4">
        <v>0.8</v>
      </c>
      <c r="F263" t="s">
        <v>19790</v>
      </c>
      <c r="G263" s="4">
        <v>4.0999999999999996</v>
      </c>
      <c r="H263">
        <f>Table25[[#This Row],[Overall]]/$D$14</f>
        <v>1.4791559754882735E-3</v>
      </c>
      <c r="I263" s="15">
        <f>ROUND($B$5*Table25[[#This Row],[Overall Normed]],0)</f>
        <v>0</v>
      </c>
    </row>
    <row r="264" spans="1:9" ht="14.4" customHeight="1">
      <c r="A264">
        <v>250</v>
      </c>
      <c r="B264" t="s">
        <v>253</v>
      </c>
      <c r="C264" t="s">
        <v>20035</v>
      </c>
      <c r="D264" s="4">
        <v>1.8</v>
      </c>
      <c r="E264" s="4">
        <v>0.2</v>
      </c>
      <c r="F264" t="s">
        <v>19790</v>
      </c>
      <c r="G264" s="4">
        <v>1.6</v>
      </c>
      <c r="H264">
        <f>Table25[[#This Row],[Overall]]/$D$14</f>
        <v>5.4336341956712079E-4</v>
      </c>
      <c r="I264" s="15">
        <f>ROUND($B$5*Table25[[#This Row],[Overall Normed]],0)</f>
        <v>0</v>
      </c>
    </row>
    <row r="265" spans="1:9" ht="14.4" customHeight="1">
      <c r="A265">
        <v>251</v>
      </c>
      <c r="B265" t="s">
        <v>255</v>
      </c>
      <c r="C265" t="s">
        <v>20036</v>
      </c>
      <c r="D265" s="4">
        <v>4</v>
      </c>
      <c r="E265" s="4">
        <v>0.6</v>
      </c>
      <c r="F265" t="s">
        <v>19790</v>
      </c>
      <c r="G265" s="4">
        <v>3.4</v>
      </c>
      <c r="H265">
        <f>Table25[[#This Row],[Overall]]/$D$14</f>
        <v>1.2074742657047128E-3</v>
      </c>
      <c r="I265" s="15">
        <f>ROUND($B$5*Table25[[#This Row],[Overall Normed]],0)</f>
        <v>0</v>
      </c>
    </row>
    <row r="266" spans="1:9" ht="14.4" customHeight="1">
      <c r="A266">
        <v>252</v>
      </c>
      <c r="B266" t="s">
        <v>257</v>
      </c>
      <c r="C266" t="s">
        <v>20031</v>
      </c>
      <c r="D266" s="4">
        <v>6.6</v>
      </c>
      <c r="E266" s="4">
        <v>1.9</v>
      </c>
      <c r="F266" t="s">
        <v>19790</v>
      </c>
      <c r="G266" s="4">
        <v>4.7</v>
      </c>
      <c r="H266">
        <f>Table25[[#This Row],[Overall]]/$D$14</f>
        <v>1.992332538412776E-3</v>
      </c>
      <c r="I266" s="15">
        <f>ROUND($B$5*Table25[[#This Row],[Overall Normed]],0)</f>
        <v>0</v>
      </c>
    </row>
    <row r="267" spans="1:9" ht="14.4" customHeight="1">
      <c r="A267">
        <v>253</v>
      </c>
      <c r="B267" t="s">
        <v>97</v>
      </c>
      <c r="C267" t="s">
        <v>20032</v>
      </c>
      <c r="D267" s="4">
        <v>5.4</v>
      </c>
      <c r="E267" s="4">
        <v>0.7</v>
      </c>
      <c r="F267" t="s">
        <v>19790</v>
      </c>
      <c r="G267" s="4">
        <v>4.5999999999999996</v>
      </c>
      <c r="H267">
        <f>Table25[[#This Row],[Overall]]/$D$14</f>
        <v>1.6300902587013625E-3</v>
      </c>
      <c r="I267" s="15">
        <f>ROUND($B$5*Table25[[#This Row],[Overall Normed]],0)</f>
        <v>0</v>
      </c>
    </row>
    <row r="268" spans="1:9" ht="14.4" customHeight="1">
      <c r="A268">
        <v>254</v>
      </c>
      <c r="B268" t="s">
        <v>260</v>
      </c>
      <c r="C268" t="s">
        <v>20037</v>
      </c>
      <c r="D268" s="4">
        <v>1.4</v>
      </c>
      <c r="E268" s="4">
        <v>0.2</v>
      </c>
      <c r="F268" t="s">
        <v>19790</v>
      </c>
      <c r="G268" s="4">
        <v>1.2</v>
      </c>
      <c r="H268">
        <f>Table25[[#This Row],[Overall]]/$D$14</f>
        <v>4.2261599299664947E-4</v>
      </c>
      <c r="I268" s="15">
        <f>ROUND($B$5*Table25[[#This Row],[Overall Normed]],0)</f>
        <v>0</v>
      </c>
    </row>
    <row r="269" spans="1:9" ht="14.4" customHeight="1">
      <c r="A269">
        <v>255</v>
      </c>
      <c r="B269" t="s">
        <v>262</v>
      </c>
      <c r="C269" t="s">
        <v>20038</v>
      </c>
      <c r="D269" s="4">
        <v>5</v>
      </c>
      <c r="E269" s="4">
        <v>0.6</v>
      </c>
      <c r="F269" t="s">
        <v>19790</v>
      </c>
      <c r="G269" s="4">
        <v>4.3</v>
      </c>
      <c r="H269">
        <f>Table25[[#This Row],[Overall]]/$D$14</f>
        <v>1.5093428321308912E-3</v>
      </c>
      <c r="I269" s="15">
        <f>ROUND($B$5*Table25[[#This Row],[Overall Normed]],0)</f>
        <v>0</v>
      </c>
    </row>
    <row r="270" spans="1:9" ht="14.4" customHeight="1">
      <c r="A270">
        <v>256</v>
      </c>
      <c r="B270" t="s">
        <v>264</v>
      </c>
      <c r="C270" t="s">
        <v>20039</v>
      </c>
      <c r="D270" s="4">
        <v>4.5999999999999996</v>
      </c>
      <c r="E270" s="4">
        <v>0.7</v>
      </c>
      <c r="F270" t="s">
        <v>19790</v>
      </c>
      <c r="G270" s="4">
        <v>3.9</v>
      </c>
      <c r="H270">
        <f>Table25[[#This Row],[Overall]]/$D$14</f>
        <v>1.3885954055604197E-3</v>
      </c>
      <c r="I270" s="15">
        <f>ROUND($B$5*Table25[[#This Row],[Overall Normed]],0)</f>
        <v>0</v>
      </c>
    </row>
    <row r="271" spans="1:9" ht="14.4" customHeight="1">
      <c r="A271">
        <v>257</v>
      </c>
      <c r="B271" t="s">
        <v>266</v>
      </c>
      <c r="C271" t="s">
        <v>20040</v>
      </c>
      <c r="D271" s="4">
        <v>8.5</v>
      </c>
      <c r="E271" s="4">
        <v>0.5</v>
      </c>
      <c r="F271" t="s">
        <v>19790</v>
      </c>
      <c r="G271" s="4">
        <v>8</v>
      </c>
      <c r="H271">
        <f>Table25[[#This Row],[Overall]]/$D$14</f>
        <v>2.5658828146225151E-3</v>
      </c>
      <c r="I271" s="15">
        <f>ROUND($B$5*Table25[[#This Row],[Overall Normed]],0)</f>
        <v>0</v>
      </c>
    </row>
    <row r="272" spans="1:9" ht="14.4" customHeight="1">
      <c r="A272">
        <v>258</v>
      </c>
      <c r="B272" t="s">
        <v>268</v>
      </c>
      <c r="C272" t="s">
        <v>20041</v>
      </c>
      <c r="D272" s="4">
        <v>1</v>
      </c>
      <c r="E272" s="4">
        <v>0.1</v>
      </c>
      <c r="F272" t="s">
        <v>19790</v>
      </c>
      <c r="G272" s="4">
        <v>0.9</v>
      </c>
      <c r="H272">
        <f>Table25[[#This Row],[Overall]]/$D$14</f>
        <v>3.0186856642617821E-4</v>
      </c>
      <c r="I272" s="15">
        <f>ROUND($B$5*Table25[[#This Row],[Overall Normed]],0)</f>
        <v>0</v>
      </c>
    </row>
    <row r="273" spans="1:9" ht="14.4" customHeight="1">
      <c r="A273">
        <v>259</v>
      </c>
      <c r="B273" t="s">
        <v>270</v>
      </c>
      <c r="C273" t="s">
        <v>20042</v>
      </c>
      <c r="D273" s="4">
        <v>9</v>
      </c>
      <c r="E273" s="4">
        <v>0.8</v>
      </c>
      <c r="F273" t="s">
        <v>19790</v>
      </c>
      <c r="G273" s="4">
        <v>8.1999999999999993</v>
      </c>
      <c r="H273">
        <f>Table25[[#This Row],[Overall]]/$D$14</f>
        <v>2.716817097835604E-3</v>
      </c>
      <c r="I273" s="15">
        <f>ROUND($B$5*Table25[[#This Row],[Overall Normed]],0)</f>
        <v>0</v>
      </c>
    </row>
    <row r="274" spans="1:9" ht="14.4" customHeight="1">
      <c r="A274">
        <v>260</v>
      </c>
      <c r="B274" t="s">
        <v>272</v>
      </c>
      <c r="C274" t="s">
        <v>20043</v>
      </c>
      <c r="D274" s="4">
        <v>1.6</v>
      </c>
      <c r="E274" s="4">
        <v>0.4</v>
      </c>
      <c r="F274" t="s">
        <v>19790</v>
      </c>
      <c r="G274" s="4">
        <v>1.2</v>
      </c>
      <c r="H274">
        <f>Table25[[#This Row],[Overall]]/$D$14</f>
        <v>4.8298970628188521E-4</v>
      </c>
      <c r="I274" s="15">
        <f>ROUND($B$5*Table25[[#This Row],[Overall Normed]],0)</f>
        <v>0</v>
      </c>
    </row>
    <row r="275" spans="1:9" ht="14.4" customHeight="1">
      <c r="A275">
        <v>261</v>
      </c>
      <c r="B275" t="s">
        <v>274</v>
      </c>
      <c r="C275" t="s">
        <v>20044</v>
      </c>
      <c r="D275" s="4">
        <v>4.0999999999999996</v>
      </c>
      <c r="E275" s="4">
        <v>1.2</v>
      </c>
      <c r="F275" t="s">
        <v>19790</v>
      </c>
      <c r="G275" s="4">
        <v>2.9</v>
      </c>
      <c r="H275">
        <f>Table25[[#This Row],[Overall]]/$D$14</f>
        <v>1.2376611223473305E-3</v>
      </c>
      <c r="I275" s="15">
        <f>ROUND($B$5*Table25[[#This Row],[Overall Normed]],0)</f>
        <v>0</v>
      </c>
    </row>
    <row r="276" spans="1:9" ht="14.4" customHeight="1">
      <c r="A276">
        <v>262</v>
      </c>
      <c r="B276" t="s">
        <v>276</v>
      </c>
      <c r="C276" t="s">
        <v>20045</v>
      </c>
      <c r="D276" s="4">
        <v>2.9</v>
      </c>
      <c r="E276" s="4">
        <v>0.4</v>
      </c>
      <c r="F276" t="s">
        <v>19790</v>
      </c>
      <c r="G276" s="4">
        <v>2.6</v>
      </c>
      <c r="H276">
        <f>Table25[[#This Row],[Overall]]/$D$14</f>
        <v>8.7541884263591687E-4</v>
      </c>
      <c r="I276" s="15">
        <f>ROUND($B$5*Table25[[#This Row],[Overall Normed]],0)</f>
        <v>0</v>
      </c>
    </row>
    <row r="277" spans="1:9" ht="14.4" customHeight="1">
      <c r="A277">
        <v>263</v>
      </c>
      <c r="B277" t="s">
        <v>278</v>
      </c>
      <c r="C277" t="s">
        <v>20046</v>
      </c>
      <c r="D277" s="4">
        <v>5.2</v>
      </c>
      <c r="E277" s="4">
        <v>1.2</v>
      </c>
      <c r="F277" t="s">
        <v>19790</v>
      </c>
      <c r="G277" s="4">
        <v>4</v>
      </c>
      <c r="H277">
        <f>Table25[[#This Row],[Overall]]/$D$14</f>
        <v>1.5697165454161268E-3</v>
      </c>
      <c r="I277" s="15">
        <f>ROUND($B$5*Table25[[#This Row],[Overall Normed]],0)</f>
        <v>0</v>
      </c>
    </row>
    <row r="278" spans="1:9" ht="14.4" customHeight="1">
      <c r="A278">
        <v>264</v>
      </c>
      <c r="B278" t="s">
        <v>103</v>
      </c>
      <c r="C278" t="s">
        <v>20047</v>
      </c>
      <c r="D278" s="4">
        <v>2.8</v>
      </c>
      <c r="E278" s="4">
        <v>0.6</v>
      </c>
      <c r="F278" t="s">
        <v>19790</v>
      </c>
      <c r="G278" s="4">
        <v>2.1</v>
      </c>
      <c r="H278">
        <f>Table25[[#This Row],[Overall]]/$D$14</f>
        <v>8.4523198599329894E-4</v>
      </c>
      <c r="I278" s="15">
        <f>ROUND($B$5*Table25[[#This Row],[Overall Normed]],0)</f>
        <v>0</v>
      </c>
    </row>
    <row r="279" spans="1:9" ht="14.4" customHeight="1">
      <c r="A279">
        <v>265</v>
      </c>
      <c r="B279" t="s">
        <v>281</v>
      </c>
      <c r="C279" t="s">
        <v>20042</v>
      </c>
      <c r="D279" s="4">
        <v>11.3</v>
      </c>
      <c r="E279" s="4">
        <v>2.4</v>
      </c>
      <c r="F279" t="s">
        <v>19790</v>
      </c>
      <c r="G279" s="4">
        <v>9</v>
      </c>
      <c r="H279">
        <f>Table25[[#This Row],[Overall]]/$D$14</f>
        <v>3.4111148006158143E-3</v>
      </c>
      <c r="I279" s="15">
        <f>ROUND($B$5*Table25[[#This Row],[Overall Normed]],0)</f>
        <v>0</v>
      </c>
    </row>
    <row r="280" spans="1:9" ht="14.4" customHeight="1">
      <c r="A280">
        <v>266</v>
      </c>
      <c r="B280" t="s">
        <v>283</v>
      </c>
      <c r="C280" t="s">
        <v>20048</v>
      </c>
      <c r="D280" s="4">
        <v>4.7</v>
      </c>
      <c r="E280" s="4">
        <v>0.8</v>
      </c>
      <c r="F280" t="s">
        <v>19790</v>
      </c>
      <c r="G280" s="4">
        <v>3.9</v>
      </c>
      <c r="H280">
        <f>Table25[[#This Row],[Overall]]/$D$14</f>
        <v>1.4187822622030377E-3</v>
      </c>
      <c r="I280" s="15">
        <f>ROUND($B$5*Table25[[#This Row],[Overall Normed]],0)</f>
        <v>0</v>
      </c>
    </row>
    <row r="281" spans="1:9" ht="14.4" customHeight="1">
      <c r="A281">
        <v>267</v>
      </c>
      <c r="B281" t="s">
        <v>285</v>
      </c>
      <c r="C281" t="s">
        <v>20049</v>
      </c>
      <c r="D281" s="4">
        <v>2.5</v>
      </c>
      <c r="E281" s="4">
        <v>0.9</v>
      </c>
      <c r="F281" t="s">
        <v>19790</v>
      </c>
      <c r="G281" s="4">
        <v>1.6</v>
      </c>
      <c r="H281">
        <f>Table25[[#This Row],[Overall]]/$D$14</f>
        <v>7.546714160654456E-4</v>
      </c>
      <c r="I281" s="15">
        <f>ROUND($B$5*Table25[[#This Row],[Overall Normed]],0)</f>
        <v>0</v>
      </c>
    </row>
    <row r="282" spans="1:9" ht="14.4" customHeight="1">
      <c r="A282">
        <v>268</v>
      </c>
      <c r="B282" t="s">
        <v>287</v>
      </c>
      <c r="C282" t="s">
        <v>20050</v>
      </c>
      <c r="D282" s="4">
        <v>2.8</v>
      </c>
      <c r="E282" s="4">
        <v>0.5</v>
      </c>
      <c r="F282" t="s">
        <v>19790</v>
      </c>
      <c r="G282" s="4">
        <v>2.4</v>
      </c>
      <c r="H282">
        <f>Table25[[#This Row],[Overall]]/$D$14</f>
        <v>8.4523198599329894E-4</v>
      </c>
      <c r="I282" s="15">
        <f>ROUND($B$5*Table25[[#This Row],[Overall Normed]],0)</f>
        <v>0</v>
      </c>
    </row>
    <row r="283" spans="1:9" ht="14.4" customHeight="1">
      <c r="A283">
        <v>269</v>
      </c>
      <c r="B283" t="s">
        <v>289</v>
      </c>
      <c r="C283" t="s">
        <v>20051</v>
      </c>
      <c r="D283" s="4">
        <v>2.8</v>
      </c>
      <c r="E283" s="4">
        <v>0.5</v>
      </c>
      <c r="F283" t="s">
        <v>19790</v>
      </c>
      <c r="G283" s="4">
        <v>2.2000000000000002</v>
      </c>
      <c r="H283">
        <f>Table25[[#This Row],[Overall]]/$D$14</f>
        <v>8.4523198599329894E-4</v>
      </c>
      <c r="I283" s="15">
        <f>ROUND($B$5*Table25[[#This Row],[Overall Normed]],0)</f>
        <v>0</v>
      </c>
    </row>
    <row r="284" spans="1:9" ht="14.4" customHeight="1">
      <c r="A284">
        <v>270</v>
      </c>
      <c r="B284" t="s">
        <v>291</v>
      </c>
      <c r="C284" t="s">
        <v>20052</v>
      </c>
      <c r="D284" s="4">
        <v>1.7</v>
      </c>
      <c r="E284" s="4">
        <v>0.3</v>
      </c>
      <c r="F284" t="s">
        <v>19790</v>
      </c>
      <c r="G284" s="4">
        <v>1.4</v>
      </c>
      <c r="H284">
        <f>Table25[[#This Row],[Overall]]/$D$14</f>
        <v>5.1317656292450297E-4</v>
      </c>
      <c r="I284" s="15">
        <f>ROUND($B$5*Table25[[#This Row],[Overall Normed]],0)</f>
        <v>0</v>
      </c>
    </row>
    <row r="285" spans="1:9" ht="14.4" customHeight="1">
      <c r="A285">
        <v>271</v>
      </c>
      <c r="B285" t="s">
        <v>293</v>
      </c>
      <c r="C285" t="s">
        <v>20053</v>
      </c>
      <c r="D285" s="4">
        <v>1.5</v>
      </c>
      <c r="E285" s="4">
        <v>0.2</v>
      </c>
      <c r="F285" t="s">
        <v>19790</v>
      </c>
      <c r="G285" s="4">
        <v>1.2</v>
      </c>
      <c r="H285">
        <f>Table25[[#This Row],[Overall]]/$D$14</f>
        <v>4.5280284963926734E-4</v>
      </c>
      <c r="I285" s="15">
        <f>ROUND($B$5*Table25[[#This Row],[Overall Normed]],0)</f>
        <v>0</v>
      </c>
    </row>
    <row r="286" spans="1:9" ht="14.4" customHeight="1">
      <c r="A286">
        <v>272</v>
      </c>
      <c r="B286" t="s">
        <v>295</v>
      </c>
      <c r="C286" t="s">
        <v>20050</v>
      </c>
      <c r="D286" s="4">
        <v>4.7</v>
      </c>
      <c r="E286" s="4">
        <v>1.6</v>
      </c>
      <c r="F286" t="s">
        <v>19790</v>
      </c>
      <c r="G286" s="4">
        <v>3.1</v>
      </c>
      <c r="H286">
        <f>Table25[[#This Row],[Overall]]/$D$14</f>
        <v>1.4187822622030377E-3</v>
      </c>
      <c r="I286" s="15">
        <f>ROUND($B$5*Table25[[#This Row],[Overall Normed]],0)</f>
        <v>0</v>
      </c>
    </row>
    <row r="287" spans="1:9" ht="14.4" customHeight="1">
      <c r="A287">
        <v>273</v>
      </c>
      <c r="B287" t="s">
        <v>297</v>
      </c>
      <c r="C287" t="s">
        <v>20051</v>
      </c>
      <c r="D287" s="4">
        <v>4.7</v>
      </c>
      <c r="E287" s="4">
        <v>1.7</v>
      </c>
      <c r="F287" t="s">
        <v>19790</v>
      </c>
      <c r="G287" s="4">
        <v>3</v>
      </c>
      <c r="H287">
        <f>Table25[[#This Row],[Overall]]/$D$14</f>
        <v>1.4187822622030377E-3</v>
      </c>
      <c r="I287" s="15">
        <f>ROUND($B$5*Table25[[#This Row],[Overall Normed]],0)</f>
        <v>0</v>
      </c>
    </row>
    <row r="288" spans="1:9" ht="14.4" customHeight="1">
      <c r="A288">
        <v>274</v>
      </c>
      <c r="B288" t="s">
        <v>299</v>
      </c>
      <c r="C288" t="s">
        <v>20052</v>
      </c>
      <c r="D288" s="4">
        <v>2.5</v>
      </c>
      <c r="E288" s="4">
        <v>0.4</v>
      </c>
      <c r="F288" t="s">
        <v>19790</v>
      </c>
      <c r="G288" s="4">
        <v>2.1</v>
      </c>
      <c r="H288">
        <f>Table25[[#This Row],[Overall]]/$D$14</f>
        <v>7.546714160654456E-4</v>
      </c>
      <c r="I288" s="15">
        <f>ROUND($B$5*Table25[[#This Row],[Overall Normed]],0)</f>
        <v>0</v>
      </c>
    </row>
    <row r="289" spans="1:9" ht="14.4" customHeight="1">
      <c r="A289">
        <v>275</v>
      </c>
      <c r="B289" t="s">
        <v>301</v>
      </c>
      <c r="C289" t="s">
        <v>20054</v>
      </c>
      <c r="D289" s="4">
        <v>5.6</v>
      </c>
      <c r="E289" s="4">
        <v>0.7</v>
      </c>
      <c r="F289" t="s">
        <v>19790</v>
      </c>
      <c r="G289" s="4">
        <v>4.9000000000000004</v>
      </c>
      <c r="H289">
        <f>Table25[[#This Row],[Overall]]/$D$14</f>
        <v>1.6904639719865979E-3</v>
      </c>
      <c r="I289" s="15">
        <f>ROUND($B$5*Table25[[#This Row],[Overall Normed]],0)</f>
        <v>0</v>
      </c>
    </row>
    <row r="290" spans="1:9" ht="14.4" customHeight="1">
      <c r="A290">
        <v>276</v>
      </c>
      <c r="B290" t="s">
        <v>303</v>
      </c>
      <c r="C290" t="s">
        <v>20053</v>
      </c>
      <c r="D290" s="4">
        <v>3.9</v>
      </c>
      <c r="E290" s="4">
        <v>1.5</v>
      </c>
      <c r="F290" t="s">
        <v>19790</v>
      </c>
      <c r="G290" s="4">
        <v>2.4</v>
      </c>
      <c r="H290">
        <f>Table25[[#This Row],[Overall]]/$D$14</f>
        <v>1.1772874090620951E-3</v>
      </c>
      <c r="I290" s="15">
        <f>ROUND($B$5*Table25[[#This Row],[Overall Normed]],0)</f>
        <v>0</v>
      </c>
    </row>
    <row r="291" spans="1:9" ht="14.4" customHeight="1">
      <c r="A291">
        <v>277</v>
      </c>
      <c r="B291" t="s">
        <v>305</v>
      </c>
      <c r="C291" t="s">
        <v>20055</v>
      </c>
      <c r="D291" s="4">
        <v>2.2000000000000002</v>
      </c>
      <c r="E291" s="4">
        <v>0.7</v>
      </c>
      <c r="F291" t="s">
        <v>19790</v>
      </c>
      <c r="G291" s="4">
        <v>1.5</v>
      </c>
      <c r="H291">
        <f>Table25[[#This Row],[Overall]]/$D$14</f>
        <v>6.6411084613759216E-4</v>
      </c>
      <c r="I291" s="15">
        <f>ROUND($B$5*Table25[[#This Row],[Overall Normed]],0)</f>
        <v>0</v>
      </c>
    </row>
    <row r="292" spans="1:9" ht="14.4" customHeight="1">
      <c r="A292">
        <v>278</v>
      </c>
      <c r="B292" t="s">
        <v>307</v>
      </c>
      <c r="C292" t="s">
        <v>20056</v>
      </c>
      <c r="D292" s="4">
        <v>2.7</v>
      </c>
      <c r="E292" s="4">
        <v>1.1000000000000001</v>
      </c>
      <c r="F292" t="s">
        <v>19790</v>
      </c>
      <c r="G292" s="4">
        <v>1.6</v>
      </c>
      <c r="H292">
        <f>Table25[[#This Row],[Overall]]/$D$14</f>
        <v>8.1504512935068124E-4</v>
      </c>
      <c r="I292" s="15">
        <f>ROUND($B$5*Table25[[#This Row],[Overall Normed]],0)</f>
        <v>0</v>
      </c>
    </row>
    <row r="293" spans="1:9" ht="14.4" customHeight="1">
      <c r="A293">
        <v>279</v>
      </c>
      <c r="B293" t="s">
        <v>309</v>
      </c>
      <c r="C293" t="s">
        <v>20057</v>
      </c>
      <c r="D293" s="4">
        <v>3.1</v>
      </c>
      <c r="E293" s="4">
        <v>1.5</v>
      </c>
      <c r="F293" t="s">
        <v>19790</v>
      </c>
      <c r="G293" s="4">
        <v>1.6</v>
      </c>
      <c r="H293">
        <f>Table25[[#This Row],[Overall]]/$D$14</f>
        <v>9.357925559211525E-4</v>
      </c>
      <c r="I293" s="15">
        <f>ROUND($B$5*Table25[[#This Row],[Overall Normed]],0)</f>
        <v>0</v>
      </c>
    </row>
    <row r="294" spans="1:9" ht="14.4" customHeight="1">
      <c r="A294">
        <v>280</v>
      </c>
      <c r="B294" t="s">
        <v>311</v>
      </c>
      <c r="C294" t="s">
        <v>20058</v>
      </c>
      <c r="D294" s="4">
        <v>2.2999999999999998</v>
      </c>
      <c r="E294" s="4">
        <v>1</v>
      </c>
      <c r="F294" t="s">
        <v>19790</v>
      </c>
      <c r="G294" s="4">
        <v>1.2</v>
      </c>
      <c r="H294">
        <f>Table25[[#This Row],[Overall]]/$D$14</f>
        <v>6.9429770278020986E-4</v>
      </c>
      <c r="I294" s="15">
        <f>ROUND($B$5*Table25[[#This Row],[Overall Normed]],0)</f>
        <v>0</v>
      </c>
    </row>
    <row r="295" spans="1:9" ht="14.4" customHeight="1">
      <c r="A295">
        <v>281</v>
      </c>
      <c r="B295" t="s">
        <v>313</v>
      </c>
      <c r="C295" t="s">
        <v>20059</v>
      </c>
      <c r="D295" s="4">
        <v>1.2</v>
      </c>
      <c r="E295" s="4">
        <v>0.5</v>
      </c>
      <c r="F295" t="s">
        <v>19790</v>
      </c>
      <c r="G295" s="4">
        <v>0.7</v>
      </c>
      <c r="H295">
        <f>Table25[[#This Row],[Overall]]/$D$14</f>
        <v>3.6224227971141384E-4</v>
      </c>
      <c r="I295" s="15">
        <f>ROUND($B$5*Table25[[#This Row],[Overall Normed]],0)</f>
        <v>0</v>
      </c>
    </row>
    <row r="296" spans="1:9" ht="14.4" customHeight="1">
      <c r="A296">
        <v>282</v>
      </c>
      <c r="B296" t="s">
        <v>315</v>
      </c>
      <c r="C296" t="s">
        <v>20060</v>
      </c>
      <c r="D296" s="4">
        <v>6</v>
      </c>
      <c r="E296" s="4">
        <v>0.2</v>
      </c>
      <c r="F296" t="s">
        <v>19790</v>
      </c>
      <c r="G296" s="4">
        <v>5.8</v>
      </c>
      <c r="H296">
        <f>Table25[[#This Row],[Overall]]/$D$14</f>
        <v>1.8112113985570694E-3</v>
      </c>
      <c r="I296" s="15">
        <f>ROUND($B$5*Table25[[#This Row],[Overall Normed]],0)</f>
        <v>0</v>
      </c>
    </row>
    <row r="297" spans="1:9" ht="14.4" customHeight="1">
      <c r="A297">
        <v>283</v>
      </c>
      <c r="B297" t="s">
        <v>317</v>
      </c>
      <c r="C297" t="s">
        <v>20061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5">
        <f>ROUND($B$5*Table25[[#This Row],[Overall Normed]],0)</f>
        <v>0</v>
      </c>
    </row>
    <row r="298" spans="1:9" ht="14.4" customHeight="1">
      <c r="A298">
        <v>284</v>
      </c>
      <c r="B298" t="s">
        <v>319</v>
      </c>
      <c r="C298" t="s">
        <v>20062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5">
        <f>ROUND($B$5*Table25[[#This Row],[Overall Normed]],0)</f>
        <v>0</v>
      </c>
    </row>
    <row r="299" spans="1:9" ht="14.4" customHeight="1">
      <c r="A299">
        <v>285</v>
      </c>
      <c r="B299" t="s">
        <v>321</v>
      </c>
      <c r="C299" t="s">
        <v>20063</v>
      </c>
      <c r="D299" s="4">
        <v>1.1000000000000001</v>
      </c>
      <c r="E299" s="4">
        <v>0.4</v>
      </c>
      <c r="F299" t="s">
        <v>19790</v>
      </c>
      <c r="G299" s="4">
        <v>0.7</v>
      </c>
      <c r="H299">
        <f>Table25[[#This Row],[Overall]]/$D$14</f>
        <v>3.3205542306879608E-4</v>
      </c>
      <c r="I299" s="15">
        <f>ROUND($B$5*Table25[[#This Row],[Overall Normed]],0)</f>
        <v>0</v>
      </c>
    </row>
    <row r="300" spans="1:9" ht="14.4" customHeight="1">
      <c r="A300">
        <v>286</v>
      </c>
      <c r="B300" t="s">
        <v>323</v>
      </c>
      <c r="C300" t="s">
        <v>20059</v>
      </c>
      <c r="D300" s="4">
        <v>5.8</v>
      </c>
      <c r="E300" s="4">
        <v>1.9</v>
      </c>
      <c r="F300" t="s">
        <v>19790</v>
      </c>
      <c r="G300" s="4">
        <v>3.9</v>
      </c>
      <c r="H300">
        <f>Table25[[#This Row],[Overall]]/$D$14</f>
        <v>1.7508376852718337E-3</v>
      </c>
      <c r="I300" s="15">
        <f>ROUND($B$5*Table25[[#This Row],[Overall Normed]],0)</f>
        <v>0</v>
      </c>
    </row>
    <row r="301" spans="1:9" ht="14.4" customHeight="1">
      <c r="A301">
        <v>287</v>
      </c>
      <c r="B301" t="s">
        <v>325</v>
      </c>
      <c r="C301" t="s">
        <v>20064</v>
      </c>
      <c r="D301" s="4">
        <v>4.4000000000000004</v>
      </c>
      <c r="E301" s="4">
        <v>0.7</v>
      </c>
      <c r="F301" t="s">
        <v>19790</v>
      </c>
      <c r="G301" s="4">
        <v>3.7</v>
      </c>
      <c r="H301">
        <f>Table25[[#This Row],[Overall]]/$D$14</f>
        <v>1.3282216922751843E-3</v>
      </c>
      <c r="I301" s="15">
        <f>ROUND($B$5*Table25[[#This Row],[Overall Normed]],0)</f>
        <v>0</v>
      </c>
    </row>
    <row r="302" spans="1:9" ht="14.4" customHeight="1">
      <c r="A302">
        <v>288</v>
      </c>
      <c r="B302" t="s">
        <v>327</v>
      </c>
      <c r="C302" t="s">
        <v>20061</v>
      </c>
      <c r="D302" s="4">
        <v>3.6</v>
      </c>
      <c r="E302" s="4">
        <v>1.4</v>
      </c>
      <c r="F302" t="s">
        <v>19790</v>
      </c>
      <c r="G302" s="4">
        <v>2.2000000000000002</v>
      </c>
      <c r="H302">
        <f>Table25[[#This Row],[Overall]]/$D$14</f>
        <v>1.0867268391342416E-3</v>
      </c>
      <c r="I302" s="15">
        <f>ROUND($B$5*Table25[[#This Row],[Overall Normed]],0)</f>
        <v>0</v>
      </c>
    </row>
    <row r="303" spans="1:9" ht="14.4" customHeight="1">
      <c r="A303">
        <v>289</v>
      </c>
      <c r="B303" t="s">
        <v>329</v>
      </c>
      <c r="C303" t="s">
        <v>20065</v>
      </c>
      <c r="D303" s="4">
        <v>5.6</v>
      </c>
      <c r="E303" s="4">
        <v>4.7</v>
      </c>
      <c r="F303" t="s">
        <v>19790</v>
      </c>
      <c r="G303" s="4">
        <v>0.9</v>
      </c>
      <c r="H303">
        <f>Table25[[#This Row],[Overall]]/$D$14</f>
        <v>1.6904639719865979E-3</v>
      </c>
      <c r="I303" s="15">
        <f>ROUND($B$5*Table25[[#This Row],[Overall Normed]],0)</f>
        <v>0</v>
      </c>
    </row>
    <row r="304" spans="1:9" ht="14.4" customHeight="1">
      <c r="A304">
        <v>290</v>
      </c>
      <c r="B304" t="s">
        <v>331</v>
      </c>
      <c r="C304" t="s">
        <v>20066</v>
      </c>
      <c r="D304" s="4">
        <v>2.5</v>
      </c>
      <c r="E304" s="4">
        <v>1.7</v>
      </c>
      <c r="F304" t="s">
        <v>19790</v>
      </c>
      <c r="G304" s="4">
        <v>0.8</v>
      </c>
      <c r="H304">
        <f>Table25[[#This Row],[Overall]]/$D$14</f>
        <v>7.546714160654456E-4</v>
      </c>
      <c r="I304" s="15">
        <f>ROUND($B$5*Table25[[#This Row],[Overall Normed]],0)</f>
        <v>0</v>
      </c>
    </row>
    <row r="305" spans="1:9" ht="14.4" customHeight="1">
      <c r="A305">
        <v>291</v>
      </c>
      <c r="B305" t="s">
        <v>333</v>
      </c>
      <c r="C305" t="s">
        <v>20067</v>
      </c>
      <c r="D305" s="4">
        <v>5.5</v>
      </c>
      <c r="E305" s="4">
        <v>1.2</v>
      </c>
      <c r="F305" t="s">
        <v>19790</v>
      </c>
      <c r="G305" s="4">
        <v>4.3</v>
      </c>
      <c r="H305">
        <f>Table25[[#This Row],[Overall]]/$D$14</f>
        <v>1.6602771153439802E-3</v>
      </c>
      <c r="I305" s="15">
        <f>ROUND($B$5*Table25[[#This Row],[Overall Normed]],0)</f>
        <v>0</v>
      </c>
    </row>
    <row r="306" spans="1:9" ht="14.4" customHeight="1">
      <c r="A306">
        <v>292</v>
      </c>
      <c r="B306" t="s">
        <v>335</v>
      </c>
      <c r="C306" t="s">
        <v>20068</v>
      </c>
      <c r="D306" s="4">
        <v>3.7</v>
      </c>
      <c r="E306" s="4">
        <v>1.2</v>
      </c>
      <c r="F306" t="s">
        <v>19790</v>
      </c>
      <c r="G306" s="4">
        <v>2.5</v>
      </c>
      <c r="H306">
        <f>Table25[[#This Row],[Overall]]/$D$14</f>
        <v>1.1169136957768595E-3</v>
      </c>
      <c r="I306" s="15">
        <f>ROUND($B$5*Table25[[#This Row],[Overall Normed]],0)</f>
        <v>0</v>
      </c>
    </row>
    <row r="307" spans="1:9" ht="14.4" customHeight="1">
      <c r="A307">
        <v>293</v>
      </c>
      <c r="B307" t="s">
        <v>337</v>
      </c>
      <c r="C307" t="s">
        <v>20069</v>
      </c>
      <c r="D307" s="4">
        <v>2.2000000000000002</v>
      </c>
      <c r="E307" s="4">
        <v>0.3</v>
      </c>
      <c r="F307" t="s">
        <v>19790</v>
      </c>
      <c r="G307" s="4">
        <v>1.8</v>
      </c>
      <c r="H307">
        <f>Table25[[#This Row],[Overall]]/$D$14</f>
        <v>6.6411084613759216E-4</v>
      </c>
      <c r="I307" s="15">
        <f>ROUND($B$5*Table25[[#This Row],[Overall Normed]],0)</f>
        <v>0</v>
      </c>
    </row>
    <row r="308" spans="1:9" ht="14.4" customHeight="1">
      <c r="A308">
        <v>294</v>
      </c>
      <c r="B308" t="s">
        <v>339</v>
      </c>
      <c r="C308" t="s">
        <v>20070</v>
      </c>
      <c r="D308" s="4">
        <v>2.2999999999999998</v>
      </c>
      <c r="E308" s="4">
        <v>0.3</v>
      </c>
      <c r="F308" t="s">
        <v>19790</v>
      </c>
      <c r="G308" s="4">
        <v>2</v>
      </c>
      <c r="H308">
        <f>Table25[[#This Row],[Overall]]/$D$14</f>
        <v>6.9429770278020986E-4</v>
      </c>
      <c r="I308" s="15">
        <f>ROUND($B$5*Table25[[#This Row],[Overall Normed]],0)</f>
        <v>0</v>
      </c>
    </row>
    <row r="309" spans="1:9" ht="14.4" customHeight="1">
      <c r="A309">
        <v>295</v>
      </c>
      <c r="B309" t="s">
        <v>341</v>
      </c>
      <c r="C309" t="s">
        <v>20071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5">
        <f>ROUND($B$5*Table25[[#This Row],[Overall Normed]],0)</f>
        <v>0</v>
      </c>
    </row>
    <row r="310" spans="1:9" ht="14.4" customHeight="1">
      <c r="A310">
        <v>296</v>
      </c>
      <c r="B310" t="s">
        <v>343</v>
      </c>
      <c r="C310" t="s">
        <v>20069</v>
      </c>
      <c r="D310" s="4">
        <v>6.2</v>
      </c>
      <c r="E310" s="4">
        <v>0.9</v>
      </c>
      <c r="F310" t="s">
        <v>19790</v>
      </c>
      <c r="G310" s="4">
        <v>5.4</v>
      </c>
      <c r="H310">
        <f>Table25[[#This Row],[Overall]]/$D$14</f>
        <v>1.871585111842305E-3</v>
      </c>
      <c r="I310" s="15">
        <f>ROUND($B$5*Table25[[#This Row],[Overall Normed]],0)</f>
        <v>0</v>
      </c>
    </row>
    <row r="311" spans="1:9" ht="14.4" customHeight="1">
      <c r="A311">
        <v>297</v>
      </c>
      <c r="B311" t="s">
        <v>345</v>
      </c>
      <c r="C311" t="s">
        <v>20072</v>
      </c>
      <c r="D311" s="4">
        <v>1.4</v>
      </c>
      <c r="E311" s="4">
        <v>0.6</v>
      </c>
      <c r="F311" t="s">
        <v>19790</v>
      </c>
      <c r="G311" s="4">
        <v>0.8</v>
      </c>
      <c r="H311">
        <f>Table25[[#This Row],[Overall]]/$D$14</f>
        <v>4.2261599299664947E-4</v>
      </c>
      <c r="I311" s="15">
        <f>ROUND($B$5*Table25[[#This Row],[Overall Normed]],0)</f>
        <v>0</v>
      </c>
    </row>
    <row r="312" spans="1:9" ht="14.4" customHeight="1">
      <c r="A312">
        <v>298</v>
      </c>
      <c r="B312" t="s">
        <v>347</v>
      </c>
      <c r="C312" t="s">
        <v>20073</v>
      </c>
      <c r="D312" s="4">
        <v>2.2000000000000002</v>
      </c>
      <c r="E312" s="4">
        <v>0.3</v>
      </c>
      <c r="F312" t="s">
        <v>19790</v>
      </c>
      <c r="G312" s="4">
        <v>1.9</v>
      </c>
      <c r="H312">
        <f>Table25[[#This Row],[Overall]]/$D$14</f>
        <v>6.6411084613759216E-4</v>
      </c>
      <c r="I312" s="15">
        <f>ROUND($B$5*Table25[[#This Row],[Overall Normed]],0)</f>
        <v>0</v>
      </c>
    </row>
    <row r="313" spans="1:9" ht="14.4" customHeight="1">
      <c r="A313">
        <v>299</v>
      </c>
      <c r="B313" t="s">
        <v>349</v>
      </c>
      <c r="C313" t="s">
        <v>20074</v>
      </c>
      <c r="D313" s="4">
        <v>2</v>
      </c>
      <c r="E313" s="4">
        <v>0.9</v>
      </c>
      <c r="F313" t="s">
        <v>19790</v>
      </c>
      <c r="G313" s="4">
        <v>1.1000000000000001</v>
      </c>
      <c r="H313">
        <f>Table25[[#This Row],[Overall]]/$D$14</f>
        <v>6.0373713285235642E-4</v>
      </c>
      <c r="I313" s="15">
        <f>ROUND($B$5*Table25[[#This Row],[Overall Normed]],0)</f>
        <v>0</v>
      </c>
    </row>
    <row r="314" spans="1:9" ht="14.4" customHeight="1">
      <c r="A314">
        <v>300</v>
      </c>
      <c r="B314" t="s">
        <v>351</v>
      </c>
      <c r="C314" t="s">
        <v>20075</v>
      </c>
      <c r="D314" s="4">
        <v>2.8</v>
      </c>
      <c r="E314" s="4">
        <v>0.8</v>
      </c>
      <c r="F314" t="s">
        <v>19790</v>
      </c>
      <c r="G314" s="4">
        <v>2</v>
      </c>
      <c r="H314">
        <f>Table25[[#This Row],[Overall]]/$D$14</f>
        <v>8.4523198599329894E-4</v>
      </c>
      <c r="I314" s="15">
        <f>ROUND($B$5*Table25[[#This Row],[Overall Normed]],0)</f>
        <v>0</v>
      </c>
    </row>
    <row r="315" spans="1:9" ht="14.4" customHeight="1">
      <c r="A315">
        <v>301</v>
      </c>
      <c r="B315" t="s">
        <v>353</v>
      </c>
      <c r="C315" t="s">
        <v>20076</v>
      </c>
      <c r="D315" s="4">
        <v>4.8</v>
      </c>
      <c r="E315" s="4">
        <v>0.9</v>
      </c>
      <c r="F315" t="s">
        <v>19790</v>
      </c>
      <c r="G315" s="4">
        <v>3.9</v>
      </c>
      <c r="H315">
        <f>Table25[[#This Row],[Overall]]/$D$14</f>
        <v>1.4489691188456554E-3</v>
      </c>
      <c r="I315" s="15">
        <f>ROUND($B$5*Table25[[#This Row],[Overall Normed]],0)</f>
        <v>0</v>
      </c>
    </row>
    <row r="316" spans="1:9" ht="14.4" customHeight="1">
      <c r="A316">
        <v>302</v>
      </c>
      <c r="B316" t="s">
        <v>355</v>
      </c>
      <c r="C316" t="s">
        <v>20077</v>
      </c>
      <c r="D316" s="4">
        <v>6</v>
      </c>
      <c r="E316" s="4">
        <v>1.9</v>
      </c>
      <c r="F316" t="s">
        <v>19790</v>
      </c>
      <c r="G316" s="4">
        <v>4.0999999999999996</v>
      </c>
      <c r="H316">
        <f>Table25[[#This Row],[Overall]]/$D$14</f>
        <v>1.8112113985570694E-3</v>
      </c>
      <c r="I316" s="15">
        <f>ROUND($B$5*Table25[[#This Row],[Overall Normed]],0)</f>
        <v>0</v>
      </c>
    </row>
    <row r="317" spans="1:9" ht="14.4" customHeight="1">
      <c r="A317">
        <v>303</v>
      </c>
      <c r="B317" t="s">
        <v>357</v>
      </c>
      <c r="C317" t="s">
        <v>20070</v>
      </c>
      <c r="D317" s="4">
        <v>3.5</v>
      </c>
      <c r="E317" s="4">
        <v>0.8</v>
      </c>
      <c r="F317" t="s">
        <v>19790</v>
      </c>
      <c r="G317" s="4">
        <v>2.7</v>
      </c>
      <c r="H317">
        <f>Table25[[#This Row],[Overall]]/$D$14</f>
        <v>1.0565399824916239E-3</v>
      </c>
      <c r="I317" s="15">
        <f>ROUND($B$5*Table25[[#This Row],[Overall Normed]],0)</f>
        <v>0</v>
      </c>
    </row>
    <row r="318" spans="1:9" ht="14.4" customHeight="1">
      <c r="A318">
        <v>304</v>
      </c>
      <c r="B318" t="s">
        <v>359</v>
      </c>
      <c r="C318" t="s">
        <v>20071</v>
      </c>
      <c r="D318" s="4">
        <v>8</v>
      </c>
      <c r="E318" s="4">
        <v>1.6</v>
      </c>
      <c r="F318" t="s">
        <v>19790</v>
      </c>
      <c r="G318" s="4">
        <v>6.4</v>
      </c>
      <c r="H318">
        <f>Table25[[#This Row],[Overall]]/$D$14</f>
        <v>2.4149485314094257E-3</v>
      </c>
      <c r="I318" s="15">
        <f>ROUND($B$5*Table25[[#This Row],[Overall Normed]],0)</f>
        <v>0</v>
      </c>
    </row>
    <row r="319" spans="1:9" ht="14.4" customHeight="1">
      <c r="A319">
        <v>305</v>
      </c>
      <c r="B319" t="s">
        <v>361</v>
      </c>
      <c r="C319" t="s">
        <v>20078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5">
        <f>ROUND($B$5*Table25[[#This Row],[Overall Normed]],0)</f>
        <v>0</v>
      </c>
    </row>
    <row r="320" spans="1:9" ht="14.4" customHeight="1">
      <c r="A320">
        <v>306</v>
      </c>
      <c r="B320" t="s">
        <v>363</v>
      </c>
      <c r="C320" t="s">
        <v>20079</v>
      </c>
      <c r="D320" s="4">
        <v>1</v>
      </c>
      <c r="E320" s="4">
        <v>0.3</v>
      </c>
      <c r="F320" t="s">
        <v>19790</v>
      </c>
      <c r="G320" s="4">
        <v>0.7</v>
      </c>
      <c r="H320">
        <f>Table25[[#This Row],[Overall]]/$D$14</f>
        <v>3.0186856642617821E-4</v>
      </c>
      <c r="I320" s="15">
        <f>ROUND($B$5*Table25[[#This Row],[Overall Normed]],0)</f>
        <v>0</v>
      </c>
    </row>
    <row r="321" spans="1:9" ht="14.4" customHeight="1">
      <c r="A321">
        <v>307</v>
      </c>
      <c r="B321" t="s">
        <v>365</v>
      </c>
      <c r="C321" t="s">
        <v>20080</v>
      </c>
      <c r="D321" s="4">
        <v>2.2999999999999998</v>
      </c>
      <c r="E321" s="4">
        <v>0.4</v>
      </c>
      <c r="F321" t="s">
        <v>19790</v>
      </c>
      <c r="G321" s="4">
        <v>1.9</v>
      </c>
      <c r="H321">
        <f>Table25[[#This Row],[Overall]]/$D$14</f>
        <v>6.9429770278020986E-4</v>
      </c>
      <c r="I321" s="15">
        <f>ROUND($B$5*Table25[[#This Row],[Overall Normed]],0)</f>
        <v>0</v>
      </c>
    </row>
    <row r="322" spans="1:9" ht="14.4" customHeight="1">
      <c r="A322">
        <v>308</v>
      </c>
      <c r="B322" t="s">
        <v>367</v>
      </c>
      <c r="C322" t="s">
        <v>20081</v>
      </c>
      <c r="D322" s="4">
        <v>0.6</v>
      </c>
      <c r="E322" s="4">
        <v>0.2</v>
      </c>
      <c r="F322" t="s">
        <v>19790</v>
      </c>
      <c r="G322" s="4">
        <v>0.4</v>
      </c>
      <c r="H322">
        <f>Table25[[#This Row],[Overall]]/$D$14</f>
        <v>1.8112113985570692E-4</v>
      </c>
      <c r="I322" s="15">
        <f>ROUND($B$5*Table25[[#This Row],[Overall Normed]],0)</f>
        <v>0</v>
      </c>
    </row>
    <row r="323" spans="1:9" ht="14.4" customHeight="1">
      <c r="A323">
        <v>309</v>
      </c>
      <c r="B323" t="s">
        <v>369</v>
      </c>
      <c r="C323" t="s">
        <v>20082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5">
        <f>ROUND($B$5*Table25[[#This Row],[Overall Normed]],0)</f>
        <v>0</v>
      </c>
    </row>
    <row r="324" spans="1:9" ht="14.4" customHeight="1">
      <c r="A324">
        <v>310</v>
      </c>
      <c r="B324" t="s">
        <v>371</v>
      </c>
      <c r="C324" t="s">
        <v>20078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5">
        <f>ROUND($B$5*Table25[[#This Row],[Overall Normed]],0)</f>
        <v>0</v>
      </c>
    </row>
    <row r="325" spans="1:9" ht="14.4" customHeight="1">
      <c r="A325">
        <v>311</v>
      </c>
      <c r="B325" t="s">
        <v>373</v>
      </c>
      <c r="C325" t="s">
        <v>20083</v>
      </c>
      <c r="D325" s="4">
        <v>1.8</v>
      </c>
      <c r="E325" s="4">
        <v>0.3</v>
      </c>
      <c r="F325" t="s">
        <v>19790</v>
      </c>
      <c r="G325" s="4">
        <v>1.5</v>
      </c>
      <c r="H325">
        <f>Table25[[#This Row],[Overall]]/$D$14</f>
        <v>5.4336341956712079E-4</v>
      </c>
      <c r="I325" s="15">
        <f>ROUND($B$5*Table25[[#This Row],[Overall Normed]],0)</f>
        <v>0</v>
      </c>
    </row>
    <row r="326" spans="1:9" ht="14.4" customHeight="1">
      <c r="A326">
        <v>312</v>
      </c>
      <c r="B326" t="s">
        <v>375</v>
      </c>
      <c r="C326" t="s">
        <v>20084</v>
      </c>
      <c r="D326" s="4">
        <v>3.6</v>
      </c>
      <c r="E326" s="4">
        <v>1.4</v>
      </c>
      <c r="F326" t="s">
        <v>19790</v>
      </c>
      <c r="G326" s="4">
        <v>2.2999999999999998</v>
      </c>
      <c r="H326">
        <f>Table25[[#This Row],[Overall]]/$D$14</f>
        <v>1.0867268391342416E-3</v>
      </c>
      <c r="I326" s="15">
        <f>ROUND($B$5*Table25[[#This Row],[Overall Normed]],0)</f>
        <v>0</v>
      </c>
    </row>
    <row r="327" spans="1:9" ht="14.4" customHeight="1">
      <c r="A327">
        <v>313</v>
      </c>
      <c r="B327" t="s">
        <v>377</v>
      </c>
      <c r="C327" t="s">
        <v>20085</v>
      </c>
      <c r="D327" s="4">
        <v>6.9</v>
      </c>
      <c r="E327" s="4">
        <v>2</v>
      </c>
      <c r="F327" t="s">
        <v>19790</v>
      </c>
      <c r="G327" s="4">
        <v>4.9000000000000004</v>
      </c>
      <c r="H327">
        <f>Table25[[#This Row],[Overall]]/$D$14</f>
        <v>2.08289310834063E-3</v>
      </c>
      <c r="I327" s="15">
        <f>ROUND($B$5*Table25[[#This Row],[Overall Normed]],0)</f>
        <v>0</v>
      </c>
    </row>
    <row r="328" spans="1:9" ht="14.4" customHeight="1">
      <c r="A328">
        <v>314</v>
      </c>
      <c r="B328" t="s">
        <v>99</v>
      </c>
      <c r="C328" t="s">
        <v>20086</v>
      </c>
      <c r="D328" s="4">
        <v>3.7</v>
      </c>
      <c r="E328" s="4">
        <v>1.1000000000000001</v>
      </c>
      <c r="F328" t="s">
        <v>19790</v>
      </c>
      <c r="G328" s="4">
        <v>2.6</v>
      </c>
      <c r="H328">
        <f>Table25[[#This Row],[Overall]]/$D$14</f>
        <v>1.1169136957768595E-3</v>
      </c>
      <c r="I328" s="15">
        <f>ROUND($B$5*Table25[[#This Row],[Overall Normed]],0)</f>
        <v>0</v>
      </c>
    </row>
    <row r="329" spans="1:9" ht="14.4" customHeight="1">
      <c r="A329">
        <v>315</v>
      </c>
      <c r="B329" t="s">
        <v>380</v>
      </c>
      <c r="C329" t="s">
        <v>20087</v>
      </c>
      <c r="D329" s="4">
        <v>6</v>
      </c>
      <c r="E329" s="4">
        <v>2.4</v>
      </c>
      <c r="F329" t="s">
        <v>19790</v>
      </c>
      <c r="G329" s="4">
        <v>3.6</v>
      </c>
      <c r="H329">
        <f>Table25[[#This Row],[Overall]]/$D$14</f>
        <v>1.8112113985570694E-3</v>
      </c>
      <c r="I329" s="15">
        <f>ROUND($B$5*Table25[[#This Row],[Overall Normed]],0)</f>
        <v>0</v>
      </c>
    </row>
    <row r="330" spans="1:9" ht="14.4" customHeight="1">
      <c r="A330">
        <v>316</v>
      </c>
      <c r="B330" t="s">
        <v>382</v>
      </c>
      <c r="C330" t="s">
        <v>20088</v>
      </c>
      <c r="D330" s="4">
        <v>3.6</v>
      </c>
      <c r="E330" s="4">
        <v>1.1000000000000001</v>
      </c>
      <c r="F330" t="s">
        <v>19790</v>
      </c>
      <c r="G330" s="4">
        <v>2.6</v>
      </c>
      <c r="H330">
        <f>Table25[[#This Row],[Overall]]/$D$14</f>
        <v>1.0867268391342416E-3</v>
      </c>
      <c r="I330" s="15">
        <f>ROUND($B$5*Table25[[#This Row],[Overall Normed]],0)</f>
        <v>0</v>
      </c>
    </row>
    <row r="331" spans="1:9" ht="14.4" customHeight="1">
      <c r="A331">
        <v>317</v>
      </c>
      <c r="B331" t="s">
        <v>384</v>
      </c>
      <c r="C331" t="s">
        <v>20089</v>
      </c>
      <c r="D331" s="4">
        <v>4.0999999999999996</v>
      </c>
      <c r="E331" s="4">
        <v>1.4</v>
      </c>
      <c r="F331" t="s">
        <v>19790</v>
      </c>
      <c r="G331" s="4">
        <v>2.7</v>
      </c>
      <c r="H331">
        <f>Table25[[#This Row],[Overall]]/$D$14</f>
        <v>1.2376611223473305E-3</v>
      </c>
      <c r="I331" s="15">
        <f>ROUND($B$5*Table25[[#This Row],[Overall Normed]],0)</f>
        <v>0</v>
      </c>
    </row>
    <row r="332" spans="1:9" ht="14.4" customHeight="1">
      <c r="A332">
        <v>318</v>
      </c>
      <c r="B332" t="s">
        <v>386</v>
      </c>
      <c r="C332" t="s">
        <v>20090</v>
      </c>
      <c r="D332" s="4">
        <v>7.3</v>
      </c>
      <c r="E332" s="4">
        <v>2</v>
      </c>
      <c r="F332" t="s">
        <v>19790</v>
      </c>
      <c r="G332" s="4">
        <v>5.3</v>
      </c>
      <c r="H332">
        <f>Table25[[#This Row],[Overall]]/$D$14</f>
        <v>2.2036405349111009E-3</v>
      </c>
      <c r="I332" s="15">
        <f>ROUND($B$5*Table25[[#This Row],[Overall Normed]],0)</f>
        <v>0</v>
      </c>
    </row>
    <row r="333" spans="1:9" ht="14.4" customHeight="1">
      <c r="A333">
        <v>319</v>
      </c>
      <c r="B333" t="s">
        <v>767</v>
      </c>
      <c r="C333" t="s">
        <v>20091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5">
        <f>ROUND($B$5*Table25[[#This Row],[Overall Normed]],0)</f>
        <v>0</v>
      </c>
    </row>
    <row r="334" spans="1:9" ht="14.4" customHeight="1">
      <c r="A334">
        <v>320</v>
      </c>
      <c r="B334" t="s">
        <v>102</v>
      </c>
      <c r="C334" t="s">
        <v>20092</v>
      </c>
      <c r="D334" s="4">
        <v>5.5</v>
      </c>
      <c r="E334" s="4">
        <v>0.8</v>
      </c>
      <c r="F334" t="s">
        <v>19790</v>
      </c>
      <c r="G334" s="4">
        <v>4.7</v>
      </c>
      <c r="H334">
        <f>Table25[[#This Row],[Overall]]/$D$14</f>
        <v>1.6602771153439802E-3</v>
      </c>
      <c r="I334" s="15">
        <f>ROUND($B$5*Table25[[#This Row],[Overall Normed]],0)</f>
        <v>0</v>
      </c>
    </row>
    <row r="335" spans="1:9" ht="14.4" customHeight="1">
      <c r="A335">
        <v>321</v>
      </c>
      <c r="B335" t="s">
        <v>770</v>
      </c>
      <c r="C335" t="s">
        <v>20093</v>
      </c>
      <c r="D335" s="4">
        <v>4.7</v>
      </c>
      <c r="E335" s="4">
        <v>1.1000000000000001</v>
      </c>
      <c r="F335" t="s">
        <v>19790</v>
      </c>
      <c r="G335" s="4">
        <v>3.6</v>
      </c>
      <c r="H335">
        <f>Table25[[#This Row],[Overall]]/$D$14</f>
        <v>1.4187822622030377E-3</v>
      </c>
      <c r="I335" s="15">
        <f>ROUND($B$5*Table25[[#This Row],[Overall Normed]],0)</f>
        <v>0</v>
      </c>
    </row>
    <row r="336" spans="1:9" ht="14.4" customHeight="1">
      <c r="A336">
        <v>322</v>
      </c>
      <c r="B336" t="s">
        <v>772</v>
      </c>
      <c r="C336" t="s">
        <v>20094</v>
      </c>
      <c r="D336" s="4">
        <v>6.8</v>
      </c>
      <c r="E336" s="4">
        <v>0.9</v>
      </c>
      <c r="F336" t="s">
        <v>19790</v>
      </c>
      <c r="G336" s="4">
        <v>5.9</v>
      </c>
      <c r="H336">
        <f>Table25[[#This Row],[Overall]]/$D$14</f>
        <v>2.0527062516980119E-3</v>
      </c>
      <c r="I336" s="15">
        <f>ROUND($B$5*Table25[[#This Row],[Overall Normed]],0)</f>
        <v>0</v>
      </c>
    </row>
    <row r="337" spans="1:9" ht="14.4" customHeight="1">
      <c r="A337">
        <v>323</v>
      </c>
      <c r="B337" t="s">
        <v>100</v>
      </c>
      <c r="C337" t="s">
        <v>20095</v>
      </c>
      <c r="D337" s="4">
        <v>3.4</v>
      </c>
      <c r="E337" s="4">
        <v>1.6</v>
      </c>
      <c r="F337" t="s">
        <v>19790</v>
      </c>
      <c r="G337" s="4">
        <v>1.8</v>
      </c>
      <c r="H337">
        <f>Table25[[#This Row],[Overall]]/$D$14</f>
        <v>1.0263531258490059E-3</v>
      </c>
      <c r="I337" s="15">
        <f>ROUND($B$5*Table25[[#This Row],[Overall Normed]],0)</f>
        <v>0</v>
      </c>
    </row>
    <row r="338" spans="1:9" ht="14.4" customHeight="1">
      <c r="A338">
        <v>324</v>
      </c>
      <c r="B338" t="s">
        <v>775</v>
      </c>
      <c r="C338" t="s">
        <v>20096</v>
      </c>
      <c r="D338" s="4">
        <v>1.2</v>
      </c>
      <c r="E338" s="4">
        <v>0.5</v>
      </c>
      <c r="F338" t="s">
        <v>19790</v>
      </c>
      <c r="G338" s="4">
        <v>0.7</v>
      </c>
      <c r="H338">
        <f>Table25[[#This Row],[Overall]]/$D$14</f>
        <v>3.6224227971141384E-4</v>
      </c>
      <c r="I338" s="15">
        <f>ROUND($B$5*Table25[[#This Row],[Overall Normed]],0)</f>
        <v>0</v>
      </c>
    </row>
    <row r="339" spans="1:9" ht="14.4" customHeight="1">
      <c r="A339">
        <v>325</v>
      </c>
      <c r="B339" t="s">
        <v>389</v>
      </c>
      <c r="C339" t="s">
        <v>20097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5">
        <f>ROUND($B$5*Table25[[#This Row],[Overall Normed]],0)</f>
        <v>0</v>
      </c>
    </row>
    <row r="340" spans="1:9" ht="14.4" customHeight="1">
      <c r="A340">
        <v>326</v>
      </c>
      <c r="B340" t="s">
        <v>390</v>
      </c>
      <c r="C340" t="s">
        <v>20098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5">
        <f>ROUND($B$5*Table25[[#This Row],[Overall Normed]],0)</f>
        <v>0</v>
      </c>
    </row>
    <row r="341" spans="1:9" ht="14.4" customHeight="1">
      <c r="A341">
        <v>327</v>
      </c>
      <c r="B341" t="s">
        <v>392</v>
      </c>
      <c r="C341" t="s">
        <v>20099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5">
        <f>ROUND($B$5*Table25[[#This Row],[Overall Normed]],0)</f>
        <v>0</v>
      </c>
    </row>
    <row r="342" spans="1:9" ht="14.4" customHeight="1">
      <c r="A342">
        <v>328</v>
      </c>
      <c r="B342" t="s">
        <v>394</v>
      </c>
      <c r="C342" t="s">
        <v>20100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5">
        <f>ROUND($B$5*Table25[[#This Row],[Overall Normed]],0)</f>
        <v>0</v>
      </c>
    </row>
    <row r="343" spans="1:9" ht="14.4" customHeight="1">
      <c r="A343">
        <v>329</v>
      </c>
      <c r="B343" t="s">
        <v>396</v>
      </c>
      <c r="C343" t="s">
        <v>20101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5">
        <f>ROUND($B$5*Table25[[#This Row],[Overall Normed]],0)</f>
        <v>0</v>
      </c>
    </row>
    <row r="344" spans="1:9" ht="14.4" customHeight="1">
      <c r="A344">
        <v>330</v>
      </c>
      <c r="B344" t="s">
        <v>398</v>
      </c>
      <c r="C344" t="s">
        <v>20102</v>
      </c>
      <c r="D344" s="4">
        <v>9.3000000000000007</v>
      </c>
      <c r="E344" s="4">
        <v>2.2000000000000002</v>
      </c>
      <c r="F344" t="s">
        <v>19790</v>
      </c>
      <c r="G344" s="4">
        <v>7.1</v>
      </c>
      <c r="H344">
        <f>Table25[[#This Row],[Overall]]/$D$14</f>
        <v>2.8073776677634576E-3</v>
      </c>
      <c r="I344" s="15">
        <f>ROUND($B$5*Table25[[#This Row],[Overall Normed]],0)</f>
        <v>0</v>
      </c>
    </row>
    <row r="345" spans="1:9" ht="14.4" customHeight="1">
      <c r="A345">
        <v>331</v>
      </c>
      <c r="B345" t="s">
        <v>400</v>
      </c>
      <c r="C345" t="s">
        <v>20103</v>
      </c>
      <c r="D345" s="4">
        <v>9.6</v>
      </c>
      <c r="E345" s="4">
        <v>3.1</v>
      </c>
      <c r="F345" t="s">
        <v>19790</v>
      </c>
      <c r="G345" s="4">
        <v>6.5</v>
      </c>
      <c r="H345">
        <f>Table25[[#This Row],[Overall]]/$D$14</f>
        <v>2.8979382376913107E-3</v>
      </c>
      <c r="I345" s="15">
        <f>ROUND($B$5*Table25[[#This Row],[Overall Normed]],0)</f>
        <v>0</v>
      </c>
    </row>
    <row r="346" spans="1:9" ht="14.4" customHeight="1">
      <c r="A346">
        <v>332</v>
      </c>
      <c r="B346" t="s">
        <v>402</v>
      </c>
      <c r="C346" t="s">
        <v>20104</v>
      </c>
      <c r="D346" s="4">
        <v>5.5</v>
      </c>
      <c r="E346" s="4">
        <v>1.3</v>
      </c>
      <c r="F346" t="s">
        <v>19790</v>
      </c>
      <c r="G346" s="4">
        <v>4.2</v>
      </c>
      <c r="H346">
        <f>Table25[[#This Row],[Overall]]/$D$14</f>
        <v>1.6602771153439802E-3</v>
      </c>
      <c r="I346" s="15">
        <f>ROUND($B$5*Table25[[#This Row],[Overall Normed]],0)</f>
        <v>0</v>
      </c>
    </row>
    <row r="347" spans="1:9" ht="14.4" customHeight="1">
      <c r="A347">
        <v>333</v>
      </c>
      <c r="B347" t="s">
        <v>404</v>
      </c>
      <c r="C347" t="s">
        <v>20105</v>
      </c>
      <c r="D347" s="4">
        <v>8.6</v>
      </c>
      <c r="E347" s="4">
        <v>2.5</v>
      </c>
      <c r="F347" t="s">
        <v>19790</v>
      </c>
      <c r="G347" s="4">
        <v>6.1</v>
      </c>
      <c r="H347">
        <f>Table25[[#This Row],[Overall]]/$D$14</f>
        <v>2.5960696712651328E-3</v>
      </c>
      <c r="I347" s="15">
        <f>ROUND($B$5*Table25[[#This Row],[Overall Normed]],0)</f>
        <v>0</v>
      </c>
    </row>
    <row r="348" spans="1:9" ht="14.4" customHeight="1">
      <c r="A348">
        <v>334</v>
      </c>
      <c r="B348" t="s">
        <v>96</v>
      </c>
      <c r="C348" t="s">
        <v>20106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5">
        <f>ROUND($B$5*Table25[[#This Row],[Overall Normed]],0)</f>
        <v>0</v>
      </c>
    </row>
    <row r="349" spans="1:9" ht="14.4" customHeight="1">
      <c r="A349">
        <v>335</v>
      </c>
      <c r="B349" t="s">
        <v>407</v>
      </c>
      <c r="C349" t="s">
        <v>20107</v>
      </c>
      <c r="D349" s="4">
        <v>8.6999999999999993</v>
      </c>
      <c r="E349" s="4">
        <v>3.8</v>
      </c>
      <c r="F349" t="s">
        <v>19790</v>
      </c>
      <c r="G349" s="4">
        <v>4.9000000000000004</v>
      </c>
      <c r="H349">
        <f>Table25[[#This Row],[Overall]]/$D$14</f>
        <v>2.6262565279077505E-3</v>
      </c>
      <c r="I349" s="15">
        <f>ROUND($B$5*Table25[[#This Row],[Overall Normed]],0)</f>
        <v>0</v>
      </c>
    </row>
    <row r="350" spans="1:9" ht="14.4" customHeight="1">
      <c r="A350">
        <v>336</v>
      </c>
      <c r="B350" t="s">
        <v>409</v>
      </c>
      <c r="C350" t="s">
        <v>20108</v>
      </c>
      <c r="D350" s="4">
        <v>4.7</v>
      </c>
      <c r="E350" s="4">
        <v>2.2000000000000002</v>
      </c>
      <c r="F350" t="s">
        <v>19790</v>
      </c>
      <c r="G350" s="4">
        <v>2.5</v>
      </c>
      <c r="H350">
        <f>Table25[[#This Row],[Overall]]/$D$14</f>
        <v>1.4187822622030377E-3</v>
      </c>
      <c r="I350" s="15">
        <f>ROUND($B$5*Table25[[#This Row],[Overall Normed]],0)</f>
        <v>0</v>
      </c>
    </row>
    <row r="351" spans="1:9">
      <c r="A351">
        <v>337</v>
      </c>
      <c r="B351" t="s">
        <v>411</v>
      </c>
      <c r="C351" t="s">
        <v>20109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5">
        <f>ROUND($B$5*Table25[[#This Row],[Overall Normed]],0)</f>
        <v>0</v>
      </c>
    </row>
    <row r="352" spans="1:9">
      <c r="A352">
        <v>338</v>
      </c>
      <c r="B352" t="s">
        <v>413</v>
      </c>
      <c r="C352" t="s">
        <v>20110</v>
      </c>
      <c r="D352" s="4">
        <v>5.8</v>
      </c>
      <c r="E352" s="4">
        <v>1.3</v>
      </c>
      <c r="F352" t="s">
        <v>19790</v>
      </c>
      <c r="G352" s="4">
        <v>4.5</v>
      </c>
      <c r="H352">
        <f>Table25[[#This Row],[Overall]]/$D$14</f>
        <v>1.7508376852718337E-3</v>
      </c>
      <c r="I352" s="15">
        <f>ROUND($B$5*Table25[[#This Row],[Overall Normed]],0)</f>
        <v>0</v>
      </c>
    </row>
    <row r="353" spans="1:9">
      <c r="A353">
        <v>339</v>
      </c>
      <c r="B353" t="s">
        <v>415</v>
      </c>
      <c r="C353" t="s">
        <v>20111</v>
      </c>
      <c r="D353" s="4">
        <v>3.6</v>
      </c>
      <c r="E353" s="4">
        <v>2.6</v>
      </c>
      <c r="F353" t="s">
        <v>19790</v>
      </c>
      <c r="G353" s="4">
        <v>1</v>
      </c>
      <c r="H353">
        <f>Table25[[#This Row],[Overall]]/$D$14</f>
        <v>1.0867268391342416E-3</v>
      </c>
      <c r="I353" s="15">
        <f>ROUND($B$5*Table25[[#This Row],[Overall Normed]],0)</f>
        <v>0</v>
      </c>
    </row>
    <row r="354" spans="1:9">
      <c r="A354">
        <v>340</v>
      </c>
      <c r="B354" t="s">
        <v>417</v>
      </c>
      <c r="C354" t="s">
        <v>20112</v>
      </c>
      <c r="D354" s="4">
        <v>1</v>
      </c>
      <c r="E354" s="4">
        <v>1</v>
      </c>
      <c r="F354" t="s">
        <v>19790</v>
      </c>
      <c r="G354" t="s">
        <v>19790</v>
      </c>
      <c r="H354">
        <f>Table25[[#This Row],[Overall]]/$D$14</f>
        <v>3.0186856642617821E-4</v>
      </c>
      <c r="I354" s="15">
        <f>ROUND($B$5*Table25[[#This Row],[Overall Normed]],0)</f>
        <v>0</v>
      </c>
    </row>
    <row r="355" spans="1:9">
      <c r="A355">
        <v>341</v>
      </c>
      <c r="B355" t="s">
        <v>419</v>
      </c>
      <c r="C355" t="s">
        <v>20113</v>
      </c>
      <c r="D355" s="4">
        <v>2.5</v>
      </c>
      <c r="E355" s="4">
        <v>1.1000000000000001</v>
      </c>
      <c r="F355" t="s">
        <v>19790</v>
      </c>
      <c r="G355" s="4">
        <v>1.3</v>
      </c>
      <c r="H355">
        <f>Table25[[#This Row],[Overall]]/$D$14</f>
        <v>7.546714160654456E-4</v>
      </c>
      <c r="I355" s="15">
        <f>ROUND($B$5*Table25[[#This Row],[Overall Normed]],0)</f>
        <v>0</v>
      </c>
    </row>
    <row r="356" spans="1:9">
      <c r="A356">
        <v>342</v>
      </c>
      <c r="B356" t="s">
        <v>421</v>
      </c>
      <c r="C356" t="s">
        <v>20114</v>
      </c>
      <c r="D356" s="4">
        <v>8.1999999999999993</v>
      </c>
      <c r="E356" s="4">
        <v>3.1</v>
      </c>
      <c r="F356" t="s">
        <v>19790</v>
      </c>
      <c r="G356" s="4">
        <v>5.0999999999999996</v>
      </c>
      <c r="H356">
        <f>Table25[[#This Row],[Overall]]/$D$14</f>
        <v>2.4753222446946611E-3</v>
      </c>
      <c r="I356" s="15">
        <f>ROUND($B$5*Table25[[#This Row],[Overall Normed]],0)</f>
        <v>0</v>
      </c>
    </row>
    <row r="357" spans="1:9">
      <c r="A357">
        <v>343</v>
      </c>
      <c r="B357" t="s">
        <v>423</v>
      </c>
      <c r="C357" t="s">
        <v>20115</v>
      </c>
      <c r="D357" s="4">
        <v>7.5</v>
      </c>
      <c r="E357" s="4">
        <v>1.2</v>
      </c>
      <c r="F357" t="s">
        <v>19790</v>
      </c>
      <c r="G357" s="4">
        <v>6.2</v>
      </c>
      <c r="H357">
        <f>Table25[[#This Row],[Overall]]/$D$14</f>
        <v>2.2640142481963367E-3</v>
      </c>
      <c r="I357" s="15">
        <f>ROUND($B$5*Table25[[#This Row],[Overall Normed]],0)</f>
        <v>0</v>
      </c>
    </row>
    <row r="358" spans="1:9">
      <c r="A358">
        <v>344</v>
      </c>
      <c r="B358" t="s">
        <v>484</v>
      </c>
      <c r="C358" t="s">
        <v>20116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5">
        <f>ROUND($B$5*Table25[[#This Row],[Overall Normed]],0)</f>
        <v>0</v>
      </c>
    </row>
    <row r="359" spans="1:9">
      <c r="A359">
        <v>345</v>
      </c>
      <c r="B359" t="s">
        <v>486</v>
      </c>
      <c r="C359" t="s">
        <v>20117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5">
        <f>ROUND($B$5*Table25[[#This Row],[Overall Normed]],0)</f>
        <v>0</v>
      </c>
    </row>
    <row r="360" spans="1:9">
      <c r="A360">
        <v>346</v>
      </c>
      <c r="B360" t="s">
        <v>488</v>
      </c>
      <c r="C360" t="s">
        <v>20118</v>
      </c>
      <c r="D360" s="4">
        <v>11.9</v>
      </c>
      <c r="E360" s="4">
        <v>2.1</v>
      </c>
      <c r="F360" t="s">
        <v>19790</v>
      </c>
      <c r="G360" s="4">
        <v>9.8000000000000007</v>
      </c>
      <c r="H360">
        <f>Table25[[#This Row],[Overall]]/$D$14</f>
        <v>3.592235940471521E-3</v>
      </c>
      <c r="I360" s="15">
        <f>ROUND($B$5*Table25[[#This Row],[Overall Normed]],0)</f>
        <v>0</v>
      </c>
    </row>
    <row r="361" spans="1:9">
      <c r="A361">
        <v>347</v>
      </c>
      <c r="B361" t="s">
        <v>490</v>
      </c>
      <c r="C361" t="s">
        <v>20119</v>
      </c>
      <c r="D361" s="4">
        <v>11</v>
      </c>
      <c r="E361" s="4">
        <v>4.0999999999999996</v>
      </c>
      <c r="F361" t="s">
        <v>19790</v>
      </c>
      <c r="G361" s="4">
        <v>6.8</v>
      </c>
      <c r="H361">
        <f>Table25[[#This Row],[Overall]]/$D$14</f>
        <v>3.3205542306879604E-3</v>
      </c>
      <c r="I361" s="15">
        <f>ROUND($B$5*Table25[[#This Row],[Overall Normed]],0)</f>
        <v>0</v>
      </c>
    </row>
    <row r="362" spans="1:9">
      <c r="A362">
        <v>348</v>
      </c>
      <c r="B362" t="s">
        <v>492</v>
      </c>
      <c r="C362" t="s">
        <v>20120</v>
      </c>
      <c r="D362" s="4">
        <v>11.9</v>
      </c>
      <c r="E362" s="4">
        <v>2</v>
      </c>
      <c r="F362" t="s">
        <v>19790</v>
      </c>
      <c r="G362" s="4">
        <v>9.8000000000000007</v>
      </c>
      <c r="H362">
        <f>Table25[[#This Row],[Overall]]/$D$14</f>
        <v>3.592235940471521E-3</v>
      </c>
      <c r="I362" s="15">
        <f>ROUND($B$5*Table25[[#This Row],[Overall Normed]],0)</f>
        <v>0</v>
      </c>
    </row>
    <row r="363" spans="1:9">
      <c r="A363">
        <v>349</v>
      </c>
      <c r="B363" t="s">
        <v>494</v>
      </c>
      <c r="C363" t="s">
        <v>20121</v>
      </c>
      <c r="D363" s="4">
        <v>8.6999999999999993</v>
      </c>
      <c r="E363" s="4">
        <v>1.8</v>
      </c>
      <c r="F363" t="s">
        <v>19790</v>
      </c>
      <c r="G363" s="4">
        <v>6.9</v>
      </c>
      <c r="H363">
        <f>Table25[[#This Row],[Overall]]/$D$14</f>
        <v>2.6262565279077505E-3</v>
      </c>
      <c r="I363" s="15">
        <f>ROUND($B$5*Table25[[#This Row],[Overall Normed]],0)</f>
        <v>0</v>
      </c>
    </row>
    <row r="364" spans="1:9">
      <c r="A364">
        <v>350</v>
      </c>
      <c r="B364" t="s">
        <v>98</v>
      </c>
      <c r="C364" t="s">
        <v>20122</v>
      </c>
      <c r="D364" s="4">
        <v>8.8000000000000007</v>
      </c>
      <c r="E364" s="4">
        <v>1.4</v>
      </c>
      <c r="F364" t="s">
        <v>19790</v>
      </c>
      <c r="G364" s="4">
        <v>7.4</v>
      </c>
      <c r="H364">
        <f>Table25[[#This Row],[Overall]]/$D$14</f>
        <v>2.6564433845503686E-3</v>
      </c>
      <c r="I364" s="15">
        <f>ROUND($B$5*Table25[[#This Row],[Overall Normed]],0)</f>
        <v>0</v>
      </c>
    </row>
    <row r="365" spans="1:9">
      <c r="A365">
        <v>351</v>
      </c>
      <c r="B365" t="s">
        <v>497</v>
      </c>
      <c r="C365" t="s">
        <v>20123</v>
      </c>
      <c r="D365" s="4">
        <v>9.6</v>
      </c>
      <c r="E365" s="4">
        <v>1.4</v>
      </c>
      <c r="F365" t="s">
        <v>19790</v>
      </c>
      <c r="G365" s="4">
        <v>8.1999999999999993</v>
      </c>
      <c r="H365">
        <f>Table25[[#This Row],[Overall]]/$D$14</f>
        <v>2.8979382376913107E-3</v>
      </c>
      <c r="I365" s="15">
        <f>ROUND($B$5*Table25[[#This Row],[Overall Normed]],0)</f>
        <v>0</v>
      </c>
    </row>
    <row r="366" spans="1:9">
      <c r="A366">
        <v>352</v>
      </c>
      <c r="B366" t="s">
        <v>789</v>
      </c>
      <c r="C366" t="s">
        <v>20124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5">
        <f>ROUND($B$5*Table25[[#This Row],[Overall Normed]],0)</f>
        <v>0</v>
      </c>
    </row>
    <row r="367" spans="1:9">
      <c r="A367">
        <v>353</v>
      </c>
      <c r="B367" t="s">
        <v>90</v>
      </c>
      <c r="C367" t="s">
        <v>20125</v>
      </c>
      <c r="D367" s="4">
        <v>13.3</v>
      </c>
      <c r="E367" s="4">
        <v>1.8</v>
      </c>
      <c r="F367" t="s">
        <v>19790</v>
      </c>
      <c r="G367" s="4">
        <v>11.5</v>
      </c>
      <c r="H367">
        <f>Table25[[#This Row],[Overall]]/$D$14</f>
        <v>4.0148519334681707E-3</v>
      </c>
      <c r="I367" s="15">
        <f>ROUND($B$5*Table25[[#This Row],[Overall Normed]],0)</f>
        <v>0</v>
      </c>
    </row>
    <row r="368" spans="1:9">
      <c r="A368">
        <v>354</v>
      </c>
      <c r="B368" t="s">
        <v>792</v>
      </c>
      <c r="C368" t="s">
        <v>20126</v>
      </c>
      <c r="D368" s="4">
        <v>13.2</v>
      </c>
      <c r="E368" s="4">
        <v>1.5</v>
      </c>
      <c r="F368" t="s">
        <v>19790</v>
      </c>
      <c r="G368" s="4">
        <v>11.7</v>
      </c>
      <c r="H368">
        <f>Table25[[#This Row],[Overall]]/$D$14</f>
        <v>3.9846650768255521E-3</v>
      </c>
      <c r="I368" s="15">
        <f>ROUND($B$5*Table25[[#This Row],[Overall Normed]],0)</f>
        <v>0</v>
      </c>
    </row>
    <row r="369" spans="1:9">
      <c r="A369">
        <v>355</v>
      </c>
      <c r="B369" t="s">
        <v>794</v>
      </c>
      <c r="C369" t="s">
        <v>20127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5">
        <f>ROUND($B$5*Table25[[#This Row],[Overall Normed]],0)</f>
        <v>0</v>
      </c>
    </row>
    <row r="370" spans="1:9">
      <c r="A370">
        <v>356</v>
      </c>
      <c r="B370" t="s">
        <v>796</v>
      </c>
      <c r="C370" t="s">
        <v>20128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5">
        <f>ROUND($B$5*Table25[[#This Row],[Overall Normed]],0)</f>
        <v>0</v>
      </c>
    </row>
    <row r="371" spans="1:9">
      <c r="A371">
        <v>357</v>
      </c>
      <c r="B371" t="s">
        <v>778</v>
      </c>
      <c r="C371" t="s">
        <v>20129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5">
        <f>ROUND($B$5*Table25[[#This Row],[Overall Normed]],0)</f>
        <v>0</v>
      </c>
    </row>
    <row r="372" spans="1:9">
      <c r="A372">
        <v>358</v>
      </c>
      <c r="B372" t="s">
        <v>780</v>
      </c>
      <c r="C372" t="s">
        <v>20130</v>
      </c>
      <c r="D372" s="4">
        <v>13.5</v>
      </c>
      <c r="E372" s="4">
        <v>1.4</v>
      </c>
      <c r="F372" t="s">
        <v>19790</v>
      </c>
      <c r="G372" s="4">
        <v>12.1</v>
      </c>
      <c r="H372">
        <f>Table25[[#This Row],[Overall]]/$D$14</f>
        <v>4.0752256467534061E-3</v>
      </c>
      <c r="I372" s="15">
        <f>ROUND($B$5*Table25[[#This Row],[Overall Normed]],0)</f>
        <v>0</v>
      </c>
    </row>
    <row r="373" spans="1:9">
      <c r="A373">
        <v>359</v>
      </c>
      <c r="B373" t="s">
        <v>782</v>
      </c>
      <c r="C373" t="s">
        <v>20131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5">
        <f>ROUND($B$5*Table25[[#This Row],[Overall Normed]],0)</f>
        <v>0</v>
      </c>
    </row>
    <row r="374" spans="1:9">
      <c r="A374">
        <v>360</v>
      </c>
      <c r="B374" t="s">
        <v>784</v>
      </c>
      <c r="C374" t="s">
        <v>20132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5">
        <f>ROUND($B$5*Table25[[#This Row],[Overall Normed]],0)</f>
        <v>0</v>
      </c>
    </row>
    <row r="375" spans="1:9">
      <c r="A375">
        <v>361</v>
      </c>
      <c r="B375" t="s">
        <v>786</v>
      </c>
      <c r="C375" t="s">
        <v>20133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5">
        <f>ROUND($B$5*Table25[[#This Row],[Overall Normed]],0)</f>
        <v>0</v>
      </c>
    </row>
    <row r="376" spans="1:9">
      <c r="A376">
        <v>362</v>
      </c>
      <c r="B376" t="s">
        <v>799</v>
      </c>
      <c r="C376" t="s">
        <v>20134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5">
        <f>ROUND($B$5*Table25[[#This Row],[Overall Normed]],0)</f>
        <v>0</v>
      </c>
    </row>
    <row r="377" spans="1:9">
      <c r="A377">
        <v>363</v>
      </c>
      <c r="B377" t="s">
        <v>801</v>
      </c>
      <c r="C377" t="s">
        <v>20135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5">
        <f>ROUND($B$5*Table25[[#This Row],[Overall Normed]],0)</f>
        <v>0</v>
      </c>
    </row>
    <row r="378" spans="1:9">
      <c r="A378">
        <v>364</v>
      </c>
      <c r="B378" t="s">
        <v>802</v>
      </c>
      <c r="C378" t="s">
        <v>20136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5">
        <f>ROUND($B$5*Table25[[#This Row],[Overall Normed]],0)</f>
        <v>0</v>
      </c>
    </row>
    <row r="379" spans="1:9">
      <c r="A379">
        <v>365</v>
      </c>
      <c r="B379" t="s">
        <v>804</v>
      </c>
      <c r="C379" t="s">
        <v>20137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5">
        <f>ROUND($B$5*Table25[[#This Row],[Overall Normed]],0)</f>
        <v>0</v>
      </c>
    </row>
    <row r="380" spans="1:9">
      <c r="A380">
        <v>366</v>
      </c>
      <c r="B380" t="s">
        <v>806</v>
      </c>
      <c r="C380" t="s">
        <v>20138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5">
        <f>ROUND($B$5*Table25[[#This Row],[Overall Normed]],0)</f>
        <v>0</v>
      </c>
    </row>
    <row r="381" spans="1:9">
      <c r="A381">
        <v>367</v>
      </c>
      <c r="B381" t="s">
        <v>808</v>
      </c>
      <c r="C381" t="s">
        <v>20139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5">
        <f>ROUND($B$5*Table25[[#This Row],[Overall Normed]],0)</f>
        <v>0</v>
      </c>
    </row>
    <row r="382" spans="1:9">
      <c r="A382">
        <v>368</v>
      </c>
      <c r="B382" t="s">
        <v>810</v>
      </c>
      <c r="C382" t="s">
        <v>20140</v>
      </c>
      <c r="D382" s="4">
        <v>3.9</v>
      </c>
      <c r="E382" s="4">
        <v>1.3</v>
      </c>
      <c r="F382" t="s">
        <v>19790</v>
      </c>
      <c r="G382" s="4">
        <v>2.6</v>
      </c>
      <c r="H382">
        <f>Table25[[#This Row],[Overall]]/$D$14</f>
        <v>1.1772874090620951E-3</v>
      </c>
      <c r="I382" s="15">
        <f>ROUND($B$5*Table25[[#This Row],[Overall Normed]],0)</f>
        <v>0</v>
      </c>
    </row>
    <row r="383" spans="1:9">
      <c r="A383">
        <v>369</v>
      </c>
      <c r="B383" t="s">
        <v>812</v>
      </c>
      <c r="C383" t="s">
        <v>20141</v>
      </c>
      <c r="D383" s="4">
        <v>7.2</v>
      </c>
      <c r="E383" s="4">
        <v>2.4</v>
      </c>
      <c r="F383" t="s">
        <v>19790</v>
      </c>
      <c r="G383" s="4">
        <v>4.8</v>
      </c>
      <c r="H383">
        <f>Table25[[#This Row],[Overall]]/$D$14</f>
        <v>2.1734536782684831E-3</v>
      </c>
      <c r="I383" s="15">
        <f>ROUND($B$5*Table25[[#This Row],[Overall Normed]],0)</f>
        <v>0</v>
      </c>
    </row>
    <row r="384" spans="1:9">
      <c r="A384">
        <v>370</v>
      </c>
      <c r="B384" t="s">
        <v>814</v>
      </c>
      <c r="C384" t="s">
        <v>20145</v>
      </c>
      <c r="D384" s="4">
        <v>7.1</v>
      </c>
      <c r="E384" s="4">
        <v>1.5</v>
      </c>
      <c r="F384" t="s">
        <v>19790</v>
      </c>
      <c r="G384" s="4">
        <v>5.5</v>
      </c>
      <c r="H384">
        <f>Table25[[#This Row],[Overall]]/$D$14</f>
        <v>2.1432668216258654E-3</v>
      </c>
      <c r="I384" s="15">
        <f>ROUND($B$5*Table25[[#This Row],[Overall Normed]],0)</f>
        <v>0</v>
      </c>
    </row>
    <row r="385" spans="1:9">
      <c r="A385">
        <v>371</v>
      </c>
      <c r="B385" t="s">
        <v>816</v>
      </c>
      <c r="C385" t="s">
        <v>20142</v>
      </c>
      <c r="D385" s="4">
        <v>11.2</v>
      </c>
      <c r="E385" s="4">
        <v>2.5</v>
      </c>
      <c r="F385" t="s">
        <v>19790</v>
      </c>
      <c r="G385" s="4">
        <v>8.8000000000000007</v>
      </c>
      <c r="H385">
        <f>Table25[[#This Row],[Overall]]/$D$14</f>
        <v>3.3809279439731958E-3</v>
      </c>
      <c r="I385" s="15">
        <f>ROUND($B$5*Table25[[#This Row],[Overall Normed]],0)</f>
        <v>0</v>
      </c>
    </row>
    <row r="386" spans="1:9">
      <c r="A386">
        <v>372</v>
      </c>
      <c r="B386" t="s">
        <v>818</v>
      </c>
      <c r="C386" t="s">
        <v>20143</v>
      </c>
      <c r="D386" s="4">
        <v>7.4</v>
      </c>
      <c r="E386" s="4">
        <v>1</v>
      </c>
      <c r="F386" t="s">
        <v>19790</v>
      </c>
      <c r="G386" s="4">
        <v>6.4</v>
      </c>
      <c r="H386">
        <f>Table25[[#This Row],[Overall]]/$D$14</f>
        <v>2.233827391553719E-3</v>
      </c>
      <c r="I386" s="15">
        <f>ROUND($B$5*Table25[[#This Row],[Overall Normed]],0)</f>
        <v>0</v>
      </c>
    </row>
    <row r="387" spans="1:9">
      <c r="A387">
        <v>373</v>
      </c>
      <c r="B387" t="s">
        <v>820</v>
      </c>
      <c r="C387" t="s">
        <v>20144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5">
        <f>ROUND($B$5*Table25[[#This Row],[Overall Normed]],0)</f>
        <v>0</v>
      </c>
    </row>
    <row r="388" spans="1:9">
      <c r="A388">
        <v>374</v>
      </c>
      <c r="B388" t="s">
        <v>822</v>
      </c>
      <c r="C388" t="s">
        <v>20146</v>
      </c>
      <c r="D388" s="4">
        <v>6.3</v>
      </c>
      <c r="E388" s="4">
        <v>0.5</v>
      </c>
      <c r="F388" t="s">
        <v>19790</v>
      </c>
      <c r="G388" s="4">
        <v>5.8</v>
      </c>
      <c r="H388">
        <f>Table25[[#This Row],[Overall]]/$D$14</f>
        <v>1.9017719684849227E-3</v>
      </c>
      <c r="I388" s="15">
        <f>ROUND($B$5*Table25[[#This Row],[Overall Normed]],0)</f>
        <v>0</v>
      </c>
    </row>
    <row r="389" spans="1:9">
      <c r="A389">
        <v>375</v>
      </c>
      <c r="B389" t="s">
        <v>824</v>
      </c>
      <c r="C389" t="s">
        <v>20147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5">
        <f>ROUND($B$5*Table25[[#This Row],[Overall Normed]],0)</f>
        <v>0</v>
      </c>
    </row>
    <row r="390" spans="1:9">
      <c r="A390">
        <v>376</v>
      </c>
      <c r="B390" t="s">
        <v>826</v>
      </c>
      <c r="C390" t="s">
        <v>20148</v>
      </c>
      <c r="D390" s="4">
        <v>6.3</v>
      </c>
      <c r="E390" s="4">
        <v>2.1</v>
      </c>
      <c r="F390" t="s">
        <v>19790</v>
      </c>
      <c r="G390" s="4">
        <v>4.2</v>
      </c>
      <c r="H390">
        <f>Table25[[#This Row],[Overall]]/$D$14</f>
        <v>1.9017719684849227E-3</v>
      </c>
      <c r="I390" s="15">
        <f>ROUND($B$5*Table25[[#This Row],[Overall Normed]],0)</f>
        <v>0</v>
      </c>
    </row>
    <row r="391" spans="1:9">
      <c r="A391">
        <v>377</v>
      </c>
      <c r="B391" t="s">
        <v>828</v>
      </c>
      <c r="C391" t="s">
        <v>20149</v>
      </c>
      <c r="D391" s="4">
        <v>2.5</v>
      </c>
      <c r="E391" s="4">
        <v>2.4</v>
      </c>
      <c r="F391" t="s">
        <v>19790</v>
      </c>
      <c r="G391" s="4">
        <v>0.1</v>
      </c>
      <c r="H391">
        <f>Table25[[#This Row],[Overall]]/$D$14</f>
        <v>7.546714160654456E-4</v>
      </c>
      <c r="I391" s="15">
        <f>ROUND($B$5*Table25[[#This Row],[Overall Normed]],0)</f>
        <v>0</v>
      </c>
    </row>
    <row r="392" spans="1:9">
      <c r="A392">
        <v>378</v>
      </c>
      <c r="B392" t="s">
        <v>830</v>
      </c>
      <c r="C392" t="s">
        <v>20150</v>
      </c>
      <c r="D392" s="4">
        <v>6.2</v>
      </c>
      <c r="E392" s="4">
        <v>1.6</v>
      </c>
      <c r="F392" t="s">
        <v>19790</v>
      </c>
      <c r="G392" s="4">
        <v>4.5999999999999996</v>
      </c>
      <c r="H392">
        <f>Table25[[#This Row],[Overall]]/$D$14</f>
        <v>1.871585111842305E-3</v>
      </c>
      <c r="I392" s="15">
        <f>ROUND($B$5*Table25[[#This Row],[Overall Normed]],0)</f>
        <v>0</v>
      </c>
    </row>
    <row r="393" spans="1:9">
      <c r="A393">
        <v>379</v>
      </c>
      <c r="B393" t="s">
        <v>861</v>
      </c>
      <c r="C393" t="s">
        <v>20151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5">
        <f>ROUND($B$5*Table25[[#This Row],[Overall Normed]],0)</f>
        <v>0</v>
      </c>
    </row>
    <row r="394" spans="1:9">
      <c r="A394">
        <v>380</v>
      </c>
      <c r="B394" t="s">
        <v>863</v>
      </c>
      <c r="C394" t="s">
        <v>20152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5">
        <f>ROUND($B$5*Table25[[#This Row],[Overall Normed]],0)</f>
        <v>0</v>
      </c>
    </row>
    <row r="395" spans="1:9">
      <c r="A395">
        <v>381</v>
      </c>
      <c r="B395" t="s">
        <v>865</v>
      </c>
      <c r="C395" t="s">
        <v>20153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5">
        <f>ROUND($B$5*Table25[[#This Row],[Overall Normed]],0)</f>
        <v>0</v>
      </c>
    </row>
    <row r="396" spans="1:9">
      <c r="A396">
        <v>382</v>
      </c>
      <c r="B396" t="s">
        <v>867</v>
      </c>
      <c r="C396" t="s">
        <v>20154</v>
      </c>
      <c r="D396" s="4">
        <v>1.7</v>
      </c>
      <c r="E396" s="4">
        <v>0.3</v>
      </c>
      <c r="F396" t="s">
        <v>19790</v>
      </c>
      <c r="G396" s="4">
        <v>1.5</v>
      </c>
      <c r="H396">
        <f>Table25[[#This Row],[Overall]]/$D$14</f>
        <v>5.1317656292450297E-4</v>
      </c>
      <c r="I396" s="15">
        <f>ROUND($B$5*Table25[[#This Row],[Overall Normed]],0)</f>
        <v>0</v>
      </c>
    </row>
    <row r="397" spans="1:9">
      <c r="A397">
        <v>383</v>
      </c>
      <c r="B397" t="s">
        <v>869</v>
      </c>
      <c r="C397" t="s">
        <v>20155</v>
      </c>
      <c r="D397" s="4">
        <v>2.8</v>
      </c>
      <c r="E397" s="4">
        <v>0.8</v>
      </c>
      <c r="F397" t="s">
        <v>19790</v>
      </c>
      <c r="G397" s="4">
        <v>2</v>
      </c>
      <c r="H397">
        <f>Table25[[#This Row],[Overall]]/$D$14</f>
        <v>8.4523198599329894E-4</v>
      </c>
      <c r="I397" s="15">
        <f>ROUND($B$5*Table25[[#This Row],[Overall Normed]],0)</f>
        <v>0</v>
      </c>
    </row>
    <row r="398" spans="1:9">
      <c r="A398">
        <v>384</v>
      </c>
      <c r="B398" t="s">
        <v>871</v>
      </c>
      <c r="C398" t="s">
        <v>20157</v>
      </c>
      <c r="D398" s="4">
        <v>4.9000000000000004</v>
      </c>
      <c r="E398" s="4">
        <v>1.4</v>
      </c>
      <c r="F398" t="s">
        <v>19790</v>
      </c>
      <c r="G398" s="4">
        <v>3.5</v>
      </c>
      <c r="H398">
        <f>Table25[[#This Row],[Overall]]/$D$14</f>
        <v>1.4791559754882735E-3</v>
      </c>
      <c r="I398" s="15">
        <f>ROUND($B$5*Table25[[#This Row],[Overall Normed]],0)</f>
        <v>0</v>
      </c>
    </row>
    <row r="399" spans="1:9">
      <c r="A399">
        <v>385</v>
      </c>
      <c r="B399" t="s">
        <v>873</v>
      </c>
      <c r="C399" t="s">
        <v>20158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5">
        <f>ROUND($B$5*Table25[[#This Row],[Overall Normed]],0)</f>
        <v>0</v>
      </c>
    </row>
    <row r="400" spans="1:9">
      <c r="A400">
        <v>386</v>
      </c>
      <c r="B400" t="s">
        <v>875</v>
      </c>
      <c r="C400" t="s">
        <v>20160</v>
      </c>
      <c r="D400" s="4">
        <v>4.2</v>
      </c>
      <c r="E400" s="4">
        <v>0.9</v>
      </c>
      <c r="F400" t="s">
        <v>19790</v>
      </c>
      <c r="G400" s="4">
        <v>3.3</v>
      </c>
      <c r="H400">
        <f>Table25[[#This Row],[Overall]]/$D$14</f>
        <v>1.2678479789899487E-3</v>
      </c>
      <c r="I400" s="15">
        <f>ROUND($B$5*Table25[[#This Row],[Overall Normed]],0)</f>
        <v>0</v>
      </c>
    </row>
    <row r="401" spans="1:9">
      <c r="A401">
        <v>387</v>
      </c>
      <c r="B401" t="s">
        <v>877</v>
      </c>
      <c r="C401" t="s">
        <v>20161</v>
      </c>
      <c r="D401" s="4">
        <v>4.0999999999999996</v>
      </c>
      <c r="E401" s="4">
        <v>1</v>
      </c>
      <c r="F401" t="s">
        <v>19790</v>
      </c>
      <c r="G401" s="4">
        <v>3.1</v>
      </c>
      <c r="H401">
        <f>Table25[[#This Row],[Overall]]/$D$14</f>
        <v>1.2376611223473305E-3</v>
      </c>
      <c r="I401" s="15">
        <f>ROUND($B$5*Table25[[#This Row],[Overall Normed]],0)</f>
        <v>0</v>
      </c>
    </row>
    <row r="402" spans="1:9">
      <c r="A402">
        <v>388</v>
      </c>
      <c r="B402" t="s">
        <v>879</v>
      </c>
      <c r="C402" t="s">
        <v>20162</v>
      </c>
      <c r="D402" s="4">
        <v>6.7</v>
      </c>
      <c r="E402" s="4">
        <v>2</v>
      </c>
      <c r="F402" t="s">
        <v>19790</v>
      </c>
      <c r="G402" s="4">
        <v>4.7</v>
      </c>
      <c r="H402">
        <f>Table25[[#This Row],[Overall]]/$D$14</f>
        <v>2.0225193950553942E-3</v>
      </c>
      <c r="I402" s="15">
        <f>ROUND($B$5*Table25[[#This Row],[Overall Normed]],0)</f>
        <v>0</v>
      </c>
    </row>
    <row r="403" spans="1:9">
      <c r="A403">
        <v>389</v>
      </c>
      <c r="B403" t="s">
        <v>881</v>
      </c>
      <c r="C403" t="s">
        <v>20163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5">
        <f>ROUND($B$5*Table25[[#This Row],[Overall Normed]],0)</f>
        <v>0</v>
      </c>
    </row>
    <row r="404" spans="1:9">
      <c r="A404">
        <v>390</v>
      </c>
      <c r="B404" t="s">
        <v>883</v>
      </c>
      <c r="C404" t="s">
        <v>20164</v>
      </c>
      <c r="D404" s="4">
        <v>3.4</v>
      </c>
      <c r="E404" s="4">
        <v>0.9</v>
      </c>
      <c r="F404" t="s">
        <v>19790</v>
      </c>
      <c r="G404" s="4">
        <v>2.5</v>
      </c>
      <c r="H404">
        <f>Table25[[#This Row],[Overall]]/$D$14</f>
        <v>1.0263531258490059E-3</v>
      </c>
      <c r="I404" s="15">
        <f>ROUND($B$5*Table25[[#This Row],[Overall Normed]],0)</f>
        <v>0</v>
      </c>
    </row>
    <row r="405" spans="1:9">
      <c r="A405">
        <v>391</v>
      </c>
      <c r="B405" t="s">
        <v>885</v>
      </c>
      <c r="C405" t="s">
        <v>20165</v>
      </c>
      <c r="D405" s="4">
        <v>0.7</v>
      </c>
      <c r="E405" s="4">
        <v>0.1</v>
      </c>
      <c r="F405" t="s">
        <v>19790</v>
      </c>
      <c r="G405" s="4">
        <v>0.5</v>
      </c>
      <c r="H405">
        <f>Table25[[#This Row],[Overall]]/$D$14</f>
        <v>2.1130799649832474E-4</v>
      </c>
      <c r="I405" s="15">
        <f>ROUND($B$5*Table25[[#This Row],[Overall Normed]],0)</f>
        <v>0</v>
      </c>
    </row>
    <row r="406" spans="1:9">
      <c r="A406">
        <v>392</v>
      </c>
      <c r="B406" t="s">
        <v>887</v>
      </c>
      <c r="C406" t="s">
        <v>20166</v>
      </c>
      <c r="D406" s="4">
        <v>5</v>
      </c>
      <c r="E406" s="4">
        <v>1.4</v>
      </c>
      <c r="F406" t="s">
        <v>19790</v>
      </c>
      <c r="G406" s="4">
        <v>3.6</v>
      </c>
      <c r="H406">
        <f>Table25[[#This Row],[Overall]]/$D$14</f>
        <v>1.5093428321308912E-3</v>
      </c>
      <c r="I406" s="15">
        <f>ROUND($B$5*Table25[[#This Row],[Overall Normed]],0)</f>
        <v>0</v>
      </c>
    </row>
    <row r="407" spans="1:9">
      <c r="A407">
        <v>393</v>
      </c>
      <c r="B407" t="s">
        <v>889</v>
      </c>
      <c r="C407" t="s">
        <v>20167</v>
      </c>
      <c r="D407" s="4">
        <v>4.4000000000000004</v>
      </c>
      <c r="E407" s="4">
        <v>1.5</v>
      </c>
      <c r="F407" t="s">
        <v>19790</v>
      </c>
      <c r="G407" s="4">
        <v>3</v>
      </c>
      <c r="H407">
        <f>Table25[[#This Row],[Overall]]/$D$14</f>
        <v>1.3282216922751843E-3</v>
      </c>
      <c r="I407" s="15">
        <f>ROUND($B$5*Table25[[#This Row],[Overall Normed]],0)</f>
        <v>0</v>
      </c>
    </row>
    <row r="408" spans="1:9">
      <c r="A408">
        <v>394</v>
      </c>
      <c r="B408" t="s">
        <v>891</v>
      </c>
      <c r="C408" t="s">
        <v>20168</v>
      </c>
      <c r="D408" s="4">
        <v>2.5</v>
      </c>
      <c r="E408" s="4">
        <v>0.7</v>
      </c>
      <c r="F408" t="s">
        <v>19790</v>
      </c>
      <c r="G408" s="4">
        <v>1.8</v>
      </c>
      <c r="H408">
        <f>Table25[[#This Row],[Overall]]/$D$14</f>
        <v>7.546714160654456E-4</v>
      </c>
      <c r="I408" s="15">
        <f>ROUND($B$5*Table25[[#This Row],[Overall Normed]],0)</f>
        <v>0</v>
      </c>
    </row>
    <row r="409" spans="1:9">
      <c r="A409">
        <v>395</v>
      </c>
      <c r="B409" t="s">
        <v>893</v>
      </c>
      <c r="C409" t="s">
        <v>20169</v>
      </c>
      <c r="D409" s="4">
        <v>6.3</v>
      </c>
      <c r="E409" s="4">
        <v>1.5</v>
      </c>
      <c r="F409" t="s">
        <v>19790</v>
      </c>
      <c r="G409" s="4">
        <v>4.8</v>
      </c>
      <c r="H409">
        <f>Table25[[#This Row],[Overall]]/$D$14</f>
        <v>1.9017719684849227E-3</v>
      </c>
      <c r="I409" s="15">
        <f>ROUND($B$5*Table25[[#This Row],[Overall Normed]],0)</f>
        <v>0</v>
      </c>
    </row>
    <row r="410" spans="1:9">
      <c r="A410">
        <v>396</v>
      </c>
      <c r="B410" t="s">
        <v>895</v>
      </c>
      <c r="C410" t="s">
        <v>20170</v>
      </c>
      <c r="D410" s="4">
        <v>5.0999999999999996</v>
      </c>
      <c r="E410" s="4">
        <v>1.6</v>
      </c>
      <c r="F410" t="s">
        <v>19790</v>
      </c>
      <c r="G410" s="4">
        <v>3.6</v>
      </c>
      <c r="H410">
        <f>Table25[[#This Row],[Overall]]/$D$14</f>
        <v>1.5395296887735089E-3</v>
      </c>
      <c r="I410" s="15">
        <f>ROUND($B$5*Table25[[#This Row],[Overall Normed]],0)</f>
        <v>0</v>
      </c>
    </row>
    <row r="411" spans="1:9">
      <c r="A411">
        <v>397</v>
      </c>
      <c r="B411" t="s">
        <v>897</v>
      </c>
      <c r="C411" t="s">
        <v>20171</v>
      </c>
      <c r="D411" s="4">
        <v>4.0999999999999996</v>
      </c>
      <c r="E411" s="4">
        <v>0.7</v>
      </c>
      <c r="F411" t="s">
        <v>19790</v>
      </c>
      <c r="G411" s="4">
        <v>3.3</v>
      </c>
      <c r="H411">
        <f>Table25[[#This Row],[Overall]]/$D$14</f>
        <v>1.2376611223473305E-3</v>
      </c>
      <c r="I411" s="15">
        <f>ROUND($B$5*Table25[[#This Row],[Overall Normed]],0)</f>
        <v>0</v>
      </c>
    </row>
    <row r="412" spans="1:9">
      <c r="A412">
        <v>398</v>
      </c>
      <c r="B412" t="s">
        <v>899</v>
      </c>
      <c r="C412" t="s">
        <v>20172</v>
      </c>
      <c r="D412" s="4">
        <v>3.4</v>
      </c>
      <c r="E412" s="4">
        <v>0.7</v>
      </c>
      <c r="F412" t="s">
        <v>19790</v>
      </c>
      <c r="G412" s="4">
        <v>2.8</v>
      </c>
      <c r="H412">
        <f>Table25[[#This Row],[Overall]]/$D$14</f>
        <v>1.0263531258490059E-3</v>
      </c>
      <c r="I412" s="15">
        <f>ROUND($B$5*Table25[[#This Row],[Overall Normed]],0)</f>
        <v>0</v>
      </c>
    </row>
    <row r="413" spans="1:9">
      <c r="A413">
        <v>399</v>
      </c>
      <c r="B413" t="s">
        <v>901</v>
      </c>
      <c r="C413" t="s">
        <v>20173</v>
      </c>
      <c r="D413" s="4">
        <v>4.2</v>
      </c>
      <c r="E413" s="4">
        <v>0.8</v>
      </c>
      <c r="F413" t="s">
        <v>19790</v>
      </c>
      <c r="G413" s="4">
        <v>3.4</v>
      </c>
      <c r="H413">
        <f>Table25[[#This Row],[Overall]]/$D$14</f>
        <v>1.2678479789899487E-3</v>
      </c>
      <c r="I413" s="15">
        <f>ROUND($B$5*Table25[[#This Row],[Overall Normed]],0)</f>
        <v>0</v>
      </c>
    </row>
    <row r="414" spans="1:9">
      <c r="A414">
        <v>400</v>
      </c>
      <c r="B414" t="s">
        <v>903</v>
      </c>
      <c r="C414" t="s">
        <v>20156</v>
      </c>
      <c r="D414" s="4">
        <v>0.4</v>
      </c>
      <c r="E414" s="4">
        <v>0.4</v>
      </c>
      <c r="F414" t="s">
        <v>19790</v>
      </c>
      <c r="G414" t="s">
        <v>19790</v>
      </c>
      <c r="H414">
        <f>Table25[[#This Row],[Overall]]/$D$14</f>
        <v>1.207474265704713E-4</v>
      </c>
      <c r="I414" s="15">
        <f>ROUND($B$5*Table25[[#This Row],[Overall Normed]],0)</f>
        <v>0</v>
      </c>
    </row>
    <row r="415" spans="1:9">
      <c r="A415">
        <v>401</v>
      </c>
      <c r="B415" t="s">
        <v>905</v>
      </c>
      <c r="C415" t="s">
        <v>20159</v>
      </c>
      <c r="D415" s="4">
        <v>6.8</v>
      </c>
      <c r="E415" s="4">
        <v>1.1000000000000001</v>
      </c>
      <c r="F415" t="s">
        <v>19790</v>
      </c>
      <c r="G415" s="4">
        <v>5.7</v>
      </c>
      <c r="H415">
        <f>Table25[[#This Row],[Overall]]/$D$14</f>
        <v>2.0527062516980119E-3</v>
      </c>
      <c r="I415" s="15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workbookViewId="0">
      <selection activeCell="X41" sqref="X41"/>
    </sheetView>
  </sheetViews>
  <sheetFormatPr defaultRowHeight="14.4"/>
  <sheetData>
    <row r="1" spans="1:2">
      <c r="A1" t="str" cm="1">
        <f t="array" ref="A1:A402">Public!B14:B415</f>
        <v>NUTS3</v>
      </c>
      <c r="B1" s="15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0</v>
      </c>
    </row>
    <row r="4" spans="1:2">
      <c r="A4" t="str">
        <v>DEF03</v>
      </c>
      <c r="B4">
        <v>0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0</v>
      </c>
    </row>
    <row r="8" spans="1:2">
      <c r="A8" t="str">
        <v>DEF07</v>
      </c>
      <c r="B8">
        <v>0</v>
      </c>
    </row>
    <row r="9" spans="1:2">
      <c r="A9" t="str">
        <v>DEF08</v>
      </c>
      <c r="B9">
        <v>0</v>
      </c>
    </row>
    <row r="10" spans="1:2">
      <c r="A10" t="str">
        <v>DEF09</v>
      </c>
      <c r="B10">
        <v>0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0</v>
      </c>
    </row>
    <row r="13" spans="1:2">
      <c r="A13" t="str">
        <v>DEF0C</v>
      </c>
      <c r="B13">
        <v>0</v>
      </c>
    </row>
    <row r="14" spans="1:2">
      <c r="A14" t="str">
        <v>DEF0D</v>
      </c>
      <c r="B14">
        <v>0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0</v>
      </c>
    </row>
    <row r="17" spans="1:2">
      <c r="A17" t="str">
        <v>DE600</v>
      </c>
      <c r="B17">
        <v>0</v>
      </c>
    </row>
    <row r="18" spans="1:2">
      <c r="A18" t="str">
        <v>DE911</v>
      </c>
      <c r="B18">
        <v>0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0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0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0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0</v>
      </c>
    </row>
    <row r="35" spans="1:2">
      <c r="A35" t="str">
        <v>DE931</v>
      </c>
      <c r="B35">
        <v>0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0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0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0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0</v>
      </c>
    </row>
    <row r="49" spans="1:2">
      <c r="A49" t="str">
        <v>DE944</v>
      </c>
      <c r="B49">
        <v>0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0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0</v>
      </c>
    </row>
    <row r="59" spans="1:2">
      <c r="A59" t="str">
        <v>DE94E</v>
      </c>
      <c r="B59">
        <v>0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0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0</v>
      </c>
    </row>
    <row r="66" spans="1:2">
      <c r="A66" t="str">
        <v>DEA12</v>
      </c>
      <c r="B66">
        <v>0</v>
      </c>
    </row>
    <row r="67" spans="1:2">
      <c r="A67" t="str">
        <v>DEA13</v>
      </c>
      <c r="B67">
        <v>0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0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0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0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0</v>
      </c>
    </row>
    <row r="77" spans="1:2">
      <c r="A77" t="str">
        <v>DEA1D</v>
      </c>
      <c r="B77">
        <v>0</v>
      </c>
    </row>
    <row r="78" spans="1:2">
      <c r="A78" t="str">
        <v>DEA1E</v>
      </c>
      <c r="B78">
        <v>0</v>
      </c>
    </row>
    <row r="79" spans="1:2">
      <c r="A79" t="str">
        <v>DEA1F</v>
      </c>
      <c r="B79">
        <v>0</v>
      </c>
    </row>
    <row r="80" spans="1:2">
      <c r="A80" t="str">
        <v>DEA22</v>
      </c>
      <c r="B80">
        <v>0</v>
      </c>
    </row>
    <row r="81" spans="1:2">
      <c r="A81" t="str">
        <v>DEA23</v>
      </c>
      <c r="B81">
        <v>0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0</v>
      </c>
    </row>
    <row r="84" spans="1:2">
      <c r="A84" t="str">
        <v>DEA27</v>
      </c>
      <c r="B84">
        <v>0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0</v>
      </c>
    </row>
    <row r="87" spans="1:2">
      <c r="A87" t="str">
        <v>DEA2A</v>
      </c>
      <c r="B87">
        <v>0</v>
      </c>
    </row>
    <row r="88" spans="1:2">
      <c r="A88" t="str">
        <v>DEA2B</v>
      </c>
      <c r="B88">
        <v>0</v>
      </c>
    </row>
    <row r="89" spans="1:2">
      <c r="A89" t="str">
        <v>DEA2C</v>
      </c>
      <c r="B89">
        <v>0</v>
      </c>
    </row>
    <row r="90" spans="1:2">
      <c r="A90" t="str">
        <v>DEA2D</v>
      </c>
      <c r="B90">
        <v>0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0</v>
      </c>
    </row>
    <row r="93" spans="1:2">
      <c r="A93" t="str">
        <v>DEA33</v>
      </c>
      <c r="B93">
        <v>0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0</v>
      </c>
    </row>
    <row r="97" spans="1:2">
      <c r="A97" t="str">
        <v>DEA37</v>
      </c>
      <c r="B97">
        <v>0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0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0</v>
      </c>
    </row>
    <row r="104" spans="1:2">
      <c r="A104" t="str">
        <v>DEA46</v>
      </c>
      <c r="B104">
        <v>0</v>
      </c>
    </row>
    <row r="105" spans="1:2">
      <c r="A105" t="str">
        <v>DEA47</v>
      </c>
      <c r="B105">
        <v>0</v>
      </c>
    </row>
    <row r="106" spans="1:2">
      <c r="A106" t="str">
        <v>DEA51</v>
      </c>
      <c r="B106">
        <v>0</v>
      </c>
    </row>
    <row r="107" spans="1:2">
      <c r="A107" t="str">
        <v>DEA52</v>
      </c>
      <c r="B107">
        <v>0</v>
      </c>
    </row>
    <row r="108" spans="1:2">
      <c r="A108" t="str">
        <v>DEA53</v>
      </c>
      <c r="B108">
        <v>0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0</v>
      </c>
    </row>
    <row r="112" spans="1:2">
      <c r="A112" t="str">
        <v>DEA57</v>
      </c>
      <c r="B112">
        <v>0</v>
      </c>
    </row>
    <row r="113" spans="1:2">
      <c r="A113" t="str">
        <v>DEA58</v>
      </c>
      <c r="B113">
        <v>0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0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0</v>
      </c>
    </row>
    <row r="118" spans="1:2">
      <c r="A118" t="str">
        <v>DE711</v>
      </c>
      <c r="B118">
        <v>0</v>
      </c>
    </row>
    <row r="119" spans="1:2">
      <c r="A119" t="str">
        <v>DE712</v>
      </c>
      <c r="B119">
        <v>0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0</v>
      </c>
    </row>
    <row r="122" spans="1:2">
      <c r="A122" t="str">
        <v>DE715</v>
      </c>
      <c r="B122">
        <v>0</v>
      </c>
    </row>
    <row r="123" spans="1:2">
      <c r="A123" t="str">
        <v>DE716</v>
      </c>
      <c r="B123">
        <v>0</v>
      </c>
    </row>
    <row r="124" spans="1:2">
      <c r="A124" t="str">
        <v>DE717</v>
      </c>
      <c r="B124">
        <v>0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0</v>
      </c>
    </row>
    <row r="127" spans="1:2">
      <c r="A127" t="str">
        <v>DE71A</v>
      </c>
      <c r="B127">
        <v>0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0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0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0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0</v>
      </c>
    </row>
    <row r="138" spans="1:2">
      <c r="A138" t="str">
        <v>DE732</v>
      </c>
      <c r="B138">
        <v>0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0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0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0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0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0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0</v>
      </c>
    </row>
    <row r="164" spans="1:2">
      <c r="A164" t="str">
        <v>DEB35</v>
      </c>
      <c r="B164">
        <v>0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0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0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0</v>
      </c>
    </row>
    <row r="181" spans="1:2">
      <c r="A181" t="str">
        <v>DE112</v>
      </c>
      <c r="B181">
        <v>0</v>
      </c>
    </row>
    <row r="182" spans="1:2">
      <c r="A182" t="str">
        <v>DE113</v>
      </c>
      <c r="B182">
        <v>0</v>
      </c>
    </row>
    <row r="183" spans="1:2">
      <c r="A183" t="str">
        <v>DE114</v>
      </c>
      <c r="B183">
        <v>0</v>
      </c>
    </row>
    <row r="184" spans="1:2">
      <c r="A184" t="str">
        <v>DE115</v>
      </c>
      <c r="B184">
        <v>0</v>
      </c>
    </row>
    <row r="185" spans="1:2">
      <c r="A185" t="str">
        <v>DE116</v>
      </c>
      <c r="B185">
        <v>0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0</v>
      </c>
    </row>
    <row r="188" spans="1:2">
      <c r="A188" t="str">
        <v>DE119</v>
      </c>
      <c r="B188">
        <v>0</v>
      </c>
    </row>
    <row r="189" spans="1:2">
      <c r="A189" t="str">
        <v>DE11A</v>
      </c>
      <c r="B189">
        <v>0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0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0</v>
      </c>
    </row>
    <row r="195" spans="1:2">
      <c r="A195" t="str">
        <v>DE123</v>
      </c>
      <c r="B195">
        <v>0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0</v>
      </c>
    </row>
    <row r="198" spans="1:2">
      <c r="A198" t="str">
        <v>DE126</v>
      </c>
      <c r="B198">
        <v>0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0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0</v>
      </c>
    </row>
    <row r="206" spans="1:2">
      <c r="A206" t="str">
        <v>DE132</v>
      </c>
      <c r="B206">
        <v>0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0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0</v>
      </c>
    </row>
    <row r="213" spans="1:2">
      <c r="A213" t="str">
        <v>DE139</v>
      </c>
      <c r="B213">
        <v>0</v>
      </c>
    </row>
    <row r="214" spans="1:2">
      <c r="A214" t="str">
        <v>DE13A</v>
      </c>
      <c r="B214">
        <v>0</v>
      </c>
    </row>
    <row r="215" spans="1:2">
      <c r="A215" t="str">
        <v>DE141</v>
      </c>
      <c r="B215">
        <v>0</v>
      </c>
    </row>
    <row r="216" spans="1:2">
      <c r="A216" t="str">
        <v>DE142</v>
      </c>
      <c r="B216">
        <v>0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0</v>
      </c>
    </row>
    <row r="219" spans="1:2">
      <c r="A219" t="str">
        <v>DE145</v>
      </c>
      <c r="B219">
        <v>0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0</v>
      </c>
    </row>
    <row r="222" spans="1:2">
      <c r="A222" t="str">
        <v>DE148</v>
      </c>
      <c r="B222">
        <v>0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0</v>
      </c>
    </row>
    <row r="225" spans="1:2">
      <c r="A225" t="str">
        <v>DE212</v>
      </c>
      <c r="B225">
        <v>0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0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0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0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0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0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0</v>
      </c>
    </row>
    <row r="285" spans="1:2">
      <c r="A285" t="str">
        <v>DE254</v>
      </c>
      <c r="B285">
        <v>0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0</v>
      </c>
    </row>
    <row r="306" spans="1:2">
      <c r="A306" t="str">
        <v>DE271</v>
      </c>
      <c r="B306">
        <v>0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0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0</v>
      </c>
    </row>
    <row r="320" spans="1:2">
      <c r="A320" t="str">
        <v>DEC01</v>
      </c>
      <c r="B320">
        <v>0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0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0</v>
      </c>
    </row>
    <row r="331" spans="1:2">
      <c r="A331" t="str">
        <v>DE405</v>
      </c>
      <c r="B331">
        <v>0</v>
      </c>
    </row>
    <row r="332" spans="1:2">
      <c r="A332" t="str">
        <v>DE406</v>
      </c>
      <c r="B332">
        <v>0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0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0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0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0</v>
      </c>
    </row>
    <row r="344" spans="1:2">
      <c r="A344" t="str">
        <v>DE40I</v>
      </c>
      <c r="B344">
        <v>0</v>
      </c>
    </row>
    <row r="345" spans="1:2">
      <c r="A345" t="str">
        <v>DE803</v>
      </c>
      <c r="B345">
        <v>0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0</v>
      </c>
    </row>
    <row r="348" spans="1:2">
      <c r="A348" t="str">
        <v>DE80K</v>
      </c>
      <c r="B348">
        <v>0</v>
      </c>
    </row>
    <row r="349" spans="1:2">
      <c r="A349" t="str">
        <v>DE80L</v>
      </c>
      <c r="B349">
        <v>0</v>
      </c>
    </row>
    <row r="350" spans="1:2">
      <c r="A350" t="str">
        <v>DE80M</v>
      </c>
      <c r="B350">
        <v>0</v>
      </c>
    </row>
    <row r="351" spans="1:2">
      <c r="A351" t="str">
        <v>DE80N</v>
      </c>
      <c r="B351">
        <v>0</v>
      </c>
    </row>
    <row r="352" spans="1:2">
      <c r="A352" t="str">
        <v>DE80O</v>
      </c>
      <c r="B352">
        <v>0</v>
      </c>
    </row>
    <row r="353" spans="1:2">
      <c r="A353" t="str">
        <v>DED41</v>
      </c>
      <c r="B353">
        <v>0</v>
      </c>
    </row>
    <row r="354" spans="1:2">
      <c r="A354" t="str">
        <v>DED42</v>
      </c>
      <c r="B354">
        <v>0</v>
      </c>
    </row>
    <row r="355" spans="1:2">
      <c r="A355" t="str">
        <v>DED43</v>
      </c>
      <c r="B355">
        <v>0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0</v>
      </c>
    </row>
    <row r="358" spans="1:2">
      <c r="A358" t="str">
        <v>DED21</v>
      </c>
      <c r="B358">
        <v>0</v>
      </c>
    </row>
    <row r="359" spans="1:2">
      <c r="A359" t="str">
        <v>DED2C</v>
      </c>
      <c r="B359">
        <v>0</v>
      </c>
    </row>
    <row r="360" spans="1:2">
      <c r="A360" t="str">
        <v>DED2D</v>
      </c>
      <c r="B360">
        <v>0</v>
      </c>
    </row>
    <row r="361" spans="1:2">
      <c r="A361" t="str">
        <v>DED2E</v>
      </c>
      <c r="B361">
        <v>0</v>
      </c>
    </row>
    <row r="362" spans="1:2">
      <c r="A362" t="str">
        <v>DED2F</v>
      </c>
      <c r="B362">
        <v>0</v>
      </c>
    </row>
    <row r="363" spans="1:2">
      <c r="A363" t="str">
        <v>DED51</v>
      </c>
      <c r="B363">
        <v>0</v>
      </c>
    </row>
    <row r="364" spans="1:2">
      <c r="A364" t="str">
        <v>DED52</v>
      </c>
      <c r="B364">
        <v>0</v>
      </c>
    </row>
    <row r="365" spans="1:2">
      <c r="A365" t="str">
        <v>DED53</v>
      </c>
      <c r="B365">
        <v>0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0</v>
      </c>
    </row>
    <row r="368" spans="1:2">
      <c r="A368" t="str">
        <v>DEE03</v>
      </c>
      <c r="B368">
        <v>0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0</v>
      </c>
    </row>
    <row r="373" spans="1:2">
      <c r="A373" t="str">
        <v>DEE08</v>
      </c>
      <c r="B373">
        <v>0</v>
      </c>
    </row>
    <row r="374" spans="1:2">
      <c r="A374" t="str">
        <v>DEE09</v>
      </c>
      <c r="B374">
        <v>0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0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zoomScale="70" zoomScaleNormal="70" zoomScaleSheetLayoutView="55" workbookViewId="0">
      <pane ySplit="10" topLeftCell="A168" activePane="bottomLeft" state="frozen"/>
      <selection pane="bottomLeft" activeCell="A9" sqref="A9:R9"/>
    </sheetView>
  </sheetViews>
  <sheetFormatPr defaultColWidth="11.5546875" defaultRowHeight="13.2"/>
  <cols>
    <col min="1" max="1" width="25.21875" style="91" customWidth="1"/>
    <col min="2" max="2" width="12.44140625" style="91" customWidth="1"/>
    <col min="3" max="3" width="36.5546875" style="96" bestFit="1" customWidth="1"/>
    <col min="4" max="4" width="9.33203125" style="95" bestFit="1" customWidth="1"/>
    <col min="5" max="5" width="21" style="91" bestFit="1" customWidth="1"/>
    <col min="6" max="6" width="23" style="91" bestFit="1" customWidth="1"/>
    <col min="7" max="12" width="7" style="94" customWidth="1"/>
    <col min="13" max="14" width="11.21875" style="94" bestFit="1" customWidth="1"/>
    <col min="15" max="15" width="11.21875" style="94" customWidth="1"/>
    <col min="16" max="16" width="49.44140625" style="93" customWidth="1"/>
    <col min="17" max="17" width="18.5546875" style="92" bestFit="1" customWidth="1"/>
    <col min="18" max="18" width="12.21875" style="91" customWidth="1"/>
    <col min="19" max="16384" width="11.5546875" style="91"/>
  </cols>
  <sheetData>
    <row r="1" spans="1:32" ht="14.4">
      <c r="A1" s="1" t="s">
        <v>19161</v>
      </c>
      <c r="B1" s="25">
        <f>Overview!D22</f>
        <v>0</v>
      </c>
      <c r="C1" t="s">
        <v>19191</v>
      </c>
      <c r="D1"/>
      <c r="E1"/>
      <c r="F1" s="10" t="s">
        <v>1225</v>
      </c>
      <c r="G1" s="11" t="s">
        <v>1226</v>
      </c>
    </row>
    <row r="2" spans="1:32" ht="14.4">
      <c r="A2" s="1" t="s">
        <v>20174</v>
      </c>
      <c r="B2" s="9">
        <f>B1/(365*24)</f>
        <v>0</v>
      </c>
      <c r="C2" t="s">
        <v>20738</v>
      </c>
      <c r="D2"/>
      <c r="E2"/>
      <c r="F2" s="9" t="s">
        <v>1225</v>
      </c>
      <c r="G2" s="11" t="s">
        <v>1227</v>
      </c>
    </row>
    <row r="3" spans="1:32" ht="14.4">
      <c r="A3"/>
      <c r="B3"/>
      <c r="C3"/>
      <c r="D3"/>
      <c r="E3"/>
      <c r="F3" s="12" t="s">
        <v>1225</v>
      </c>
      <c r="G3" s="11" t="s">
        <v>1228</v>
      </c>
    </row>
    <row r="4" spans="1:32" ht="14.4">
      <c r="A4" s="1" t="s">
        <v>1230</v>
      </c>
      <c r="B4" s="74">
        <f>B2*1000000</f>
        <v>0</v>
      </c>
      <c r="C4" t="s">
        <v>19192</v>
      </c>
      <c r="D4"/>
      <c r="E4"/>
      <c r="F4" s="13" t="s">
        <v>1225</v>
      </c>
      <c r="G4" s="11" t="s">
        <v>1229</v>
      </c>
    </row>
    <row r="5" spans="1:32" ht="14.4">
      <c r="A5" s="1" t="s">
        <v>20175</v>
      </c>
      <c r="B5" s="82">
        <f>SUM(R11:R184)</f>
        <v>0</v>
      </c>
      <c r="C5" t="s">
        <v>19192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91" t="s">
        <v>20647</v>
      </c>
      <c r="B7" s="91">
        <v>174</v>
      </c>
    </row>
    <row r="9" spans="1:32" s="98" customFormat="1" ht="13.8" customHeight="1">
      <c r="A9" s="100" t="s">
        <v>20819</v>
      </c>
      <c r="B9" s="101" t="s">
        <v>20646</v>
      </c>
      <c r="C9" s="101" t="s">
        <v>20820</v>
      </c>
      <c r="D9" s="101" t="s">
        <v>20821</v>
      </c>
      <c r="E9" s="101" t="s">
        <v>20803</v>
      </c>
      <c r="F9" s="102" t="s">
        <v>20822</v>
      </c>
      <c r="G9" s="175" t="s">
        <v>1218</v>
      </c>
      <c r="H9" s="176"/>
      <c r="I9" s="176"/>
      <c r="J9" s="176"/>
      <c r="K9" s="176"/>
      <c r="L9" s="177"/>
      <c r="M9" s="100" t="s">
        <v>20823</v>
      </c>
      <c r="N9" s="101" t="s">
        <v>20824</v>
      </c>
      <c r="O9" s="101" t="s">
        <v>20825</v>
      </c>
      <c r="P9" s="101" t="s">
        <v>20826</v>
      </c>
      <c r="Q9" s="101" t="s">
        <v>20827</v>
      </c>
      <c r="R9" s="102" t="s">
        <v>19166</v>
      </c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</row>
    <row r="10" spans="1:32" s="98" customFormat="1" ht="108.6" customHeight="1">
      <c r="A10" s="103"/>
      <c r="B10" s="104"/>
      <c r="C10" s="158"/>
      <c r="D10" s="158" t="s">
        <v>1231</v>
      </c>
      <c r="E10" s="159"/>
      <c r="F10" s="160"/>
      <c r="G10" s="103" t="s">
        <v>20645</v>
      </c>
      <c r="H10" s="104" t="s">
        <v>20644</v>
      </c>
      <c r="I10" s="158" t="s">
        <v>20643</v>
      </c>
      <c r="J10" s="158" t="s">
        <v>20642</v>
      </c>
      <c r="K10" s="159" t="s">
        <v>20641</v>
      </c>
      <c r="L10" s="160" t="s">
        <v>20640</v>
      </c>
      <c r="M10" s="103"/>
      <c r="N10" s="104"/>
      <c r="O10" s="158"/>
      <c r="P10" s="158"/>
      <c r="Q10" s="159"/>
      <c r="R10" s="160" t="s">
        <v>19166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s="97" customFormat="1" ht="25.35" customHeight="1">
      <c r="A11" s="161" t="s">
        <v>20639</v>
      </c>
      <c r="B11" s="161" t="s">
        <v>20202</v>
      </c>
      <c r="C11" s="161" t="s">
        <v>20638</v>
      </c>
      <c r="D11" s="162">
        <v>52068</v>
      </c>
      <c r="E11" s="161" t="s">
        <v>20637</v>
      </c>
      <c r="F11" s="161" t="s">
        <v>20199</v>
      </c>
      <c r="G11" s="161" t="s">
        <v>19335</v>
      </c>
      <c r="H11" s="161" t="s">
        <v>19335</v>
      </c>
      <c r="I11" s="161"/>
      <c r="J11" s="161"/>
      <c r="K11" s="161" t="s">
        <v>20177</v>
      </c>
      <c r="L11" s="161" t="s">
        <v>19335</v>
      </c>
      <c r="M11" s="161">
        <v>620</v>
      </c>
      <c r="N11" s="161">
        <v>22</v>
      </c>
      <c r="O11" s="161" t="s">
        <v>20177</v>
      </c>
      <c r="P11" s="161" t="s">
        <v>20177</v>
      </c>
      <c r="Q11" s="161" t="s">
        <v>20177</v>
      </c>
      <c r="R11" s="161">
        <f>ROUND($B$4/$B$7,0)</f>
        <v>0</v>
      </c>
    </row>
    <row r="12" spans="1:32" s="97" customFormat="1" ht="25.35" customHeight="1">
      <c r="A12" s="160" t="s">
        <v>20635</v>
      </c>
      <c r="B12" s="160" t="s">
        <v>20238</v>
      </c>
      <c r="C12" s="160" t="s">
        <v>20636</v>
      </c>
      <c r="D12" s="162">
        <v>73431</v>
      </c>
      <c r="E12" s="160" t="s">
        <v>20635</v>
      </c>
      <c r="F12" s="160" t="s">
        <v>20236</v>
      </c>
      <c r="G12" s="160" t="s">
        <v>19335</v>
      </c>
      <c r="H12" s="160" t="s">
        <v>19335</v>
      </c>
      <c r="I12" s="160"/>
      <c r="J12" s="160"/>
      <c r="K12" s="160" t="s">
        <v>20177</v>
      </c>
      <c r="L12" s="160"/>
      <c r="M12" s="160">
        <v>65</v>
      </c>
      <c r="N12" s="160">
        <v>149</v>
      </c>
      <c r="O12" s="160" t="s">
        <v>20177</v>
      </c>
      <c r="P12" s="160" t="s">
        <v>20634</v>
      </c>
      <c r="Q12" s="160" t="s">
        <v>20633</v>
      </c>
      <c r="R12" s="160">
        <f t="shared" ref="R12:R75" si="0">ROUND($B$4/$B$7,0)</f>
        <v>0</v>
      </c>
    </row>
    <row r="13" spans="1:32" s="97" customFormat="1" ht="25.35" customHeight="1">
      <c r="A13" s="161" t="s">
        <v>20631</v>
      </c>
      <c r="B13" s="161" t="s">
        <v>20211</v>
      </c>
      <c r="C13" s="161" t="s">
        <v>20632</v>
      </c>
      <c r="D13" s="162">
        <v>16278</v>
      </c>
      <c r="E13" s="161" t="s">
        <v>20631</v>
      </c>
      <c r="F13" s="161" t="s">
        <v>20193</v>
      </c>
      <c r="G13" s="161" t="s">
        <v>19335</v>
      </c>
      <c r="H13" s="161" t="s">
        <v>19335</v>
      </c>
      <c r="I13" s="161"/>
      <c r="J13" s="161"/>
      <c r="K13" s="161" t="s">
        <v>20177</v>
      </c>
      <c r="L13" s="161"/>
      <c r="M13" s="161">
        <v>200</v>
      </c>
      <c r="N13" s="161">
        <v>130</v>
      </c>
      <c r="O13" s="161" t="s">
        <v>20177</v>
      </c>
      <c r="P13" s="161" t="s">
        <v>20630</v>
      </c>
      <c r="Q13" s="161" t="s">
        <v>20177</v>
      </c>
      <c r="R13" s="161">
        <f t="shared" si="0"/>
        <v>0</v>
      </c>
    </row>
    <row r="14" spans="1:32" s="97" customFormat="1" ht="25.35" customHeight="1">
      <c r="A14" s="160" t="s">
        <v>20628</v>
      </c>
      <c r="B14" s="160" t="s">
        <v>20229</v>
      </c>
      <c r="C14" s="160" t="s">
        <v>20629</v>
      </c>
      <c r="D14" s="162">
        <v>91522</v>
      </c>
      <c r="E14" s="160" t="s">
        <v>20628</v>
      </c>
      <c r="F14" s="160" t="s">
        <v>20204</v>
      </c>
      <c r="G14" s="160" t="s">
        <v>19335</v>
      </c>
      <c r="H14" s="160" t="s">
        <v>19335</v>
      </c>
      <c r="I14" s="160"/>
      <c r="J14" s="160"/>
      <c r="K14" s="160" t="s">
        <v>20177</v>
      </c>
      <c r="L14" s="160" t="s">
        <v>20177</v>
      </c>
      <c r="M14" s="160">
        <v>72</v>
      </c>
      <c r="N14" s="160">
        <v>45</v>
      </c>
      <c r="O14" s="160" t="s">
        <v>20177</v>
      </c>
      <c r="P14" s="160" t="s">
        <v>20177</v>
      </c>
      <c r="Q14" s="160" t="s">
        <v>20177</v>
      </c>
      <c r="R14" s="160">
        <f t="shared" si="0"/>
        <v>0</v>
      </c>
    </row>
    <row r="15" spans="1:32" s="97" customFormat="1" ht="25.35" customHeight="1">
      <c r="A15" s="161" t="s">
        <v>20626</v>
      </c>
      <c r="B15" s="161" t="s">
        <v>20206</v>
      </c>
      <c r="C15" s="161" t="s">
        <v>20627</v>
      </c>
      <c r="D15" s="162">
        <v>63739</v>
      </c>
      <c r="E15" s="161" t="s">
        <v>20626</v>
      </c>
      <c r="F15" s="161" t="s">
        <v>20204</v>
      </c>
      <c r="G15" s="161" t="s">
        <v>19335</v>
      </c>
      <c r="H15" s="161" t="s">
        <v>19335</v>
      </c>
      <c r="I15" s="161"/>
      <c r="J15" s="161"/>
      <c r="K15" s="161" t="s">
        <v>20177</v>
      </c>
      <c r="L15" s="161" t="s">
        <v>19335</v>
      </c>
      <c r="M15" s="161">
        <v>150</v>
      </c>
      <c r="N15" s="161">
        <v>425</v>
      </c>
      <c r="O15" s="161" t="s">
        <v>19335</v>
      </c>
      <c r="P15" s="161" t="s">
        <v>20177</v>
      </c>
      <c r="Q15" s="161" t="s">
        <v>20177</v>
      </c>
      <c r="R15" s="161">
        <f t="shared" si="0"/>
        <v>0</v>
      </c>
    </row>
    <row r="16" spans="1:32" s="97" customFormat="1" ht="25.35" customHeight="1">
      <c r="A16" s="160" t="s">
        <v>20623</v>
      </c>
      <c r="B16" s="160" t="s">
        <v>20182</v>
      </c>
      <c r="C16" s="160" t="s">
        <v>20625</v>
      </c>
      <c r="D16" s="162" t="s">
        <v>20624</v>
      </c>
      <c r="E16" s="160" t="s">
        <v>20623</v>
      </c>
      <c r="F16" s="160" t="s">
        <v>20188</v>
      </c>
      <c r="G16" s="160" t="s">
        <v>19335</v>
      </c>
      <c r="H16" s="160" t="s">
        <v>19335</v>
      </c>
      <c r="I16" s="160"/>
      <c r="J16" s="160"/>
      <c r="K16" s="160" t="s">
        <v>19335</v>
      </c>
      <c r="L16" s="160" t="s">
        <v>20177</v>
      </c>
      <c r="M16" s="160">
        <v>150</v>
      </c>
      <c r="N16" s="160">
        <v>33</v>
      </c>
      <c r="O16" s="160" t="s">
        <v>19335</v>
      </c>
      <c r="P16" s="160" t="s">
        <v>20177</v>
      </c>
      <c r="Q16" s="160" t="s">
        <v>20177</v>
      </c>
      <c r="R16" s="160">
        <f t="shared" si="0"/>
        <v>0</v>
      </c>
    </row>
    <row r="17" spans="1:18" s="97" customFormat="1" ht="25.35" customHeight="1">
      <c r="A17" s="161" t="s">
        <v>20620</v>
      </c>
      <c r="B17" s="161" t="s">
        <v>20182</v>
      </c>
      <c r="C17" s="161" t="s">
        <v>20622</v>
      </c>
      <c r="D17" s="162" t="s">
        <v>20621</v>
      </c>
      <c r="E17" s="161" t="s">
        <v>20620</v>
      </c>
      <c r="F17" s="161" t="s">
        <v>20179</v>
      </c>
      <c r="G17" s="161" t="s">
        <v>19335</v>
      </c>
      <c r="H17" s="161" t="s">
        <v>19335</v>
      </c>
      <c r="I17" s="161"/>
      <c r="J17" s="161"/>
      <c r="K17" s="161" t="s">
        <v>20177</v>
      </c>
      <c r="L17" s="161" t="s">
        <v>20177</v>
      </c>
      <c r="M17" s="161">
        <v>220</v>
      </c>
      <c r="N17" s="161">
        <v>36</v>
      </c>
      <c r="O17" s="161" t="s">
        <v>20177</v>
      </c>
      <c r="P17" s="161" t="s">
        <v>20198</v>
      </c>
      <c r="Q17" s="161" t="s">
        <v>20177</v>
      </c>
      <c r="R17" s="161">
        <f t="shared" si="0"/>
        <v>0</v>
      </c>
    </row>
    <row r="18" spans="1:18" s="97" customFormat="1" ht="25.35" customHeight="1">
      <c r="A18" s="160" t="s">
        <v>20618</v>
      </c>
      <c r="B18" s="160" t="s">
        <v>20229</v>
      </c>
      <c r="C18" s="160" t="s">
        <v>20619</v>
      </c>
      <c r="D18" s="162">
        <v>86159</v>
      </c>
      <c r="E18" s="160" t="s">
        <v>20618</v>
      </c>
      <c r="F18" s="160" t="s">
        <v>20204</v>
      </c>
      <c r="G18" s="160" t="s">
        <v>19335</v>
      </c>
      <c r="H18" s="160" t="s">
        <v>19335</v>
      </c>
      <c r="I18" s="160"/>
      <c r="J18" s="160"/>
      <c r="K18" s="160" t="s">
        <v>20177</v>
      </c>
      <c r="L18" s="160"/>
      <c r="M18" s="160">
        <v>110</v>
      </c>
      <c r="N18" s="160" t="s">
        <v>20617</v>
      </c>
      <c r="O18" s="160" t="s">
        <v>19335</v>
      </c>
      <c r="P18" s="160" t="s">
        <v>20177</v>
      </c>
      <c r="Q18" s="160" t="s">
        <v>20177</v>
      </c>
      <c r="R18" s="160">
        <f t="shared" si="0"/>
        <v>0</v>
      </c>
    </row>
    <row r="19" spans="1:18" s="97" customFormat="1" ht="25.35" customHeight="1">
      <c r="A19" s="161" t="s">
        <v>20615</v>
      </c>
      <c r="B19" s="161" t="s">
        <v>20238</v>
      </c>
      <c r="C19" s="161" t="s">
        <v>20616</v>
      </c>
      <c r="D19" s="162">
        <v>88326</v>
      </c>
      <c r="E19" s="161" t="s">
        <v>20615</v>
      </c>
      <c r="F19" s="161" t="s">
        <v>20236</v>
      </c>
      <c r="G19" s="161"/>
      <c r="H19" s="161"/>
      <c r="I19" s="161" t="s">
        <v>19335</v>
      </c>
      <c r="J19" s="161" t="s">
        <v>19335</v>
      </c>
      <c r="K19" s="161" t="s">
        <v>20177</v>
      </c>
      <c r="L19" s="161" t="s">
        <v>20177</v>
      </c>
      <c r="M19" s="161">
        <v>105</v>
      </c>
      <c r="N19" s="161">
        <v>266</v>
      </c>
      <c r="O19" s="161" t="s">
        <v>20177</v>
      </c>
      <c r="P19" s="161"/>
      <c r="Q19" s="161" t="s">
        <v>20177</v>
      </c>
      <c r="R19" s="161">
        <f t="shared" si="0"/>
        <v>0</v>
      </c>
    </row>
    <row r="20" spans="1:18" s="97" customFormat="1" ht="25.35" customHeight="1">
      <c r="A20" s="160" t="s">
        <v>702</v>
      </c>
      <c r="B20" s="160" t="s">
        <v>20206</v>
      </c>
      <c r="C20" s="160" t="s">
        <v>20614</v>
      </c>
      <c r="D20" s="162">
        <v>55543</v>
      </c>
      <c r="E20" s="160" t="s">
        <v>702</v>
      </c>
      <c r="F20" s="160" t="s">
        <v>20252</v>
      </c>
      <c r="G20" s="160" t="s">
        <v>19335</v>
      </c>
      <c r="H20" s="160" t="s">
        <v>19335</v>
      </c>
      <c r="I20" s="160"/>
      <c r="J20" s="160"/>
      <c r="K20" s="160" t="s">
        <v>20177</v>
      </c>
      <c r="L20" s="160" t="s">
        <v>20177</v>
      </c>
      <c r="M20" s="160">
        <v>90</v>
      </c>
      <c r="N20" s="160">
        <v>28</v>
      </c>
      <c r="O20" s="160" t="s">
        <v>20177</v>
      </c>
      <c r="P20" s="160" t="s">
        <v>20177</v>
      </c>
      <c r="Q20" s="160" t="s">
        <v>20177</v>
      </c>
      <c r="R20" s="160">
        <f t="shared" si="0"/>
        <v>0</v>
      </c>
    </row>
    <row r="21" spans="1:18" s="97" customFormat="1" ht="25.35" customHeight="1">
      <c r="A21" s="161" t="s">
        <v>20612</v>
      </c>
      <c r="B21" s="161" t="s">
        <v>20206</v>
      </c>
      <c r="C21" s="161" t="s">
        <v>20613</v>
      </c>
      <c r="D21" s="162">
        <v>57334</v>
      </c>
      <c r="E21" s="161" t="s">
        <v>20612</v>
      </c>
      <c r="F21" s="161" t="s">
        <v>20199</v>
      </c>
      <c r="G21" s="161" t="s">
        <v>19335</v>
      </c>
      <c r="H21" s="161" t="s">
        <v>19335</v>
      </c>
      <c r="I21" s="161"/>
      <c r="J21" s="161"/>
      <c r="K21" s="161" t="s">
        <v>20177</v>
      </c>
      <c r="L21" s="161" t="s">
        <v>20177</v>
      </c>
      <c r="M21" s="161">
        <v>170</v>
      </c>
      <c r="N21" s="161">
        <v>3</v>
      </c>
      <c r="O21" s="161" t="s">
        <v>20177</v>
      </c>
      <c r="P21" s="161" t="s">
        <v>20177</v>
      </c>
      <c r="Q21" s="161" t="s">
        <v>20177</v>
      </c>
      <c r="R21" s="161">
        <f t="shared" si="0"/>
        <v>0</v>
      </c>
    </row>
    <row r="22" spans="1:18" s="97" customFormat="1" ht="25.35" customHeight="1">
      <c r="A22" s="160" t="s">
        <v>20610</v>
      </c>
      <c r="B22" s="160" t="s">
        <v>20229</v>
      </c>
      <c r="C22" s="160" t="s">
        <v>20611</v>
      </c>
      <c r="D22" s="162">
        <v>96050</v>
      </c>
      <c r="E22" s="160" t="s">
        <v>20610</v>
      </c>
      <c r="F22" s="160" t="s">
        <v>20204</v>
      </c>
      <c r="G22" s="160" t="s">
        <v>19335</v>
      </c>
      <c r="H22" s="160" t="s">
        <v>19335</v>
      </c>
      <c r="I22" s="160"/>
      <c r="J22" s="160"/>
      <c r="K22" s="160" t="s">
        <v>19335</v>
      </c>
      <c r="L22" s="160" t="s">
        <v>20177</v>
      </c>
      <c r="M22" s="160">
        <v>234</v>
      </c>
      <c r="N22" s="160">
        <v>291</v>
      </c>
      <c r="O22" s="160" t="s">
        <v>19335</v>
      </c>
      <c r="P22" s="160" t="s">
        <v>20606</v>
      </c>
      <c r="Q22" s="160" t="s">
        <v>20177</v>
      </c>
      <c r="R22" s="160">
        <f t="shared" si="0"/>
        <v>0</v>
      </c>
    </row>
    <row r="23" spans="1:18" s="97" customFormat="1" ht="25.35" customHeight="1">
      <c r="A23" s="161" t="s">
        <v>20608</v>
      </c>
      <c r="B23" s="161" t="s">
        <v>20229</v>
      </c>
      <c r="C23" s="161" t="s">
        <v>20609</v>
      </c>
      <c r="D23" s="162">
        <v>95444</v>
      </c>
      <c r="E23" s="161" t="s">
        <v>20608</v>
      </c>
      <c r="F23" s="161" t="s">
        <v>20204</v>
      </c>
      <c r="G23" s="161" t="s">
        <v>19335</v>
      </c>
      <c r="H23" s="161" t="s">
        <v>19335</v>
      </c>
      <c r="I23" s="161"/>
      <c r="J23" s="161"/>
      <c r="K23" s="161" t="s">
        <v>19335</v>
      </c>
      <c r="L23" s="161"/>
      <c r="M23" s="161">
        <v>270</v>
      </c>
      <c r="N23" s="161" t="s">
        <v>20607</v>
      </c>
      <c r="O23" s="161" t="s">
        <v>20177</v>
      </c>
      <c r="P23" s="161" t="s">
        <v>20606</v>
      </c>
      <c r="Q23" s="161" t="s">
        <v>20177</v>
      </c>
      <c r="R23" s="161">
        <f t="shared" si="0"/>
        <v>0</v>
      </c>
    </row>
    <row r="24" spans="1:18" s="97" customFormat="1" ht="25.35" customHeight="1">
      <c r="A24" s="160" t="s">
        <v>20604</v>
      </c>
      <c r="B24" s="160" t="s">
        <v>20206</v>
      </c>
      <c r="C24" s="160" t="s">
        <v>20605</v>
      </c>
      <c r="D24" s="162">
        <v>36179</v>
      </c>
      <c r="E24" s="160" t="s">
        <v>20604</v>
      </c>
      <c r="F24" s="160" t="s">
        <v>20265</v>
      </c>
      <c r="G24" s="160" t="s">
        <v>19335</v>
      </c>
      <c r="H24" s="160" t="s">
        <v>20177</v>
      </c>
      <c r="I24" s="160"/>
      <c r="J24" s="160"/>
      <c r="K24" s="160" t="s">
        <v>20177</v>
      </c>
      <c r="L24" s="160" t="s">
        <v>19335</v>
      </c>
      <c r="M24" s="160">
        <v>150</v>
      </c>
      <c r="N24" s="160">
        <v>34</v>
      </c>
      <c r="O24" s="160" t="s">
        <v>19335</v>
      </c>
      <c r="P24" s="160" t="s">
        <v>20603</v>
      </c>
      <c r="Q24" s="160" t="s">
        <v>20602</v>
      </c>
      <c r="R24" s="160">
        <f t="shared" si="0"/>
        <v>0</v>
      </c>
    </row>
    <row r="25" spans="1:18" s="97" customFormat="1" ht="25.35" customHeight="1">
      <c r="A25" s="161" t="s">
        <v>20601</v>
      </c>
      <c r="B25" s="161" t="s">
        <v>20196</v>
      </c>
      <c r="C25" s="161" t="s">
        <v>20600</v>
      </c>
      <c r="D25" s="162">
        <v>13053</v>
      </c>
      <c r="E25" s="161" t="s">
        <v>388</v>
      </c>
      <c r="F25" s="161" t="s">
        <v>388</v>
      </c>
      <c r="G25" s="161" t="s">
        <v>19335</v>
      </c>
      <c r="H25" s="161" t="s">
        <v>20192</v>
      </c>
      <c r="I25" s="161"/>
      <c r="J25" s="161"/>
      <c r="K25" s="161" t="s">
        <v>20177</v>
      </c>
      <c r="L25" s="161"/>
      <c r="M25" s="161">
        <v>80</v>
      </c>
      <c r="N25" s="161">
        <v>212</v>
      </c>
      <c r="O25" s="161" t="s">
        <v>20177</v>
      </c>
      <c r="P25" s="161" t="s">
        <v>20177</v>
      </c>
      <c r="Q25" s="161" t="s">
        <v>20177</v>
      </c>
      <c r="R25" s="161">
        <f t="shared" si="0"/>
        <v>0</v>
      </c>
    </row>
    <row r="26" spans="1:18" s="97" customFormat="1" ht="25.35" customHeight="1">
      <c r="A26" s="160" t="s">
        <v>20599</v>
      </c>
      <c r="B26" s="160" t="s">
        <v>20196</v>
      </c>
      <c r="C26" s="160" t="s">
        <v>20598</v>
      </c>
      <c r="D26" s="162">
        <v>10317</v>
      </c>
      <c r="E26" s="160" t="s">
        <v>388</v>
      </c>
      <c r="F26" s="160" t="s">
        <v>388</v>
      </c>
      <c r="G26" s="160" t="s">
        <v>19335</v>
      </c>
      <c r="H26" s="160" t="s">
        <v>19335</v>
      </c>
      <c r="I26" s="160"/>
      <c r="J26" s="160"/>
      <c r="K26" s="160" t="s">
        <v>20177</v>
      </c>
      <c r="L26" s="160"/>
      <c r="M26" s="160">
        <v>210</v>
      </c>
      <c r="N26" s="160" t="s">
        <v>20597</v>
      </c>
      <c r="O26" s="160" t="s">
        <v>20177</v>
      </c>
      <c r="P26" s="160" t="s">
        <v>20309</v>
      </c>
      <c r="Q26" s="160" t="s">
        <v>20177</v>
      </c>
      <c r="R26" s="160">
        <f t="shared" si="0"/>
        <v>0</v>
      </c>
    </row>
    <row r="27" spans="1:18" s="97" customFormat="1" ht="25.35" customHeight="1">
      <c r="A27" s="161" t="s">
        <v>20595</v>
      </c>
      <c r="B27" s="161" t="s">
        <v>20202</v>
      </c>
      <c r="C27" s="161" t="s">
        <v>20596</v>
      </c>
      <c r="D27" s="162">
        <v>59909</v>
      </c>
      <c r="E27" s="161" t="s">
        <v>20595</v>
      </c>
      <c r="F27" s="161" t="s">
        <v>20199</v>
      </c>
      <c r="G27" s="161" t="s">
        <v>19335</v>
      </c>
      <c r="H27" s="161" t="s">
        <v>19335</v>
      </c>
      <c r="I27" s="161"/>
      <c r="J27" s="161"/>
      <c r="K27" s="161" t="s">
        <v>19335</v>
      </c>
      <c r="L27" s="161"/>
      <c r="M27" s="161">
        <v>288</v>
      </c>
      <c r="N27" s="161">
        <v>11</v>
      </c>
      <c r="O27" s="161" t="s">
        <v>20177</v>
      </c>
      <c r="P27" s="161" t="s">
        <v>20177</v>
      </c>
      <c r="Q27" s="161" t="s">
        <v>20177</v>
      </c>
      <c r="R27" s="161">
        <f t="shared" si="0"/>
        <v>0</v>
      </c>
    </row>
    <row r="28" spans="1:18" s="97" customFormat="1" ht="25.35" customHeight="1">
      <c r="A28" s="160" t="s">
        <v>20593</v>
      </c>
      <c r="B28" s="160" t="s">
        <v>20202</v>
      </c>
      <c r="C28" s="160" t="s">
        <v>20594</v>
      </c>
      <c r="D28" s="162">
        <v>57518</v>
      </c>
      <c r="E28" s="160" t="s">
        <v>20593</v>
      </c>
      <c r="F28" s="160" t="s">
        <v>20252</v>
      </c>
      <c r="G28" s="160" t="s">
        <v>19335</v>
      </c>
      <c r="H28" s="160" t="s">
        <v>20192</v>
      </c>
      <c r="I28" s="160"/>
      <c r="J28" s="160"/>
      <c r="K28" s="160" t="s">
        <v>20177</v>
      </c>
      <c r="L28" s="160" t="s">
        <v>20177</v>
      </c>
      <c r="M28" s="160">
        <v>490</v>
      </c>
      <c r="N28" s="160">
        <v>113</v>
      </c>
      <c r="O28" s="160" t="s">
        <v>20177</v>
      </c>
      <c r="P28" s="160" t="s">
        <v>20177</v>
      </c>
      <c r="Q28" s="160" t="s">
        <v>20177</v>
      </c>
      <c r="R28" s="160">
        <f t="shared" si="0"/>
        <v>0</v>
      </c>
    </row>
    <row r="29" spans="1:18" s="97" customFormat="1" ht="25.35" customHeight="1">
      <c r="A29" s="161" t="s">
        <v>20591</v>
      </c>
      <c r="B29" s="161" t="s">
        <v>20202</v>
      </c>
      <c r="C29" s="161" t="s">
        <v>20592</v>
      </c>
      <c r="D29" s="162">
        <v>33602</v>
      </c>
      <c r="E29" s="161" t="s">
        <v>20591</v>
      </c>
      <c r="F29" s="161" t="s">
        <v>20199</v>
      </c>
      <c r="G29" s="161" t="s">
        <v>19335</v>
      </c>
      <c r="H29" s="161" t="s">
        <v>20177</v>
      </c>
      <c r="I29" s="161"/>
      <c r="J29" s="161"/>
      <c r="K29" s="161" t="s">
        <v>20177</v>
      </c>
      <c r="L29" s="161" t="s">
        <v>20177</v>
      </c>
      <c r="M29" s="161">
        <v>127</v>
      </c>
      <c r="N29" s="161">
        <v>63</v>
      </c>
      <c r="O29" s="161" t="s">
        <v>20177</v>
      </c>
      <c r="P29" s="161" t="s">
        <v>20177</v>
      </c>
      <c r="Q29" s="161" t="s">
        <v>20177</v>
      </c>
      <c r="R29" s="161">
        <f t="shared" si="0"/>
        <v>0</v>
      </c>
    </row>
    <row r="30" spans="1:18" s="97" customFormat="1" ht="25.35" customHeight="1">
      <c r="A30" s="160" t="s">
        <v>20590</v>
      </c>
      <c r="B30" s="160" t="s">
        <v>20217</v>
      </c>
      <c r="C30" s="160" t="s">
        <v>20589</v>
      </c>
      <c r="D30" s="162">
        <v>26919</v>
      </c>
      <c r="E30" s="160" t="s">
        <v>20588</v>
      </c>
      <c r="F30" s="160" t="s">
        <v>20279</v>
      </c>
      <c r="G30" s="160" t="s">
        <v>19335</v>
      </c>
      <c r="H30" s="160" t="s">
        <v>20192</v>
      </c>
      <c r="I30" s="160"/>
      <c r="J30" s="160"/>
      <c r="K30" s="160" t="s">
        <v>20177</v>
      </c>
      <c r="L30" s="160" t="s">
        <v>20177</v>
      </c>
      <c r="M30" s="160">
        <v>70</v>
      </c>
      <c r="N30" s="160">
        <v>31</v>
      </c>
      <c r="O30" s="160" t="s">
        <v>20177</v>
      </c>
      <c r="P30" s="160" t="s">
        <v>20177</v>
      </c>
      <c r="Q30" s="160" t="s">
        <v>20177</v>
      </c>
      <c r="R30" s="160">
        <f t="shared" si="0"/>
        <v>0</v>
      </c>
    </row>
    <row r="31" spans="1:18" s="97" customFormat="1" ht="25.35" customHeight="1">
      <c r="A31" s="161" t="s">
        <v>20587</v>
      </c>
      <c r="B31" s="161" t="s">
        <v>20217</v>
      </c>
      <c r="C31" s="161" t="s">
        <v>20586</v>
      </c>
      <c r="D31" s="162">
        <v>38126</v>
      </c>
      <c r="E31" s="161" t="s">
        <v>499</v>
      </c>
      <c r="F31" s="161" t="s">
        <v>20279</v>
      </c>
      <c r="G31" s="161" t="s">
        <v>19335</v>
      </c>
      <c r="H31" s="161" t="s">
        <v>19335</v>
      </c>
      <c r="I31" s="161"/>
      <c r="J31" s="161"/>
      <c r="K31" s="161" t="s">
        <v>20177</v>
      </c>
      <c r="L31" s="161" t="s">
        <v>19335</v>
      </c>
      <c r="M31" s="161">
        <v>150</v>
      </c>
      <c r="N31" s="161" t="s">
        <v>20585</v>
      </c>
      <c r="O31" s="161" t="s">
        <v>20177</v>
      </c>
      <c r="P31" s="161" t="s">
        <v>20584</v>
      </c>
      <c r="Q31" s="161" t="s">
        <v>20583</v>
      </c>
      <c r="R31" s="161">
        <f t="shared" si="0"/>
        <v>0</v>
      </c>
    </row>
    <row r="32" spans="1:18" s="97" customFormat="1" ht="25.35" customHeight="1">
      <c r="A32" s="160" t="s">
        <v>20582</v>
      </c>
      <c r="B32" s="160" t="s">
        <v>20217</v>
      </c>
      <c r="C32" s="160" t="s">
        <v>20581</v>
      </c>
      <c r="D32" s="162">
        <v>38126</v>
      </c>
      <c r="E32" s="160" t="s">
        <v>499</v>
      </c>
      <c r="F32" s="160" t="s">
        <v>20279</v>
      </c>
      <c r="G32" s="160" t="s">
        <v>19335</v>
      </c>
      <c r="H32" s="160" t="s">
        <v>20177</v>
      </c>
      <c r="I32" s="160"/>
      <c r="J32" s="160"/>
      <c r="K32" s="160" t="s">
        <v>20177</v>
      </c>
      <c r="L32" s="160" t="s">
        <v>19335</v>
      </c>
      <c r="M32" s="160">
        <v>90</v>
      </c>
      <c r="N32" s="160">
        <v>396</v>
      </c>
      <c r="O32" s="160" t="s">
        <v>20177</v>
      </c>
      <c r="P32" s="160" t="s">
        <v>20198</v>
      </c>
      <c r="Q32" s="160" t="s">
        <v>20177</v>
      </c>
      <c r="R32" s="160">
        <f t="shared" si="0"/>
        <v>0</v>
      </c>
    </row>
    <row r="33" spans="1:18" s="97" customFormat="1" ht="25.35" customHeight="1">
      <c r="A33" s="161" t="s">
        <v>20580</v>
      </c>
      <c r="B33" s="161" t="s">
        <v>20217</v>
      </c>
      <c r="C33" s="161" t="s">
        <v>20579</v>
      </c>
      <c r="D33" s="162">
        <v>28215</v>
      </c>
      <c r="E33" s="161" t="s">
        <v>425</v>
      </c>
      <c r="F33" s="161" t="s">
        <v>425</v>
      </c>
      <c r="G33" s="161" t="s">
        <v>19335</v>
      </c>
      <c r="H33" s="161" t="s">
        <v>19335</v>
      </c>
      <c r="I33" s="161"/>
      <c r="J33" s="161"/>
      <c r="K33" s="161" t="s">
        <v>20177</v>
      </c>
      <c r="L33" s="161" t="s">
        <v>20177</v>
      </c>
      <c r="M33" s="161">
        <v>224</v>
      </c>
      <c r="N33" s="161">
        <v>161</v>
      </c>
      <c r="O33" s="161" t="s">
        <v>20177</v>
      </c>
      <c r="P33" s="161" t="s">
        <v>20177</v>
      </c>
      <c r="Q33" s="161" t="s">
        <v>20177</v>
      </c>
      <c r="R33" s="161">
        <f t="shared" si="0"/>
        <v>0</v>
      </c>
    </row>
    <row r="34" spans="1:18" s="97" customFormat="1" ht="25.35" customHeight="1">
      <c r="A34" s="160" t="s">
        <v>20578</v>
      </c>
      <c r="B34" s="160" t="s">
        <v>20217</v>
      </c>
      <c r="C34" s="160" t="s">
        <v>20577</v>
      </c>
      <c r="D34" s="162">
        <v>28023</v>
      </c>
      <c r="E34" s="160" t="s">
        <v>425</v>
      </c>
      <c r="F34" s="160" t="s">
        <v>425</v>
      </c>
      <c r="G34" s="160" t="s">
        <v>19335</v>
      </c>
      <c r="H34" s="160" t="s">
        <v>20192</v>
      </c>
      <c r="I34" s="160"/>
      <c r="J34" s="160"/>
      <c r="K34" s="160" t="s">
        <v>20177</v>
      </c>
      <c r="L34" s="160" t="s">
        <v>19335</v>
      </c>
      <c r="M34" s="160">
        <v>77</v>
      </c>
      <c r="N34" s="160">
        <v>156</v>
      </c>
      <c r="O34" s="160" t="s">
        <v>20177</v>
      </c>
      <c r="P34" s="160" t="s">
        <v>20177</v>
      </c>
      <c r="Q34" s="160" t="s">
        <v>20177</v>
      </c>
      <c r="R34" s="160">
        <f t="shared" si="0"/>
        <v>0</v>
      </c>
    </row>
    <row r="35" spans="1:18" s="97" customFormat="1" ht="25.35" customHeight="1">
      <c r="A35" s="161" t="s">
        <v>20576</v>
      </c>
      <c r="B35" s="161" t="s">
        <v>20217</v>
      </c>
      <c r="C35" s="161" t="s">
        <v>20575</v>
      </c>
      <c r="D35" s="162">
        <v>27570</v>
      </c>
      <c r="E35" s="161" t="s">
        <v>20574</v>
      </c>
      <c r="F35" s="161" t="s">
        <v>425</v>
      </c>
      <c r="G35" s="161" t="s">
        <v>19335</v>
      </c>
      <c r="H35" s="161" t="s">
        <v>20192</v>
      </c>
      <c r="I35" s="161"/>
      <c r="J35" s="161"/>
      <c r="K35" s="161" t="s">
        <v>20177</v>
      </c>
      <c r="L35" s="161" t="s">
        <v>20177</v>
      </c>
      <c r="M35" s="161">
        <v>100</v>
      </c>
      <c r="N35" s="161">
        <v>122</v>
      </c>
      <c r="O35" s="161" t="s">
        <v>20177</v>
      </c>
      <c r="P35" s="161" t="s">
        <v>20177</v>
      </c>
      <c r="Q35" s="161" t="s">
        <v>20177</v>
      </c>
      <c r="R35" s="161">
        <f t="shared" si="0"/>
        <v>0</v>
      </c>
    </row>
    <row r="36" spans="1:18" s="97" customFormat="1" ht="25.35" customHeight="1">
      <c r="A36" s="160" t="s">
        <v>20572</v>
      </c>
      <c r="B36" s="160" t="s">
        <v>20229</v>
      </c>
      <c r="C36" s="160" t="s">
        <v>20573</v>
      </c>
      <c r="D36" s="162">
        <v>86807</v>
      </c>
      <c r="E36" s="160" t="s">
        <v>20572</v>
      </c>
      <c r="F36" s="160" t="s">
        <v>20204</v>
      </c>
      <c r="G36" s="160" t="s">
        <v>19335</v>
      </c>
      <c r="H36" s="160" t="s">
        <v>19335</v>
      </c>
      <c r="I36" s="160"/>
      <c r="J36" s="160"/>
      <c r="K36" s="160" t="s">
        <v>19335</v>
      </c>
      <c r="L36" s="160" t="s">
        <v>20177</v>
      </c>
      <c r="M36" s="160">
        <v>210</v>
      </c>
      <c r="N36" s="160">
        <v>501</v>
      </c>
      <c r="O36" s="160" t="s">
        <v>20177</v>
      </c>
      <c r="P36" s="160"/>
      <c r="Q36" s="160" t="s">
        <v>20177</v>
      </c>
      <c r="R36" s="160">
        <f t="shared" si="0"/>
        <v>0</v>
      </c>
    </row>
    <row r="37" spans="1:18" s="97" customFormat="1" ht="25.35" customHeight="1">
      <c r="A37" s="161" t="s">
        <v>20570</v>
      </c>
      <c r="B37" s="161" t="s">
        <v>20229</v>
      </c>
      <c r="C37" s="161" t="s">
        <v>20571</v>
      </c>
      <c r="D37" s="162">
        <v>93413</v>
      </c>
      <c r="E37" s="161" t="s">
        <v>20570</v>
      </c>
      <c r="F37" s="161" t="s">
        <v>20204</v>
      </c>
      <c r="G37" s="161" t="s">
        <v>19335</v>
      </c>
      <c r="H37" s="161" t="s">
        <v>19335</v>
      </c>
      <c r="I37" s="161"/>
      <c r="J37" s="161"/>
      <c r="K37" s="161" t="s">
        <v>20177</v>
      </c>
      <c r="L37" s="161" t="s">
        <v>20177</v>
      </c>
      <c r="M37" s="161">
        <v>270</v>
      </c>
      <c r="N37" s="161">
        <v>11</v>
      </c>
      <c r="O37" s="161" t="s">
        <v>20177</v>
      </c>
      <c r="P37" s="161" t="s">
        <v>20198</v>
      </c>
      <c r="Q37" s="161" t="s">
        <v>20177</v>
      </c>
      <c r="R37" s="161">
        <f t="shared" si="0"/>
        <v>0</v>
      </c>
    </row>
    <row r="38" spans="1:18" s="97" customFormat="1" ht="25.35" customHeight="1">
      <c r="A38" s="160" t="s">
        <v>788</v>
      </c>
      <c r="B38" s="160" t="s">
        <v>20182</v>
      </c>
      <c r="C38" s="160" t="s">
        <v>20569</v>
      </c>
      <c r="D38" s="162" t="s">
        <v>1287</v>
      </c>
      <c r="E38" s="160" t="s">
        <v>788</v>
      </c>
      <c r="F38" s="160" t="s">
        <v>20179</v>
      </c>
      <c r="G38" s="160" t="s">
        <v>19335</v>
      </c>
      <c r="H38" s="160" t="s">
        <v>19335</v>
      </c>
      <c r="I38" s="160"/>
      <c r="J38" s="160"/>
      <c r="K38" s="160" t="s">
        <v>20177</v>
      </c>
      <c r="L38" s="160" t="s">
        <v>20177</v>
      </c>
      <c r="M38" s="160">
        <v>50</v>
      </c>
      <c r="N38" s="160">
        <v>219</v>
      </c>
      <c r="O38" s="160" t="s">
        <v>19335</v>
      </c>
      <c r="P38" s="160" t="s">
        <v>20177</v>
      </c>
      <c r="Q38" s="160" t="s">
        <v>20177</v>
      </c>
      <c r="R38" s="160">
        <f t="shared" si="0"/>
        <v>0</v>
      </c>
    </row>
    <row r="39" spans="1:18" s="97" customFormat="1" ht="25.35" customHeight="1">
      <c r="A39" s="161" t="s">
        <v>20568</v>
      </c>
      <c r="B39" s="161" t="s">
        <v>20206</v>
      </c>
      <c r="C39" s="161" t="s">
        <v>20567</v>
      </c>
      <c r="D39" s="162">
        <v>56812</v>
      </c>
      <c r="E39" s="161" t="s">
        <v>20566</v>
      </c>
      <c r="F39" s="161" t="s">
        <v>20252</v>
      </c>
      <c r="G39" s="161" t="s">
        <v>19335</v>
      </c>
      <c r="H39" s="161" t="s">
        <v>20192</v>
      </c>
      <c r="I39" s="161"/>
      <c r="J39" s="161"/>
      <c r="K39" s="161" t="s">
        <v>20177</v>
      </c>
      <c r="L39" s="161" t="s">
        <v>20177</v>
      </c>
      <c r="M39" s="161">
        <v>335</v>
      </c>
      <c r="N39" s="161">
        <v>9</v>
      </c>
      <c r="O39" s="161" t="s">
        <v>20177</v>
      </c>
      <c r="P39" s="161" t="s">
        <v>20177</v>
      </c>
      <c r="Q39" s="161" t="s">
        <v>20177</v>
      </c>
      <c r="R39" s="161">
        <f t="shared" si="0"/>
        <v>0</v>
      </c>
    </row>
    <row r="40" spans="1:18" s="97" customFormat="1" ht="25.35" customHeight="1">
      <c r="A40" s="160" t="s">
        <v>650</v>
      </c>
      <c r="B40" s="160" t="s">
        <v>20202</v>
      </c>
      <c r="C40" s="160" t="s">
        <v>20565</v>
      </c>
      <c r="D40" s="162">
        <v>48653</v>
      </c>
      <c r="E40" s="160" t="s">
        <v>650</v>
      </c>
      <c r="F40" s="160" t="s">
        <v>20199</v>
      </c>
      <c r="G40" s="160" t="s">
        <v>19335</v>
      </c>
      <c r="H40" s="160" t="s">
        <v>19335</v>
      </c>
      <c r="I40" s="160"/>
      <c r="J40" s="160"/>
      <c r="K40" s="160" t="s">
        <v>20177</v>
      </c>
      <c r="L40" s="160" t="s">
        <v>20177</v>
      </c>
      <c r="M40" s="160">
        <v>253</v>
      </c>
      <c r="N40" s="160">
        <v>31</v>
      </c>
      <c r="O40" s="160" t="s">
        <v>20177</v>
      </c>
      <c r="P40" s="160" t="s">
        <v>20177</v>
      </c>
      <c r="Q40" s="160" t="s">
        <v>20177</v>
      </c>
      <c r="R40" s="160">
        <f t="shared" si="0"/>
        <v>0</v>
      </c>
    </row>
    <row r="41" spans="1:18" s="97" customFormat="1" ht="25.35" customHeight="1">
      <c r="A41" s="161" t="s">
        <v>20562</v>
      </c>
      <c r="B41" s="161" t="s">
        <v>20211</v>
      </c>
      <c r="C41" s="161" t="s">
        <v>20564</v>
      </c>
      <c r="D41" s="162" t="s">
        <v>20563</v>
      </c>
      <c r="E41" s="161" t="s">
        <v>20562</v>
      </c>
      <c r="F41" s="161" t="s">
        <v>20193</v>
      </c>
      <c r="G41" s="161" t="s">
        <v>19335</v>
      </c>
      <c r="H41" s="161" t="s">
        <v>19335</v>
      </c>
      <c r="I41" s="161"/>
      <c r="J41" s="161"/>
      <c r="K41" s="161" t="s">
        <v>20177</v>
      </c>
      <c r="L41" s="161"/>
      <c r="M41" s="161">
        <v>180</v>
      </c>
      <c r="N41" s="161" t="s">
        <v>20561</v>
      </c>
      <c r="O41" s="161" t="s">
        <v>20177</v>
      </c>
      <c r="P41" s="161" t="s">
        <v>20560</v>
      </c>
      <c r="Q41" s="161" t="s">
        <v>20559</v>
      </c>
      <c r="R41" s="161">
        <f t="shared" si="0"/>
        <v>0</v>
      </c>
    </row>
    <row r="42" spans="1:18" s="97" customFormat="1" ht="25.35" customHeight="1">
      <c r="A42" s="160" t="s">
        <v>20557</v>
      </c>
      <c r="B42" s="160" t="s">
        <v>20238</v>
      </c>
      <c r="C42" s="160" t="s">
        <v>20558</v>
      </c>
      <c r="D42" s="162">
        <v>74564</v>
      </c>
      <c r="E42" s="160" t="s">
        <v>20557</v>
      </c>
      <c r="F42" s="160" t="s">
        <v>20236</v>
      </c>
      <c r="G42" s="160" t="s">
        <v>19335</v>
      </c>
      <c r="H42" s="160" t="s">
        <v>19335</v>
      </c>
      <c r="I42" s="160"/>
      <c r="J42" s="160"/>
      <c r="K42" s="160" t="s">
        <v>20177</v>
      </c>
      <c r="L42" s="160" t="s">
        <v>19335</v>
      </c>
      <c r="M42" s="160">
        <v>160</v>
      </c>
      <c r="N42" s="160">
        <v>71</v>
      </c>
      <c r="O42" s="160" t="s">
        <v>20177</v>
      </c>
      <c r="P42" s="160" t="s">
        <v>20177</v>
      </c>
      <c r="Q42" s="160" t="s">
        <v>20177</v>
      </c>
      <c r="R42" s="160">
        <f t="shared" si="0"/>
        <v>0</v>
      </c>
    </row>
    <row r="43" spans="1:18" s="97" customFormat="1" ht="25.35" customHeight="1">
      <c r="A43" s="161" t="s">
        <v>539</v>
      </c>
      <c r="B43" s="161" t="s">
        <v>20217</v>
      </c>
      <c r="C43" s="161" t="s">
        <v>20556</v>
      </c>
      <c r="D43" s="162">
        <v>27472</v>
      </c>
      <c r="E43" s="161" t="s">
        <v>539</v>
      </c>
      <c r="F43" s="161" t="s">
        <v>20279</v>
      </c>
      <c r="G43" s="161" t="s">
        <v>19335</v>
      </c>
      <c r="H43" s="161" t="s">
        <v>19335</v>
      </c>
      <c r="I43" s="161"/>
      <c r="J43" s="161"/>
      <c r="K43" s="161" t="s">
        <v>20177</v>
      </c>
      <c r="L43" s="161" t="s">
        <v>20177</v>
      </c>
      <c r="M43" s="161">
        <v>208</v>
      </c>
      <c r="N43" s="161">
        <v>8</v>
      </c>
      <c r="O43" s="161" t="s">
        <v>20177</v>
      </c>
      <c r="P43" s="161" t="s">
        <v>20309</v>
      </c>
      <c r="Q43" s="161" t="s">
        <v>20177</v>
      </c>
      <c r="R43" s="161">
        <f t="shared" si="0"/>
        <v>0</v>
      </c>
    </row>
    <row r="44" spans="1:18" s="97" customFormat="1" ht="25.35" customHeight="1">
      <c r="A44" s="160" t="s">
        <v>20554</v>
      </c>
      <c r="B44" s="160" t="s">
        <v>20206</v>
      </c>
      <c r="C44" s="160" t="s">
        <v>20555</v>
      </c>
      <c r="D44" s="162">
        <v>64293</v>
      </c>
      <c r="E44" s="160" t="s">
        <v>20554</v>
      </c>
      <c r="F44" s="160" t="s">
        <v>20265</v>
      </c>
      <c r="G44" s="160" t="s">
        <v>19335</v>
      </c>
      <c r="H44" s="160" t="s">
        <v>19335</v>
      </c>
      <c r="I44" s="160"/>
      <c r="J44" s="160"/>
      <c r="K44" s="160" t="s">
        <v>20177</v>
      </c>
      <c r="L44" s="160" t="s">
        <v>19335</v>
      </c>
      <c r="M44" s="160">
        <v>292</v>
      </c>
      <c r="N44" s="160">
        <v>57</v>
      </c>
      <c r="O44" s="160"/>
      <c r="P44" s="160"/>
      <c r="Q44" s="160" t="s">
        <v>20177</v>
      </c>
      <c r="R44" s="160">
        <f t="shared" si="0"/>
        <v>0</v>
      </c>
    </row>
    <row r="45" spans="1:18" s="97" customFormat="1" ht="25.35" customHeight="1">
      <c r="A45" s="161" t="s">
        <v>20551</v>
      </c>
      <c r="B45" s="161" t="s">
        <v>20182</v>
      </c>
      <c r="C45" s="161" t="s">
        <v>20553</v>
      </c>
      <c r="D45" s="162" t="s">
        <v>20552</v>
      </c>
      <c r="E45" s="161" t="s">
        <v>20551</v>
      </c>
      <c r="F45" s="161" t="s">
        <v>20188</v>
      </c>
      <c r="G45" s="161" t="s">
        <v>19335</v>
      </c>
      <c r="H45" s="161" t="s">
        <v>19335</v>
      </c>
      <c r="I45" s="161"/>
      <c r="J45" s="161"/>
      <c r="K45" s="161" t="s">
        <v>20177</v>
      </c>
      <c r="L45" s="161" t="s">
        <v>20177</v>
      </c>
      <c r="M45" s="161">
        <v>160</v>
      </c>
      <c r="N45" s="161">
        <v>71</v>
      </c>
      <c r="O45" s="161" t="s">
        <v>19335</v>
      </c>
      <c r="P45" s="161" t="s">
        <v>20177</v>
      </c>
      <c r="Q45" s="161" t="s">
        <v>20177</v>
      </c>
      <c r="R45" s="161">
        <f t="shared" si="0"/>
        <v>0</v>
      </c>
    </row>
    <row r="46" spans="1:18" s="97" customFormat="1" ht="25.35" customHeight="1">
      <c r="A46" s="160" t="s">
        <v>20550</v>
      </c>
      <c r="B46" s="160" t="s">
        <v>20202</v>
      </c>
      <c r="C46" s="160" t="s">
        <v>20549</v>
      </c>
      <c r="D46" s="162">
        <v>51645</v>
      </c>
      <c r="E46" s="160" t="s">
        <v>20548</v>
      </c>
      <c r="F46" s="160" t="s">
        <v>20199</v>
      </c>
      <c r="G46" s="160" t="s">
        <v>19335</v>
      </c>
      <c r="H46" s="160" t="s">
        <v>19335</v>
      </c>
      <c r="I46" s="160"/>
      <c r="J46" s="160"/>
      <c r="K46" s="160" t="s">
        <v>19335</v>
      </c>
      <c r="L46" s="160" t="s">
        <v>20177</v>
      </c>
      <c r="M46" s="160">
        <v>200</v>
      </c>
      <c r="N46" s="160">
        <v>16</v>
      </c>
      <c r="O46" s="160" t="s">
        <v>19335</v>
      </c>
      <c r="P46" s="160" t="s">
        <v>20222</v>
      </c>
      <c r="Q46" s="160" t="s">
        <v>20177</v>
      </c>
      <c r="R46" s="160">
        <f t="shared" si="0"/>
        <v>0</v>
      </c>
    </row>
    <row r="47" spans="1:18" s="97" customFormat="1" ht="25.35" customHeight="1">
      <c r="A47" s="161" t="s">
        <v>20547</v>
      </c>
      <c r="B47" s="161" t="s">
        <v>20202</v>
      </c>
      <c r="C47" s="161" t="s">
        <v>20546</v>
      </c>
      <c r="D47" s="162">
        <v>44145</v>
      </c>
      <c r="E47" s="161" t="s">
        <v>19357</v>
      </c>
      <c r="F47" s="161" t="s">
        <v>20199</v>
      </c>
      <c r="G47" s="161" t="s">
        <v>19335</v>
      </c>
      <c r="H47" s="161" t="s">
        <v>19335</v>
      </c>
      <c r="I47" s="161"/>
      <c r="J47" s="161"/>
      <c r="K47" s="161" t="s">
        <v>19335</v>
      </c>
      <c r="L47" s="161" t="s">
        <v>20177</v>
      </c>
      <c r="M47" s="161">
        <v>150</v>
      </c>
      <c r="N47" s="161">
        <v>411</v>
      </c>
      <c r="O47" s="161" t="s">
        <v>19335</v>
      </c>
      <c r="P47" s="161" t="s">
        <v>20177</v>
      </c>
      <c r="Q47" s="161" t="s">
        <v>20177</v>
      </c>
      <c r="R47" s="161">
        <f t="shared" si="0"/>
        <v>0</v>
      </c>
    </row>
    <row r="48" spans="1:18" s="97" customFormat="1" ht="25.35" customHeight="1">
      <c r="A48" s="160" t="s">
        <v>20545</v>
      </c>
      <c r="B48" s="160" t="s">
        <v>20182</v>
      </c>
      <c r="C48" s="160" t="s">
        <v>20544</v>
      </c>
      <c r="D48" s="162" t="s">
        <v>20543</v>
      </c>
      <c r="E48" s="160" t="s">
        <v>777</v>
      </c>
      <c r="F48" s="160" t="s">
        <v>20179</v>
      </c>
      <c r="G48" s="160" t="s">
        <v>19335</v>
      </c>
      <c r="H48" s="160" t="s">
        <v>20192</v>
      </c>
      <c r="I48" s="160"/>
      <c r="J48" s="160"/>
      <c r="K48" s="160" t="s">
        <v>20177</v>
      </c>
      <c r="L48" s="160" t="s">
        <v>20177</v>
      </c>
      <c r="M48" s="160">
        <v>90</v>
      </c>
      <c r="N48" s="160">
        <v>536</v>
      </c>
      <c r="O48" s="160" t="s">
        <v>19335</v>
      </c>
      <c r="P48" s="160" t="s">
        <v>20177</v>
      </c>
      <c r="Q48" s="160" t="s">
        <v>20177</v>
      </c>
      <c r="R48" s="160">
        <f t="shared" si="0"/>
        <v>0</v>
      </c>
    </row>
    <row r="49" spans="1:18" s="97" customFormat="1" ht="25.35" customHeight="1">
      <c r="A49" s="161" t="s">
        <v>20542</v>
      </c>
      <c r="B49" s="161" t="s">
        <v>20182</v>
      </c>
      <c r="C49" s="161" t="s">
        <v>20541</v>
      </c>
      <c r="D49" s="162" t="s">
        <v>1297</v>
      </c>
      <c r="E49" s="161" t="s">
        <v>777</v>
      </c>
      <c r="F49" s="161" t="s">
        <v>20179</v>
      </c>
      <c r="G49" s="161" t="s">
        <v>19335</v>
      </c>
      <c r="H49" s="161" t="s">
        <v>19335</v>
      </c>
      <c r="I49" s="161"/>
      <c r="J49" s="161"/>
      <c r="K49" s="161" t="s">
        <v>20177</v>
      </c>
      <c r="L49" s="161" t="s">
        <v>20177</v>
      </c>
      <c r="M49" s="161" t="s">
        <v>20177</v>
      </c>
      <c r="N49" s="161">
        <v>10</v>
      </c>
      <c r="O49" s="161" t="s">
        <v>20177</v>
      </c>
      <c r="P49" s="161" t="s">
        <v>20198</v>
      </c>
      <c r="Q49" s="161" t="s">
        <v>20177</v>
      </c>
      <c r="R49" s="161">
        <f t="shared" si="0"/>
        <v>0</v>
      </c>
    </row>
    <row r="50" spans="1:18" s="97" customFormat="1" ht="25.35" customHeight="1">
      <c r="A50" s="160" t="s">
        <v>588</v>
      </c>
      <c r="B50" s="160" t="s">
        <v>20202</v>
      </c>
      <c r="C50" s="160" t="s">
        <v>20540</v>
      </c>
      <c r="D50" s="162">
        <v>40591</v>
      </c>
      <c r="E50" s="160" t="s">
        <v>588</v>
      </c>
      <c r="F50" s="160" t="s">
        <v>20199</v>
      </c>
      <c r="G50" s="160" t="s">
        <v>19335</v>
      </c>
      <c r="H50" s="160" t="s">
        <v>19335</v>
      </c>
      <c r="I50" s="160"/>
      <c r="J50" s="160"/>
      <c r="K50" s="160" t="s">
        <v>20177</v>
      </c>
      <c r="L50" s="160" t="s">
        <v>19335</v>
      </c>
      <c r="M50" s="160">
        <v>165</v>
      </c>
      <c r="N50" s="160">
        <v>44</v>
      </c>
      <c r="O50" s="160" t="s">
        <v>20177</v>
      </c>
      <c r="P50" s="160" t="s">
        <v>20177</v>
      </c>
      <c r="Q50" s="160" t="s">
        <v>20177</v>
      </c>
      <c r="R50" s="160">
        <f t="shared" si="0"/>
        <v>0</v>
      </c>
    </row>
    <row r="51" spans="1:18" s="97" customFormat="1" ht="25.35" customHeight="1">
      <c r="A51" s="161" t="s">
        <v>20539</v>
      </c>
      <c r="B51" s="161" t="s">
        <v>20202</v>
      </c>
      <c r="C51" s="161" t="s">
        <v>20538</v>
      </c>
      <c r="D51" s="162">
        <v>47051</v>
      </c>
      <c r="E51" s="161" t="s">
        <v>1301</v>
      </c>
      <c r="F51" s="161" t="s">
        <v>20199</v>
      </c>
      <c r="G51" s="161" t="s">
        <v>19335</v>
      </c>
      <c r="H51" s="161" t="s">
        <v>19335</v>
      </c>
      <c r="I51" s="161"/>
      <c r="J51" s="161"/>
      <c r="K51" s="161" t="s">
        <v>20177</v>
      </c>
      <c r="L51" s="161" t="s">
        <v>20177</v>
      </c>
      <c r="M51" s="161">
        <v>60</v>
      </c>
      <c r="N51" s="161">
        <v>641</v>
      </c>
      <c r="O51" s="161"/>
      <c r="P51" s="161" t="s">
        <v>20177</v>
      </c>
      <c r="Q51" s="161" t="s">
        <v>20177</v>
      </c>
      <c r="R51" s="161">
        <f t="shared" si="0"/>
        <v>0</v>
      </c>
    </row>
    <row r="52" spans="1:18" s="97" customFormat="1" ht="25.35" customHeight="1">
      <c r="A52" s="160" t="s">
        <v>20537</v>
      </c>
      <c r="B52" s="160" t="s">
        <v>20202</v>
      </c>
      <c r="C52" s="160" t="s">
        <v>20536</v>
      </c>
      <c r="D52" s="162">
        <v>47137</v>
      </c>
      <c r="E52" s="160" t="s">
        <v>1301</v>
      </c>
      <c r="F52" s="160" t="s">
        <v>20199</v>
      </c>
      <c r="G52" s="160" t="s">
        <v>19335</v>
      </c>
      <c r="H52" s="160" t="s">
        <v>20177</v>
      </c>
      <c r="I52" s="160"/>
      <c r="J52" s="160"/>
      <c r="K52" s="160" t="s">
        <v>20177</v>
      </c>
      <c r="L52" s="160" t="s">
        <v>20177</v>
      </c>
      <c r="M52" s="160">
        <v>124</v>
      </c>
      <c r="N52" s="160">
        <v>125</v>
      </c>
      <c r="O52" s="160" t="s">
        <v>20177</v>
      </c>
      <c r="P52" s="160" t="s">
        <v>20487</v>
      </c>
      <c r="Q52" s="160" t="s">
        <v>20177</v>
      </c>
      <c r="R52" s="160">
        <f t="shared" si="0"/>
        <v>0</v>
      </c>
    </row>
    <row r="53" spans="1:18" s="97" customFormat="1" ht="25.35" customHeight="1">
      <c r="A53" s="161" t="s">
        <v>20534</v>
      </c>
      <c r="B53" s="161" t="s">
        <v>20217</v>
      </c>
      <c r="C53" s="161" t="s">
        <v>20535</v>
      </c>
      <c r="D53" s="162">
        <v>26725</v>
      </c>
      <c r="E53" s="161" t="s">
        <v>20534</v>
      </c>
      <c r="F53" s="161" t="s">
        <v>20279</v>
      </c>
      <c r="G53" s="161" t="s">
        <v>19335</v>
      </c>
      <c r="H53" s="161" t="s">
        <v>19335</v>
      </c>
      <c r="I53" s="161"/>
      <c r="J53" s="161"/>
      <c r="K53" s="161" t="s">
        <v>20177</v>
      </c>
      <c r="L53" s="161" t="s">
        <v>20177</v>
      </c>
      <c r="M53" s="161">
        <v>94</v>
      </c>
      <c r="N53" s="161">
        <v>247</v>
      </c>
      <c r="O53" s="161" t="s">
        <v>20177</v>
      </c>
      <c r="P53" s="161" t="s">
        <v>20177</v>
      </c>
      <c r="Q53" s="161" t="s">
        <v>20177</v>
      </c>
      <c r="R53" s="161">
        <f t="shared" si="0"/>
        <v>0</v>
      </c>
    </row>
    <row r="54" spans="1:18" s="97" customFormat="1" ht="25.35" customHeight="1">
      <c r="A54" s="160" t="s">
        <v>1319</v>
      </c>
      <c r="B54" s="160" t="s">
        <v>20182</v>
      </c>
      <c r="C54" s="160" t="s">
        <v>20533</v>
      </c>
      <c r="D54" s="162">
        <v>99085</v>
      </c>
      <c r="E54" s="160" t="s">
        <v>1319</v>
      </c>
      <c r="F54" s="160" t="s">
        <v>20223</v>
      </c>
      <c r="G54" s="160" t="s">
        <v>19335</v>
      </c>
      <c r="H54" s="160" t="s">
        <v>19335</v>
      </c>
      <c r="I54" s="160"/>
      <c r="J54" s="160"/>
      <c r="K54" s="160" t="s">
        <v>20177</v>
      </c>
      <c r="L54" s="160" t="s">
        <v>20177</v>
      </c>
      <c r="M54" s="160">
        <v>85</v>
      </c>
      <c r="N54" s="160" t="s">
        <v>20532</v>
      </c>
      <c r="O54" s="160" t="s">
        <v>19335</v>
      </c>
      <c r="P54" s="160" t="s">
        <v>20177</v>
      </c>
      <c r="Q54" s="160" t="s">
        <v>20177</v>
      </c>
      <c r="R54" s="160">
        <f t="shared" si="0"/>
        <v>0</v>
      </c>
    </row>
    <row r="55" spans="1:18" s="97" customFormat="1" ht="25.35" customHeight="1">
      <c r="A55" s="161" t="s">
        <v>631</v>
      </c>
      <c r="B55" s="161" t="s">
        <v>20202</v>
      </c>
      <c r="C55" s="161" t="s">
        <v>20531</v>
      </c>
      <c r="D55" s="162">
        <v>53879</v>
      </c>
      <c r="E55" s="161" t="s">
        <v>631</v>
      </c>
      <c r="F55" s="161" t="s">
        <v>20199</v>
      </c>
      <c r="G55" s="161" t="s">
        <v>19335</v>
      </c>
      <c r="H55" s="161" t="s">
        <v>19335</v>
      </c>
      <c r="I55" s="161"/>
      <c r="J55" s="161"/>
      <c r="K55" s="161" t="s">
        <v>19335</v>
      </c>
      <c r="L55" s="161" t="s">
        <v>19335</v>
      </c>
      <c r="M55" s="161">
        <v>167</v>
      </c>
      <c r="N55" s="161">
        <v>31</v>
      </c>
      <c r="O55" s="161" t="s">
        <v>20177</v>
      </c>
      <c r="P55" s="161" t="s">
        <v>20530</v>
      </c>
      <c r="Q55" s="161" t="s">
        <v>20177</v>
      </c>
      <c r="R55" s="161">
        <f t="shared" si="0"/>
        <v>0</v>
      </c>
    </row>
    <row r="56" spans="1:18" s="97" customFormat="1" ht="25.35" customHeight="1">
      <c r="A56" s="160" t="s">
        <v>20528</v>
      </c>
      <c r="B56" s="160" t="s">
        <v>20202</v>
      </c>
      <c r="C56" s="160" t="s">
        <v>20529</v>
      </c>
      <c r="D56" s="162">
        <v>57413</v>
      </c>
      <c r="E56" s="160" t="s">
        <v>20528</v>
      </c>
      <c r="F56" s="160" t="s">
        <v>20199</v>
      </c>
      <c r="G56" s="160" t="s">
        <v>19335</v>
      </c>
      <c r="H56" s="160" t="s">
        <v>19335</v>
      </c>
      <c r="I56" s="160"/>
      <c r="J56" s="160"/>
      <c r="K56" s="160" t="s">
        <v>20177</v>
      </c>
      <c r="L56" s="160" t="s">
        <v>20177</v>
      </c>
      <c r="M56" s="160">
        <v>246</v>
      </c>
      <c r="N56" s="160">
        <v>32</v>
      </c>
      <c r="O56" s="160" t="s">
        <v>19335</v>
      </c>
      <c r="P56" s="160" t="s">
        <v>20177</v>
      </c>
      <c r="Q56" s="160" t="s">
        <v>20177</v>
      </c>
      <c r="R56" s="160">
        <f t="shared" si="0"/>
        <v>0</v>
      </c>
    </row>
    <row r="57" spans="1:18" s="97" customFormat="1" ht="25.35" customHeight="1">
      <c r="A57" s="161" t="s">
        <v>20527</v>
      </c>
      <c r="B57" s="161" t="s">
        <v>20196</v>
      </c>
      <c r="C57" s="161" t="s">
        <v>20526</v>
      </c>
      <c r="D57" s="162">
        <v>15232</v>
      </c>
      <c r="E57" s="161" t="s">
        <v>20525</v>
      </c>
      <c r="F57" s="161" t="s">
        <v>20193</v>
      </c>
      <c r="G57" s="161" t="s">
        <v>19335</v>
      </c>
      <c r="H57" s="161" t="s">
        <v>19335</v>
      </c>
      <c r="I57" s="161"/>
      <c r="J57" s="161"/>
      <c r="K57" s="161" t="s">
        <v>20177</v>
      </c>
      <c r="L57" s="161" t="s">
        <v>20177</v>
      </c>
      <c r="M57" s="161">
        <v>376</v>
      </c>
      <c r="N57" s="161">
        <v>38</v>
      </c>
      <c r="O57" s="161" t="s">
        <v>20177</v>
      </c>
      <c r="P57" s="161" t="s">
        <v>20177</v>
      </c>
      <c r="Q57" s="161" t="s">
        <v>20177</v>
      </c>
      <c r="R57" s="161">
        <f t="shared" si="0"/>
        <v>0</v>
      </c>
    </row>
    <row r="58" spans="1:18" s="97" customFormat="1" ht="24.75" customHeight="1">
      <c r="A58" s="160" t="s">
        <v>20524</v>
      </c>
      <c r="B58" s="160" t="s">
        <v>20206</v>
      </c>
      <c r="C58" s="160" t="s">
        <v>20523</v>
      </c>
      <c r="D58" s="162">
        <v>60327</v>
      </c>
      <c r="E58" s="160" t="s">
        <v>20522</v>
      </c>
      <c r="F58" s="160" t="s">
        <v>20265</v>
      </c>
      <c r="G58" s="160" t="s">
        <v>19335</v>
      </c>
      <c r="H58" s="160" t="s">
        <v>19335</v>
      </c>
      <c r="I58" s="160" t="s">
        <v>19335</v>
      </c>
      <c r="J58" s="160" t="s">
        <v>19335</v>
      </c>
      <c r="K58" s="160" t="s">
        <v>19335</v>
      </c>
      <c r="L58" s="160" t="s">
        <v>19335</v>
      </c>
      <c r="M58" s="160">
        <v>376</v>
      </c>
      <c r="N58" s="160">
        <v>381</v>
      </c>
      <c r="O58" s="160" t="s">
        <v>20177</v>
      </c>
      <c r="P58" s="160" t="s">
        <v>20521</v>
      </c>
      <c r="Q58" s="160" t="s">
        <v>20177</v>
      </c>
      <c r="R58" s="160">
        <f t="shared" si="0"/>
        <v>0</v>
      </c>
    </row>
    <row r="59" spans="1:18" s="97" customFormat="1" ht="25.35" customHeight="1">
      <c r="A59" s="161" t="s">
        <v>20519</v>
      </c>
      <c r="B59" s="161" t="s">
        <v>20238</v>
      </c>
      <c r="C59" s="161" t="s">
        <v>20520</v>
      </c>
      <c r="D59" s="162">
        <v>79100</v>
      </c>
      <c r="E59" s="161" t="s">
        <v>20519</v>
      </c>
      <c r="F59" s="161" t="s">
        <v>20236</v>
      </c>
      <c r="G59" s="161" t="s">
        <v>19335</v>
      </c>
      <c r="H59" s="161" t="s">
        <v>20177</v>
      </c>
      <c r="I59" s="161"/>
      <c r="J59" s="161"/>
      <c r="K59" s="161" t="s">
        <v>20177</v>
      </c>
      <c r="L59" s="161" t="s">
        <v>20177</v>
      </c>
      <c r="M59" s="161">
        <v>50</v>
      </c>
      <c r="N59" s="161">
        <v>629</v>
      </c>
      <c r="O59" s="161" t="s">
        <v>20177</v>
      </c>
      <c r="P59" s="161"/>
      <c r="Q59" s="161"/>
      <c r="R59" s="161">
        <f t="shared" si="0"/>
        <v>0</v>
      </c>
    </row>
    <row r="60" spans="1:18" s="97" customFormat="1" ht="25.35" customHeight="1">
      <c r="A60" s="160" t="s">
        <v>20517</v>
      </c>
      <c r="B60" s="160" t="s">
        <v>20229</v>
      </c>
      <c r="C60" s="160" t="s">
        <v>20518</v>
      </c>
      <c r="D60" s="162">
        <v>83395</v>
      </c>
      <c r="E60" s="160" t="s">
        <v>20517</v>
      </c>
      <c r="F60" s="160" t="s">
        <v>20204</v>
      </c>
      <c r="G60" s="160" t="s">
        <v>19335</v>
      </c>
      <c r="H60" s="160" t="s">
        <v>19335</v>
      </c>
      <c r="I60" s="160"/>
      <c r="J60" s="160"/>
      <c r="K60" s="160" t="s">
        <v>20177</v>
      </c>
      <c r="L60" s="160" t="s">
        <v>20177</v>
      </c>
      <c r="M60" s="160">
        <v>160</v>
      </c>
      <c r="N60" s="160">
        <v>31</v>
      </c>
      <c r="O60" s="160" t="s">
        <v>19335</v>
      </c>
      <c r="P60" s="160" t="s">
        <v>20177</v>
      </c>
      <c r="Q60" s="160" t="s">
        <v>20177</v>
      </c>
      <c r="R60" s="160">
        <f t="shared" si="0"/>
        <v>0</v>
      </c>
    </row>
    <row r="61" spans="1:18" s="97" customFormat="1" ht="25.35" customHeight="1">
      <c r="A61" s="161" t="s">
        <v>20515</v>
      </c>
      <c r="B61" s="161" t="s">
        <v>20238</v>
      </c>
      <c r="C61" s="161" t="s">
        <v>20516</v>
      </c>
      <c r="D61" s="162">
        <v>88045</v>
      </c>
      <c r="E61" s="161" t="s">
        <v>20515</v>
      </c>
      <c r="F61" s="161" t="s">
        <v>20236</v>
      </c>
      <c r="G61" s="161" t="s">
        <v>19335</v>
      </c>
      <c r="H61" s="161" t="s">
        <v>19335</v>
      </c>
      <c r="I61" s="161"/>
      <c r="J61" s="161"/>
      <c r="K61" s="161" t="s">
        <v>20177</v>
      </c>
      <c r="L61" s="161" t="s">
        <v>19335</v>
      </c>
      <c r="M61" s="161">
        <v>200</v>
      </c>
      <c r="N61" s="161">
        <v>253</v>
      </c>
      <c r="O61" s="161" t="s">
        <v>20177</v>
      </c>
      <c r="P61" s="161" t="s">
        <v>20177</v>
      </c>
      <c r="Q61" s="161" t="s">
        <v>20177</v>
      </c>
      <c r="R61" s="161">
        <f t="shared" si="0"/>
        <v>0</v>
      </c>
    </row>
    <row r="62" spans="1:18" s="97" customFormat="1" ht="25.35" customHeight="1">
      <c r="A62" s="160" t="s">
        <v>20513</v>
      </c>
      <c r="B62" s="160" t="s">
        <v>20202</v>
      </c>
      <c r="C62" s="160" t="s">
        <v>20514</v>
      </c>
      <c r="D62" s="162">
        <v>58730</v>
      </c>
      <c r="E62" s="160" t="s">
        <v>20513</v>
      </c>
      <c r="F62" s="160" t="s">
        <v>20199</v>
      </c>
      <c r="G62" s="160" t="s">
        <v>19335</v>
      </c>
      <c r="H62" s="160" t="s">
        <v>19335</v>
      </c>
      <c r="I62" s="160"/>
      <c r="J62" s="160"/>
      <c r="K62" s="160" t="s">
        <v>19335</v>
      </c>
      <c r="L62" s="160" t="s">
        <v>20177</v>
      </c>
      <c r="M62" s="160" t="s">
        <v>20177</v>
      </c>
      <c r="N62" s="160">
        <v>111</v>
      </c>
      <c r="O62" s="160" t="s">
        <v>20177</v>
      </c>
      <c r="P62" s="160" t="s">
        <v>20512</v>
      </c>
      <c r="Q62" s="160" t="s">
        <v>20177</v>
      </c>
      <c r="R62" s="160">
        <f t="shared" si="0"/>
        <v>0</v>
      </c>
    </row>
    <row r="63" spans="1:18" s="97" customFormat="1" ht="25.35" customHeight="1">
      <c r="A63" s="161" t="s">
        <v>20511</v>
      </c>
      <c r="B63" s="161" t="s">
        <v>20229</v>
      </c>
      <c r="C63" s="161" t="s">
        <v>20510</v>
      </c>
      <c r="D63" s="162">
        <v>90763</v>
      </c>
      <c r="E63" s="161" t="s">
        <v>20509</v>
      </c>
      <c r="F63" s="161" t="s">
        <v>20204</v>
      </c>
      <c r="G63" s="161" t="s">
        <v>19335</v>
      </c>
      <c r="H63" s="161" t="s">
        <v>19335</v>
      </c>
      <c r="I63" s="161"/>
      <c r="J63" s="161"/>
      <c r="K63" s="161" t="s">
        <v>20177</v>
      </c>
      <c r="L63" s="161" t="s">
        <v>20177</v>
      </c>
      <c r="M63" s="161">
        <v>170</v>
      </c>
      <c r="N63" s="161">
        <v>44</v>
      </c>
      <c r="O63" s="161" t="s">
        <v>20177</v>
      </c>
      <c r="P63" s="161" t="s">
        <v>20177</v>
      </c>
      <c r="Q63" s="161" t="s">
        <v>20177</v>
      </c>
      <c r="R63" s="161">
        <f t="shared" si="0"/>
        <v>0</v>
      </c>
    </row>
    <row r="64" spans="1:18" s="97" customFormat="1" ht="25.35" customHeight="1">
      <c r="A64" s="160" t="s">
        <v>473</v>
      </c>
      <c r="B64" s="160" t="s">
        <v>20206</v>
      </c>
      <c r="C64" s="160" t="s">
        <v>20508</v>
      </c>
      <c r="D64" s="162">
        <v>36037</v>
      </c>
      <c r="E64" s="160" t="s">
        <v>473</v>
      </c>
      <c r="F64" s="160" t="s">
        <v>20265</v>
      </c>
      <c r="G64" s="160" t="s">
        <v>19335</v>
      </c>
      <c r="H64" s="160" t="s">
        <v>19335</v>
      </c>
      <c r="I64" s="160"/>
      <c r="J64" s="160"/>
      <c r="K64" s="160" t="s">
        <v>20177</v>
      </c>
      <c r="L64" s="160" t="s">
        <v>19335</v>
      </c>
      <c r="M64" s="160">
        <v>116</v>
      </c>
      <c r="N64" s="160">
        <v>1024</v>
      </c>
      <c r="O64" s="160" t="s">
        <v>19335</v>
      </c>
      <c r="P64" s="160" t="s">
        <v>20177</v>
      </c>
      <c r="Q64" s="160" t="s">
        <v>20177</v>
      </c>
      <c r="R64" s="160">
        <f t="shared" si="0"/>
        <v>0</v>
      </c>
    </row>
    <row r="65" spans="1:18" s="97" customFormat="1" ht="25.35" customHeight="1">
      <c r="A65" s="161" t="s">
        <v>20505</v>
      </c>
      <c r="B65" s="161" t="s">
        <v>20182</v>
      </c>
      <c r="C65" s="161" t="s">
        <v>20507</v>
      </c>
      <c r="D65" s="162" t="s">
        <v>20506</v>
      </c>
      <c r="E65" s="161" t="s">
        <v>20505</v>
      </c>
      <c r="F65" s="161" t="s">
        <v>20223</v>
      </c>
      <c r="G65" s="161" t="s">
        <v>19335</v>
      </c>
      <c r="H65" s="161" t="s">
        <v>19335</v>
      </c>
      <c r="I65" s="161"/>
      <c r="J65" s="161"/>
      <c r="K65" s="161" t="s">
        <v>19335</v>
      </c>
      <c r="L65" s="161" t="s">
        <v>20177</v>
      </c>
      <c r="M65" s="161">
        <v>100</v>
      </c>
      <c r="N65" s="161" t="s">
        <v>20504</v>
      </c>
      <c r="O65" s="161" t="s">
        <v>20177</v>
      </c>
      <c r="P65" s="161" t="s">
        <v>20222</v>
      </c>
      <c r="Q65" s="161" t="s">
        <v>20177</v>
      </c>
      <c r="R65" s="161">
        <f t="shared" si="0"/>
        <v>0</v>
      </c>
    </row>
    <row r="66" spans="1:18" s="97" customFormat="1" ht="25.35" customHeight="1">
      <c r="A66" s="160" t="s">
        <v>460</v>
      </c>
      <c r="B66" s="160" t="s">
        <v>20206</v>
      </c>
      <c r="C66" s="160" t="s">
        <v>20503</v>
      </c>
      <c r="D66" s="162" t="s">
        <v>20502</v>
      </c>
      <c r="E66" s="160" t="s">
        <v>460</v>
      </c>
      <c r="F66" s="160" t="s">
        <v>20265</v>
      </c>
      <c r="G66" s="160" t="s">
        <v>19335</v>
      </c>
      <c r="H66" s="160" t="s">
        <v>19335</v>
      </c>
      <c r="I66" s="160"/>
      <c r="J66" s="160"/>
      <c r="K66" s="160" t="s">
        <v>20177</v>
      </c>
      <c r="L66" s="160" t="s">
        <v>19335</v>
      </c>
      <c r="M66" s="160" t="s">
        <v>20177</v>
      </c>
      <c r="N66" s="160" t="s">
        <v>20501</v>
      </c>
      <c r="O66" s="160" t="s">
        <v>20177</v>
      </c>
      <c r="P66" s="160" t="s">
        <v>20177</v>
      </c>
      <c r="Q66" s="160" t="s">
        <v>20177</v>
      </c>
      <c r="R66" s="160">
        <f t="shared" si="0"/>
        <v>0</v>
      </c>
    </row>
    <row r="67" spans="1:18" s="97" customFormat="1" ht="25.35" customHeight="1">
      <c r="A67" s="161" t="s">
        <v>783</v>
      </c>
      <c r="B67" s="161" t="s">
        <v>20182</v>
      </c>
      <c r="C67" s="161" t="s">
        <v>20500</v>
      </c>
      <c r="D67" s="162" t="s">
        <v>20499</v>
      </c>
      <c r="E67" s="161" t="s">
        <v>783</v>
      </c>
      <c r="F67" s="161" t="s">
        <v>20179</v>
      </c>
      <c r="G67" s="161" t="s">
        <v>19335</v>
      </c>
      <c r="H67" s="161" t="s">
        <v>19335</v>
      </c>
      <c r="I67" s="161"/>
      <c r="J67" s="161"/>
      <c r="K67" s="161" t="s">
        <v>20177</v>
      </c>
      <c r="L67" s="161" t="s">
        <v>20177</v>
      </c>
      <c r="M67" s="161">
        <v>80</v>
      </c>
      <c r="N67" s="161">
        <v>138</v>
      </c>
      <c r="O67" s="161" t="s">
        <v>19335</v>
      </c>
      <c r="P67" s="161" t="s">
        <v>20177</v>
      </c>
      <c r="Q67" s="161" t="s">
        <v>20177</v>
      </c>
      <c r="R67" s="161">
        <f t="shared" si="0"/>
        <v>0</v>
      </c>
    </row>
    <row r="68" spans="1:18" s="97" customFormat="1" ht="25.35" customHeight="1">
      <c r="A68" s="160" t="s">
        <v>882</v>
      </c>
      <c r="B68" s="160" t="s">
        <v>20182</v>
      </c>
      <c r="C68" s="160" t="s">
        <v>20498</v>
      </c>
      <c r="D68" s="162">
        <v>99867</v>
      </c>
      <c r="E68" s="160" t="s">
        <v>882</v>
      </c>
      <c r="F68" s="160" t="s">
        <v>20223</v>
      </c>
      <c r="G68" s="160" t="s">
        <v>19335</v>
      </c>
      <c r="H68" s="160" t="s">
        <v>19335</v>
      </c>
      <c r="I68" s="160"/>
      <c r="J68" s="160"/>
      <c r="K68" s="160" t="s">
        <v>20177</v>
      </c>
      <c r="L68" s="160" t="s">
        <v>20177</v>
      </c>
      <c r="M68" s="160">
        <v>100</v>
      </c>
      <c r="N68" s="160">
        <v>11</v>
      </c>
      <c r="O68" s="160" t="s">
        <v>20177</v>
      </c>
      <c r="P68" s="160" t="s">
        <v>20177</v>
      </c>
      <c r="Q68" s="160" t="s">
        <v>20177</v>
      </c>
      <c r="R68" s="160">
        <f t="shared" si="0"/>
        <v>0</v>
      </c>
    </row>
    <row r="69" spans="1:18" s="97" customFormat="1" ht="25.35" customHeight="1">
      <c r="A69" s="161" t="s">
        <v>519</v>
      </c>
      <c r="B69" s="161" t="s">
        <v>20217</v>
      </c>
      <c r="C69" s="161" t="s">
        <v>20497</v>
      </c>
      <c r="D69" s="162">
        <v>37081</v>
      </c>
      <c r="E69" s="161" t="s">
        <v>519</v>
      </c>
      <c r="F69" s="161" t="s">
        <v>20279</v>
      </c>
      <c r="G69" s="161" t="s">
        <v>19335</v>
      </c>
      <c r="H69" s="161" t="s">
        <v>19335</v>
      </c>
      <c r="I69" s="161"/>
      <c r="J69" s="161"/>
      <c r="K69" s="161" t="s">
        <v>20177</v>
      </c>
      <c r="L69" s="161" t="s">
        <v>20177</v>
      </c>
      <c r="M69" s="161">
        <v>160</v>
      </c>
      <c r="N69" s="161">
        <v>39</v>
      </c>
      <c r="O69" s="161" t="s">
        <v>20177</v>
      </c>
      <c r="P69" s="161" t="s">
        <v>20177</v>
      </c>
      <c r="Q69" s="161" t="s">
        <v>20177</v>
      </c>
      <c r="R69" s="161">
        <f t="shared" si="0"/>
        <v>0</v>
      </c>
    </row>
    <row r="70" spans="1:18" s="97" customFormat="1" ht="39" customHeight="1">
      <c r="A70" s="160" t="s">
        <v>20495</v>
      </c>
      <c r="B70" s="160" t="s">
        <v>20202</v>
      </c>
      <c r="C70" s="160" t="s">
        <v>20496</v>
      </c>
      <c r="D70" s="162">
        <v>51149</v>
      </c>
      <c r="E70" s="160" t="s">
        <v>20495</v>
      </c>
      <c r="F70" s="160" t="s">
        <v>20199</v>
      </c>
      <c r="G70" s="160"/>
      <c r="H70" s="160"/>
      <c r="I70" s="160" t="s">
        <v>19335</v>
      </c>
      <c r="J70" s="160" t="s">
        <v>20192</v>
      </c>
      <c r="K70" s="160" t="s">
        <v>20177</v>
      </c>
      <c r="L70" s="160" t="s">
        <v>19335</v>
      </c>
      <c r="M70" s="160">
        <v>130</v>
      </c>
      <c r="N70" s="160">
        <v>288</v>
      </c>
      <c r="O70" s="160" t="s">
        <v>19335</v>
      </c>
      <c r="P70" s="160" t="s">
        <v>20442</v>
      </c>
      <c r="Q70" s="160" t="s">
        <v>20177</v>
      </c>
      <c r="R70" s="160">
        <f t="shared" si="0"/>
        <v>0</v>
      </c>
    </row>
    <row r="71" spans="1:18" s="97" customFormat="1" ht="25.35" customHeight="1">
      <c r="A71" s="161" t="s">
        <v>20492</v>
      </c>
      <c r="B71" s="161" t="s">
        <v>20202</v>
      </c>
      <c r="C71" s="161" t="s">
        <v>20494</v>
      </c>
      <c r="D71" s="162" t="s">
        <v>20493</v>
      </c>
      <c r="E71" s="161" t="s">
        <v>20492</v>
      </c>
      <c r="F71" s="161" t="s">
        <v>20252</v>
      </c>
      <c r="G71" s="161" t="s">
        <v>19335</v>
      </c>
      <c r="H71" s="161" t="s">
        <v>19335</v>
      </c>
      <c r="I71" s="161"/>
      <c r="J71" s="161"/>
      <c r="K71" s="161" t="s">
        <v>19335</v>
      </c>
      <c r="L71" s="161" t="s">
        <v>20177</v>
      </c>
      <c r="M71" s="161">
        <v>672</v>
      </c>
      <c r="N71" s="161">
        <v>15</v>
      </c>
      <c r="O71" s="161" t="s">
        <v>20177</v>
      </c>
      <c r="P71" s="161" t="s">
        <v>20222</v>
      </c>
      <c r="Q71" s="161" t="s">
        <v>20177</v>
      </c>
      <c r="R71" s="161">
        <f t="shared" si="0"/>
        <v>0</v>
      </c>
    </row>
    <row r="72" spans="1:18" s="97" customFormat="1" ht="25.35" customHeight="1">
      <c r="A72" s="160" t="s">
        <v>376</v>
      </c>
      <c r="B72" s="160" t="s">
        <v>20229</v>
      </c>
      <c r="C72" s="160" t="s">
        <v>20491</v>
      </c>
      <c r="D72" s="162">
        <v>89312</v>
      </c>
      <c r="E72" s="160" t="s">
        <v>376</v>
      </c>
      <c r="F72" s="160" t="s">
        <v>20204</v>
      </c>
      <c r="G72" s="160" t="s">
        <v>19335</v>
      </c>
      <c r="H72" s="160" t="s">
        <v>19335</v>
      </c>
      <c r="I72" s="160"/>
      <c r="J72" s="160"/>
      <c r="K72" s="160" t="s">
        <v>20177</v>
      </c>
      <c r="L72" s="160" t="s">
        <v>20177</v>
      </c>
      <c r="M72" s="160">
        <v>60</v>
      </c>
      <c r="N72" s="160">
        <v>13</v>
      </c>
      <c r="O72" s="160" t="s">
        <v>20177</v>
      </c>
      <c r="P72" s="160" t="s">
        <v>20177</v>
      </c>
      <c r="Q72" s="160" t="s">
        <v>20177</v>
      </c>
      <c r="R72" s="160">
        <f t="shared" si="0"/>
        <v>0</v>
      </c>
    </row>
    <row r="73" spans="1:18" s="97" customFormat="1" ht="25.35" customHeight="1">
      <c r="A73" s="161" t="s">
        <v>20490</v>
      </c>
      <c r="B73" s="161" t="s">
        <v>20202</v>
      </c>
      <c r="C73" s="161" t="s">
        <v>20489</v>
      </c>
      <c r="D73" s="162">
        <v>58089</v>
      </c>
      <c r="E73" s="161" t="s">
        <v>20488</v>
      </c>
      <c r="F73" s="161" t="s">
        <v>20199</v>
      </c>
      <c r="G73" s="161" t="s">
        <v>19335</v>
      </c>
      <c r="H73" s="161" t="s">
        <v>20192</v>
      </c>
      <c r="I73" s="161"/>
      <c r="J73" s="161"/>
      <c r="K73" s="161" t="s">
        <v>20177</v>
      </c>
      <c r="L73" s="161" t="s">
        <v>19335</v>
      </c>
      <c r="M73" s="161">
        <v>46</v>
      </c>
      <c r="N73" s="161">
        <v>170</v>
      </c>
      <c r="O73" s="161" t="s">
        <v>20177</v>
      </c>
      <c r="P73" s="161" t="s">
        <v>20487</v>
      </c>
      <c r="Q73" s="161" t="s">
        <v>20177</v>
      </c>
      <c r="R73" s="161">
        <f t="shared" si="0"/>
        <v>0</v>
      </c>
    </row>
    <row r="74" spans="1:18" s="97" customFormat="1" ht="25.35" customHeight="1">
      <c r="A74" s="160" t="s">
        <v>20485</v>
      </c>
      <c r="B74" s="160" t="s">
        <v>20211</v>
      </c>
      <c r="C74" s="160" t="s">
        <v>20486</v>
      </c>
      <c r="D74" s="162">
        <v>39340</v>
      </c>
      <c r="E74" s="160" t="s">
        <v>20485</v>
      </c>
      <c r="F74" s="160" t="s">
        <v>20188</v>
      </c>
      <c r="G74" s="160" t="s">
        <v>19335</v>
      </c>
      <c r="H74" s="160" t="s">
        <v>19335</v>
      </c>
      <c r="I74" s="160"/>
      <c r="J74" s="160"/>
      <c r="K74" s="160" t="s">
        <v>20177</v>
      </c>
      <c r="L74" s="160" t="s">
        <v>20177</v>
      </c>
      <c r="M74" s="160">
        <v>200</v>
      </c>
      <c r="N74" s="160" t="s">
        <v>20484</v>
      </c>
      <c r="O74" s="160" t="s">
        <v>20177</v>
      </c>
      <c r="P74" s="160" t="s">
        <v>20177</v>
      </c>
      <c r="Q74" s="160" t="s">
        <v>20177</v>
      </c>
      <c r="R74" s="160">
        <f t="shared" si="0"/>
        <v>0</v>
      </c>
    </row>
    <row r="75" spans="1:18" s="97" customFormat="1" ht="25.35" customHeight="1">
      <c r="A75" s="161" t="s">
        <v>20482</v>
      </c>
      <c r="B75" s="161" t="s">
        <v>20182</v>
      </c>
      <c r="C75" s="161" t="s">
        <v>20483</v>
      </c>
      <c r="D75" s="162" t="s">
        <v>1347</v>
      </c>
      <c r="E75" s="161" t="s">
        <v>20482</v>
      </c>
      <c r="F75" s="161" t="s">
        <v>20188</v>
      </c>
      <c r="G75" s="161" t="s">
        <v>19335</v>
      </c>
      <c r="H75" s="161" t="s">
        <v>19335</v>
      </c>
      <c r="I75" s="161"/>
      <c r="J75" s="161"/>
      <c r="K75" s="161" t="s">
        <v>20177</v>
      </c>
      <c r="L75" s="161" t="s">
        <v>20177</v>
      </c>
      <c r="M75" s="161">
        <v>180</v>
      </c>
      <c r="N75" s="161" t="s">
        <v>20481</v>
      </c>
      <c r="O75" s="161" t="s">
        <v>19335</v>
      </c>
      <c r="P75" s="161" t="s">
        <v>20177</v>
      </c>
      <c r="Q75" s="161" t="s">
        <v>20177</v>
      </c>
      <c r="R75" s="161">
        <f t="shared" si="0"/>
        <v>0</v>
      </c>
    </row>
    <row r="76" spans="1:18" s="97" customFormat="1" ht="25.35" customHeight="1">
      <c r="A76" s="160" t="s">
        <v>20480</v>
      </c>
      <c r="B76" s="160" t="s">
        <v>20238</v>
      </c>
      <c r="C76" s="160" t="s">
        <v>20479</v>
      </c>
      <c r="D76" s="162">
        <v>79576</v>
      </c>
      <c r="E76" s="160" t="s">
        <v>20478</v>
      </c>
      <c r="F76" s="160" t="s">
        <v>20236</v>
      </c>
      <c r="G76" s="160" t="s">
        <v>19335</v>
      </c>
      <c r="H76" s="160" t="s">
        <v>19335</v>
      </c>
      <c r="I76" s="160"/>
      <c r="J76" s="160"/>
      <c r="K76" s="160" t="s">
        <v>20177</v>
      </c>
      <c r="L76" s="160" t="s">
        <v>20177</v>
      </c>
      <c r="M76" s="160">
        <v>50</v>
      </c>
      <c r="N76" s="160">
        <v>30</v>
      </c>
      <c r="O76" s="160" t="s">
        <v>19335</v>
      </c>
      <c r="P76" s="160" t="s">
        <v>20477</v>
      </c>
      <c r="Q76" s="160"/>
      <c r="R76" s="160">
        <f t="shared" ref="R76:R139" si="1">ROUND($B$4/$B$7,0)</f>
        <v>0</v>
      </c>
    </row>
    <row r="77" spans="1:18" s="97" customFormat="1" ht="25.35" customHeight="1">
      <c r="A77" s="161" t="s">
        <v>20476</v>
      </c>
      <c r="B77" s="161" t="s">
        <v>20217</v>
      </c>
      <c r="C77" s="161" t="s">
        <v>20475</v>
      </c>
      <c r="D77" s="162">
        <v>22765</v>
      </c>
      <c r="E77" s="161" t="s">
        <v>430</v>
      </c>
      <c r="F77" s="161" t="s">
        <v>430</v>
      </c>
      <c r="G77" s="161" t="s">
        <v>19335</v>
      </c>
      <c r="H77" s="161" t="s">
        <v>20177</v>
      </c>
      <c r="I77" s="161"/>
      <c r="J77" s="161"/>
      <c r="K77" s="161" t="s">
        <v>20177</v>
      </c>
      <c r="L77" s="161" t="s">
        <v>19335</v>
      </c>
      <c r="M77" s="161">
        <v>116</v>
      </c>
      <c r="N77" s="161">
        <v>473</v>
      </c>
      <c r="O77" s="161" t="s">
        <v>20177</v>
      </c>
      <c r="P77" s="161" t="s">
        <v>20177</v>
      </c>
      <c r="Q77" s="161" t="s">
        <v>20177</v>
      </c>
      <c r="R77" s="161">
        <f t="shared" si="1"/>
        <v>0</v>
      </c>
    </row>
    <row r="78" spans="1:18" s="97" customFormat="1" ht="25.35" customHeight="1">
      <c r="A78" s="160" t="s">
        <v>20474</v>
      </c>
      <c r="B78" s="160" t="s">
        <v>20217</v>
      </c>
      <c r="C78" s="160" t="s">
        <v>20473</v>
      </c>
      <c r="D78" s="162">
        <v>20097</v>
      </c>
      <c r="E78" s="160" t="s">
        <v>430</v>
      </c>
      <c r="F78" s="160" t="s">
        <v>430</v>
      </c>
      <c r="G78" s="160" t="s">
        <v>19335</v>
      </c>
      <c r="H78" s="160" t="s">
        <v>19335</v>
      </c>
      <c r="I78" s="160"/>
      <c r="J78" s="160"/>
      <c r="K78" s="160" t="s">
        <v>20177</v>
      </c>
      <c r="L78" s="160" t="s">
        <v>19335</v>
      </c>
      <c r="M78" s="160">
        <v>231</v>
      </c>
      <c r="N78" s="160">
        <v>79</v>
      </c>
      <c r="O78" s="160" t="s">
        <v>20177</v>
      </c>
      <c r="P78" s="160" t="s">
        <v>20472</v>
      </c>
      <c r="Q78" s="160" t="s">
        <v>20177</v>
      </c>
      <c r="R78" s="160">
        <f t="shared" si="1"/>
        <v>0</v>
      </c>
    </row>
    <row r="79" spans="1:18" s="97" customFormat="1" ht="25.35" customHeight="1">
      <c r="A79" s="161" t="s">
        <v>20471</v>
      </c>
      <c r="B79" s="161" t="s">
        <v>20202</v>
      </c>
      <c r="C79" s="161" t="s">
        <v>20470</v>
      </c>
      <c r="D79" s="162">
        <v>59065</v>
      </c>
      <c r="E79" s="161" t="s">
        <v>20469</v>
      </c>
      <c r="F79" s="161" t="s">
        <v>20199</v>
      </c>
      <c r="G79" s="161" t="s">
        <v>19335</v>
      </c>
      <c r="H79" s="161" t="s">
        <v>20192</v>
      </c>
      <c r="I79" s="161"/>
      <c r="J79" s="161"/>
      <c r="K79" s="161" t="s">
        <v>20177</v>
      </c>
      <c r="L79" s="161" t="s">
        <v>20177</v>
      </c>
      <c r="M79" s="161">
        <v>246</v>
      </c>
      <c r="N79" s="161">
        <v>826</v>
      </c>
      <c r="O79" s="161" t="s">
        <v>20177</v>
      </c>
      <c r="P79" s="161"/>
      <c r="Q79" s="161" t="s">
        <v>20177</v>
      </c>
      <c r="R79" s="161">
        <f t="shared" si="1"/>
        <v>0</v>
      </c>
    </row>
    <row r="80" spans="1:18" s="97" customFormat="1" ht="25.35" customHeight="1">
      <c r="A80" s="160" t="s">
        <v>20468</v>
      </c>
      <c r="B80" s="160" t="s">
        <v>20217</v>
      </c>
      <c r="C80" s="160" t="s">
        <v>20467</v>
      </c>
      <c r="D80" s="162">
        <v>30159</v>
      </c>
      <c r="E80" s="160" t="s">
        <v>520</v>
      </c>
      <c r="F80" s="160" t="s">
        <v>20279</v>
      </c>
      <c r="G80" s="160" t="s">
        <v>19335</v>
      </c>
      <c r="H80" s="160" t="s">
        <v>19335</v>
      </c>
      <c r="I80" s="160"/>
      <c r="J80" s="160"/>
      <c r="K80" s="160" t="s">
        <v>20177</v>
      </c>
      <c r="L80" s="160" t="s">
        <v>20177</v>
      </c>
      <c r="M80" s="160">
        <v>165</v>
      </c>
      <c r="N80" s="160">
        <v>175</v>
      </c>
      <c r="O80" s="160" t="s">
        <v>20177</v>
      </c>
      <c r="P80" s="160" t="s">
        <v>20309</v>
      </c>
      <c r="Q80" s="160" t="s">
        <v>20177</v>
      </c>
      <c r="R80" s="160">
        <f t="shared" si="1"/>
        <v>0</v>
      </c>
    </row>
    <row r="81" spans="1:18" s="97" customFormat="1" ht="25.35" customHeight="1">
      <c r="A81" s="161" t="s">
        <v>1354</v>
      </c>
      <c r="B81" s="161" t="s">
        <v>20217</v>
      </c>
      <c r="C81" s="161" t="s">
        <v>20466</v>
      </c>
      <c r="D81" s="162">
        <v>30449</v>
      </c>
      <c r="E81" s="161" t="s">
        <v>520</v>
      </c>
      <c r="F81" s="161" t="s">
        <v>20279</v>
      </c>
      <c r="G81" s="161" t="s">
        <v>19335</v>
      </c>
      <c r="H81" s="161" t="s">
        <v>20177</v>
      </c>
      <c r="I81" s="161"/>
      <c r="J81" s="161"/>
      <c r="K81" s="161" t="s">
        <v>20177</v>
      </c>
      <c r="L81" s="161" t="s">
        <v>20177</v>
      </c>
      <c r="M81" s="161">
        <v>176</v>
      </c>
      <c r="N81" s="161">
        <v>962</v>
      </c>
      <c r="O81" s="161" t="s">
        <v>20177</v>
      </c>
      <c r="P81" s="161" t="s">
        <v>20177</v>
      </c>
      <c r="Q81" s="161" t="s">
        <v>20177</v>
      </c>
      <c r="R81" s="161">
        <f t="shared" si="1"/>
        <v>0</v>
      </c>
    </row>
    <row r="82" spans="1:18" s="97" customFormat="1" ht="25.35" customHeight="1">
      <c r="A82" s="160" t="s">
        <v>1366</v>
      </c>
      <c r="B82" s="160" t="s">
        <v>20238</v>
      </c>
      <c r="C82" s="160" t="s">
        <v>20465</v>
      </c>
      <c r="D82" s="162">
        <v>74080</v>
      </c>
      <c r="E82" s="160" t="s">
        <v>1366</v>
      </c>
      <c r="F82" s="160" t="s">
        <v>20236</v>
      </c>
      <c r="G82" s="160" t="s">
        <v>19335</v>
      </c>
      <c r="H82" s="160" t="s">
        <v>19335</v>
      </c>
      <c r="I82" s="160"/>
      <c r="J82" s="160"/>
      <c r="K82" s="160" t="s">
        <v>20177</v>
      </c>
      <c r="L82" s="160" t="s">
        <v>20177</v>
      </c>
      <c r="M82" s="160">
        <v>200</v>
      </c>
      <c r="N82" s="160">
        <v>66</v>
      </c>
      <c r="O82" s="160" t="s">
        <v>20177</v>
      </c>
      <c r="P82" s="160" t="s">
        <v>20177</v>
      </c>
      <c r="Q82" s="160" t="s">
        <v>20177</v>
      </c>
      <c r="R82" s="160">
        <f t="shared" si="1"/>
        <v>0</v>
      </c>
    </row>
    <row r="83" spans="1:18" s="97" customFormat="1" ht="25.35" customHeight="1">
      <c r="A83" s="161" t="s">
        <v>526</v>
      </c>
      <c r="B83" s="161" t="s">
        <v>20217</v>
      </c>
      <c r="C83" s="161" t="s">
        <v>20464</v>
      </c>
      <c r="D83" s="162">
        <v>31134</v>
      </c>
      <c r="E83" s="161" t="s">
        <v>526</v>
      </c>
      <c r="F83" s="161" t="s">
        <v>20279</v>
      </c>
      <c r="G83" s="161" t="s">
        <v>19335</v>
      </c>
      <c r="H83" s="161" t="s">
        <v>20177</v>
      </c>
      <c r="I83" s="161"/>
      <c r="J83" s="161"/>
      <c r="K83" s="161" t="s">
        <v>20177</v>
      </c>
      <c r="L83" s="161" t="s">
        <v>20177</v>
      </c>
      <c r="M83" s="161">
        <v>110</v>
      </c>
      <c r="N83" s="161">
        <v>105</v>
      </c>
      <c r="O83" s="161" t="s">
        <v>20177</v>
      </c>
      <c r="P83" s="161" t="s">
        <v>20177</v>
      </c>
      <c r="Q83" s="161" t="s">
        <v>20177</v>
      </c>
      <c r="R83" s="161">
        <f t="shared" si="1"/>
        <v>0</v>
      </c>
    </row>
    <row r="84" spans="1:18" s="97" customFormat="1" ht="25.35" customHeight="1">
      <c r="A84" s="160" t="s">
        <v>20462</v>
      </c>
      <c r="B84" s="160" t="s">
        <v>20229</v>
      </c>
      <c r="C84" s="160" t="s">
        <v>20463</v>
      </c>
      <c r="D84" s="162">
        <v>95028</v>
      </c>
      <c r="E84" s="160" t="s">
        <v>20462</v>
      </c>
      <c r="F84" s="160" t="s">
        <v>20204</v>
      </c>
      <c r="G84" s="160" t="s">
        <v>19335</v>
      </c>
      <c r="H84" s="160" t="s">
        <v>19335</v>
      </c>
      <c r="I84" s="160"/>
      <c r="J84" s="160"/>
      <c r="K84" s="160" t="s">
        <v>20177</v>
      </c>
      <c r="L84" s="160" t="s">
        <v>20177</v>
      </c>
      <c r="M84" s="160" t="s">
        <v>20461</v>
      </c>
      <c r="N84" s="160" t="s">
        <v>20460</v>
      </c>
      <c r="O84" s="160" t="s">
        <v>19335</v>
      </c>
      <c r="P84" s="160" t="s">
        <v>20177</v>
      </c>
      <c r="Q84" s="160" t="s">
        <v>20177</v>
      </c>
      <c r="R84" s="160">
        <f t="shared" si="1"/>
        <v>0</v>
      </c>
    </row>
    <row r="85" spans="1:18" s="97" customFormat="1" ht="25.35" customHeight="1">
      <c r="A85" s="161" t="s">
        <v>20458</v>
      </c>
      <c r="B85" s="161" t="s">
        <v>20229</v>
      </c>
      <c r="C85" s="161" t="s">
        <v>20459</v>
      </c>
      <c r="D85" s="162">
        <v>85053</v>
      </c>
      <c r="E85" s="161" t="s">
        <v>20458</v>
      </c>
      <c r="F85" s="161" t="s">
        <v>20204</v>
      </c>
      <c r="G85" s="161" t="s">
        <v>19335</v>
      </c>
      <c r="H85" s="161" t="s">
        <v>19335</v>
      </c>
      <c r="I85" s="161"/>
      <c r="J85" s="161"/>
      <c r="K85" s="161" t="s">
        <v>20177</v>
      </c>
      <c r="L85" s="161"/>
      <c r="M85" s="161">
        <v>151</v>
      </c>
      <c r="N85" s="161">
        <v>90</v>
      </c>
      <c r="O85" s="161" t="s">
        <v>19335</v>
      </c>
      <c r="P85" s="161" t="s">
        <v>20375</v>
      </c>
      <c r="Q85" s="161" t="s">
        <v>20401</v>
      </c>
      <c r="R85" s="161">
        <f t="shared" si="1"/>
        <v>0</v>
      </c>
    </row>
    <row r="86" spans="1:18" s="97" customFormat="1" ht="25.35" customHeight="1">
      <c r="A86" s="160" t="s">
        <v>20456</v>
      </c>
      <c r="B86" s="160" t="s">
        <v>20217</v>
      </c>
      <c r="C86" s="160" t="s">
        <v>20457</v>
      </c>
      <c r="D86" s="162">
        <v>25524</v>
      </c>
      <c r="E86" s="160" t="s">
        <v>20456</v>
      </c>
      <c r="F86" s="160" t="s">
        <v>20219</v>
      </c>
      <c r="G86" s="160" t="s">
        <v>19335</v>
      </c>
      <c r="H86" s="160" t="s">
        <v>20177</v>
      </c>
      <c r="I86" s="160"/>
      <c r="J86" s="160"/>
      <c r="K86" s="160" t="s">
        <v>19335</v>
      </c>
      <c r="L86" s="160" t="s">
        <v>19335</v>
      </c>
      <c r="M86" s="160">
        <v>250</v>
      </c>
      <c r="N86" s="160">
        <v>18</v>
      </c>
      <c r="O86" s="160" t="s">
        <v>20177</v>
      </c>
      <c r="P86" s="160" t="s">
        <v>20177</v>
      </c>
      <c r="Q86" s="160" t="s">
        <v>20177</v>
      </c>
      <c r="R86" s="160">
        <f t="shared" si="1"/>
        <v>0</v>
      </c>
    </row>
    <row r="87" spans="1:18" s="97" customFormat="1" ht="25.35" customHeight="1">
      <c r="A87" s="161" t="s">
        <v>20454</v>
      </c>
      <c r="B87" s="161" t="s">
        <v>20238</v>
      </c>
      <c r="C87" s="161" t="s">
        <v>20455</v>
      </c>
      <c r="D87" s="162">
        <v>67655</v>
      </c>
      <c r="E87" s="161" t="s">
        <v>20454</v>
      </c>
      <c r="F87" s="161" t="s">
        <v>20252</v>
      </c>
      <c r="G87" s="161" t="s">
        <v>19335</v>
      </c>
      <c r="H87" s="161" t="s">
        <v>19335</v>
      </c>
      <c r="I87" s="161"/>
      <c r="J87" s="161"/>
      <c r="K87" s="161" t="s">
        <v>20177</v>
      </c>
      <c r="L87" s="161" t="s">
        <v>20177</v>
      </c>
      <c r="M87" s="161">
        <v>150</v>
      </c>
      <c r="N87" s="161" t="s">
        <v>20453</v>
      </c>
      <c r="O87" s="161" t="s">
        <v>19335</v>
      </c>
      <c r="P87" s="161" t="s">
        <v>20177</v>
      </c>
      <c r="Q87" s="161" t="s">
        <v>20177</v>
      </c>
      <c r="R87" s="161">
        <f t="shared" si="1"/>
        <v>0</v>
      </c>
    </row>
    <row r="88" spans="1:18" s="97" customFormat="1" ht="25.35" customHeight="1">
      <c r="A88" s="160" t="s">
        <v>20450</v>
      </c>
      <c r="B88" s="160" t="s">
        <v>20182</v>
      </c>
      <c r="C88" s="160" t="s">
        <v>20452</v>
      </c>
      <c r="D88" s="162" t="s">
        <v>20451</v>
      </c>
      <c r="E88" s="160" t="s">
        <v>20450</v>
      </c>
      <c r="F88" s="160" t="s">
        <v>20179</v>
      </c>
      <c r="G88" s="160" t="s">
        <v>19335</v>
      </c>
      <c r="H88" s="160" t="s">
        <v>19335</v>
      </c>
      <c r="I88" s="160"/>
      <c r="J88" s="160"/>
      <c r="K88" s="160" t="s">
        <v>20177</v>
      </c>
      <c r="L88" s="160" t="s">
        <v>20177</v>
      </c>
      <c r="M88" s="160">
        <v>57</v>
      </c>
      <c r="N88" s="160">
        <v>18</v>
      </c>
      <c r="O88" s="160" t="s">
        <v>19335</v>
      </c>
      <c r="P88" s="160" t="s">
        <v>20177</v>
      </c>
      <c r="Q88" s="160" t="s">
        <v>20177</v>
      </c>
      <c r="R88" s="160">
        <f t="shared" si="1"/>
        <v>0</v>
      </c>
    </row>
    <row r="89" spans="1:18" s="97" customFormat="1" ht="25.35" customHeight="1">
      <c r="A89" s="161" t="s">
        <v>138</v>
      </c>
      <c r="B89" s="161" t="s">
        <v>20238</v>
      </c>
      <c r="C89" s="161" t="s">
        <v>20449</v>
      </c>
      <c r="D89" s="162">
        <v>76135</v>
      </c>
      <c r="E89" s="161" t="s">
        <v>138</v>
      </c>
      <c r="F89" s="161" t="s">
        <v>20236</v>
      </c>
      <c r="G89" s="161" t="s">
        <v>19335</v>
      </c>
      <c r="H89" s="161" t="s">
        <v>19335</v>
      </c>
      <c r="I89" s="161"/>
      <c r="J89" s="161"/>
      <c r="K89" s="161" t="s">
        <v>20177</v>
      </c>
      <c r="L89" s="161"/>
      <c r="M89" s="161">
        <v>100</v>
      </c>
      <c r="N89" s="161" t="s">
        <v>20448</v>
      </c>
      <c r="O89" s="161"/>
      <c r="P89" s="161"/>
      <c r="Q89" s="161" t="s">
        <v>20177</v>
      </c>
      <c r="R89" s="161">
        <f t="shared" si="1"/>
        <v>0</v>
      </c>
    </row>
    <row r="90" spans="1:18" s="97" customFormat="1" ht="25.35" customHeight="1">
      <c r="A90" s="160" t="s">
        <v>20446</v>
      </c>
      <c r="B90" s="160" t="s">
        <v>20206</v>
      </c>
      <c r="C90" s="160" t="s">
        <v>20447</v>
      </c>
      <c r="D90" s="162">
        <v>34127</v>
      </c>
      <c r="E90" s="160" t="s">
        <v>20446</v>
      </c>
      <c r="F90" s="160" t="s">
        <v>20265</v>
      </c>
      <c r="G90" s="160" t="s">
        <v>19335</v>
      </c>
      <c r="H90" s="160" t="s">
        <v>19335</v>
      </c>
      <c r="I90" s="160" t="s">
        <v>19335</v>
      </c>
      <c r="J90" s="160"/>
      <c r="K90" s="160" t="s">
        <v>20177</v>
      </c>
      <c r="L90" s="160" t="s">
        <v>19335</v>
      </c>
      <c r="M90" s="160">
        <v>200</v>
      </c>
      <c r="N90" s="160">
        <v>24</v>
      </c>
      <c r="O90" s="160" t="s">
        <v>19335</v>
      </c>
      <c r="P90" s="160" t="s">
        <v>20445</v>
      </c>
      <c r="Q90" s="160" t="s">
        <v>20177</v>
      </c>
      <c r="R90" s="160">
        <f t="shared" si="1"/>
        <v>0</v>
      </c>
    </row>
    <row r="91" spans="1:18" s="97" customFormat="1" ht="25.35" customHeight="1">
      <c r="A91" s="161" t="s">
        <v>20443</v>
      </c>
      <c r="B91" s="161" t="s">
        <v>20182</v>
      </c>
      <c r="C91" s="161" t="s">
        <v>20444</v>
      </c>
      <c r="D91" s="162">
        <v>36404</v>
      </c>
      <c r="E91" s="161" t="s">
        <v>20443</v>
      </c>
      <c r="F91" s="161" t="s">
        <v>20223</v>
      </c>
      <c r="G91" s="161"/>
      <c r="H91" s="161"/>
      <c r="I91" s="161" t="s">
        <v>19335</v>
      </c>
      <c r="J91" s="161" t="s">
        <v>20192</v>
      </c>
      <c r="K91" s="161" t="s">
        <v>20177</v>
      </c>
      <c r="L91" s="161" t="s">
        <v>20177</v>
      </c>
      <c r="M91" s="161" t="s">
        <v>20177</v>
      </c>
      <c r="N91" s="161">
        <v>1</v>
      </c>
      <c r="O91" s="161" t="s">
        <v>20177</v>
      </c>
      <c r="P91" s="161" t="s">
        <v>20442</v>
      </c>
      <c r="Q91" s="161" t="s">
        <v>20177</v>
      </c>
      <c r="R91" s="161">
        <f t="shared" si="1"/>
        <v>0</v>
      </c>
    </row>
    <row r="92" spans="1:18" s="97" customFormat="1" ht="25.35" customHeight="1">
      <c r="A92" s="160" t="s">
        <v>20441</v>
      </c>
      <c r="B92" s="160" t="s">
        <v>20238</v>
      </c>
      <c r="C92" s="160" t="s">
        <v>20440</v>
      </c>
      <c r="D92" s="162">
        <v>77694</v>
      </c>
      <c r="E92" s="160" t="s">
        <v>20439</v>
      </c>
      <c r="F92" s="160" t="s">
        <v>20236</v>
      </c>
      <c r="G92" s="160" t="s">
        <v>19335</v>
      </c>
      <c r="H92" s="160" t="s">
        <v>20177</v>
      </c>
      <c r="I92" s="160"/>
      <c r="J92" s="160"/>
      <c r="K92" s="160" t="s">
        <v>20177</v>
      </c>
      <c r="L92" s="160" t="s">
        <v>20177</v>
      </c>
      <c r="M92" s="160">
        <v>110</v>
      </c>
      <c r="N92" s="160">
        <v>95</v>
      </c>
      <c r="O92" s="160" t="s">
        <v>20177</v>
      </c>
      <c r="P92" s="160" t="s">
        <v>20438</v>
      </c>
      <c r="Q92" s="160" t="s">
        <v>20177</v>
      </c>
      <c r="R92" s="160">
        <f t="shared" si="1"/>
        <v>0</v>
      </c>
    </row>
    <row r="93" spans="1:18" s="97" customFormat="1" ht="24.45" customHeight="1">
      <c r="A93" s="161" t="s">
        <v>20436</v>
      </c>
      <c r="B93" s="161" t="s">
        <v>20229</v>
      </c>
      <c r="C93" s="161" t="s">
        <v>20437</v>
      </c>
      <c r="D93" s="162">
        <v>87435</v>
      </c>
      <c r="E93" s="161" t="s">
        <v>20436</v>
      </c>
      <c r="F93" s="161" t="s">
        <v>20204</v>
      </c>
      <c r="G93" s="161" t="s">
        <v>19335</v>
      </c>
      <c r="H93" s="161" t="s">
        <v>19335</v>
      </c>
      <c r="I93" s="161"/>
      <c r="J93" s="161"/>
      <c r="K93" s="161" t="s">
        <v>19335</v>
      </c>
      <c r="L93" s="161" t="s">
        <v>20177</v>
      </c>
      <c r="M93" s="161">
        <v>400</v>
      </c>
      <c r="N93" s="161">
        <v>77</v>
      </c>
      <c r="O93" s="161" t="s">
        <v>20177</v>
      </c>
      <c r="P93" s="161" t="s">
        <v>20375</v>
      </c>
      <c r="Q93" s="161" t="s">
        <v>20401</v>
      </c>
      <c r="R93" s="161">
        <f t="shared" si="1"/>
        <v>0</v>
      </c>
    </row>
    <row r="94" spans="1:18" s="97" customFormat="1" ht="25.35" customHeight="1">
      <c r="A94" s="160" t="s">
        <v>1397</v>
      </c>
      <c r="B94" s="160" t="s">
        <v>20217</v>
      </c>
      <c r="C94" s="160" t="s">
        <v>20435</v>
      </c>
      <c r="D94" s="162">
        <v>24114</v>
      </c>
      <c r="E94" s="160" t="s">
        <v>1397</v>
      </c>
      <c r="F94" s="160" t="s">
        <v>20219</v>
      </c>
      <c r="G94" s="160" t="s">
        <v>19335</v>
      </c>
      <c r="H94" s="160" t="s">
        <v>19335</v>
      </c>
      <c r="I94" s="160"/>
      <c r="J94" s="160"/>
      <c r="K94" s="160" t="s">
        <v>20177</v>
      </c>
      <c r="L94" s="160" t="s">
        <v>19335</v>
      </c>
      <c r="M94" s="160">
        <v>328</v>
      </c>
      <c r="N94" s="160">
        <v>62</v>
      </c>
      <c r="O94" s="160" t="s">
        <v>20177</v>
      </c>
      <c r="P94" s="160" t="s">
        <v>20434</v>
      </c>
      <c r="Q94" s="160" t="s">
        <v>20177</v>
      </c>
      <c r="R94" s="160">
        <f t="shared" si="1"/>
        <v>0</v>
      </c>
    </row>
    <row r="95" spans="1:18" s="97" customFormat="1" ht="25.35" customHeight="1">
      <c r="A95" s="161" t="s">
        <v>20432</v>
      </c>
      <c r="B95" s="161" t="s">
        <v>20206</v>
      </c>
      <c r="C95" s="161" t="s">
        <v>20433</v>
      </c>
      <c r="D95" s="162">
        <v>56073</v>
      </c>
      <c r="E95" s="161" t="s">
        <v>20432</v>
      </c>
      <c r="F95" s="161" t="s">
        <v>20252</v>
      </c>
      <c r="G95" s="161" t="s">
        <v>19335</v>
      </c>
      <c r="H95" s="161" t="s">
        <v>19335</v>
      </c>
      <c r="I95" s="161"/>
      <c r="J95" s="161"/>
      <c r="K95" s="161" t="s">
        <v>20177</v>
      </c>
      <c r="L95" s="161" t="s">
        <v>19335</v>
      </c>
      <c r="M95" s="161">
        <v>98</v>
      </c>
      <c r="N95" s="161">
        <v>17</v>
      </c>
      <c r="O95" s="161" t="s">
        <v>20177</v>
      </c>
      <c r="P95" s="161" t="s">
        <v>20177</v>
      </c>
      <c r="Q95" s="161" t="s">
        <v>20177</v>
      </c>
      <c r="R95" s="161">
        <f t="shared" si="1"/>
        <v>0</v>
      </c>
    </row>
    <row r="96" spans="1:18" s="97" customFormat="1" ht="25.35" customHeight="1">
      <c r="A96" s="160" t="s">
        <v>20430</v>
      </c>
      <c r="B96" s="160" t="s">
        <v>20202</v>
      </c>
      <c r="C96" s="160" t="s">
        <v>20431</v>
      </c>
      <c r="D96" s="162">
        <v>50679</v>
      </c>
      <c r="E96" s="160" t="s">
        <v>20430</v>
      </c>
      <c r="F96" s="160" t="s">
        <v>20199</v>
      </c>
      <c r="G96" s="160" t="s">
        <v>19335</v>
      </c>
      <c r="H96" s="160" t="s">
        <v>19335</v>
      </c>
      <c r="I96" s="160"/>
      <c r="J96" s="160"/>
      <c r="K96" s="160" t="s">
        <v>19335</v>
      </c>
      <c r="L96" s="160" t="s">
        <v>20177</v>
      </c>
      <c r="M96" s="160">
        <v>168</v>
      </c>
      <c r="N96" s="160" t="s">
        <v>20429</v>
      </c>
      <c r="O96" s="160" t="s">
        <v>20177</v>
      </c>
      <c r="P96" s="160" t="s">
        <v>20428</v>
      </c>
      <c r="Q96" s="160" t="s">
        <v>20427</v>
      </c>
      <c r="R96" s="160">
        <f t="shared" si="1"/>
        <v>0</v>
      </c>
    </row>
    <row r="97" spans="1:18" s="97" customFormat="1" ht="25.35" customHeight="1">
      <c r="A97" s="161" t="s">
        <v>20426</v>
      </c>
      <c r="B97" s="161" t="s">
        <v>20202</v>
      </c>
      <c r="C97" s="161" t="s">
        <v>20425</v>
      </c>
      <c r="D97" s="162">
        <v>51103</v>
      </c>
      <c r="E97" s="161" t="s">
        <v>20424</v>
      </c>
      <c r="F97" s="161" t="s">
        <v>20199</v>
      </c>
      <c r="G97" s="161" t="s">
        <v>19335</v>
      </c>
      <c r="H97" s="161" t="s">
        <v>20192</v>
      </c>
      <c r="I97" s="161"/>
      <c r="J97" s="161"/>
      <c r="K97" s="161" t="s">
        <v>20177</v>
      </c>
      <c r="L97" s="161" t="s">
        <v>19335</v>
      </c>
      <c r="M97" s="161">
        <v>44</v>
      </c>
      <c r="N97" s="161">
        <v>188</v>
      </c>
      <c r="O97" s="161" t="s">
        <v>20177</v>
      </c>
      <c r="P97" s="161" t="s">
        <v>20177</v>
      </c>
      <c r="Q97" s="161" t="s">
        <v>20177</v>
      </c>
      <c r="R97" s="161">
        <f t="shared" si="1"/>
        <v>0</v>
      </c>
    </row>
    <row r="98" spans="1:18" s="97" customFormat="1" ht="25.35" customHeight="1">
      <c r="A98" s="160" t="s">
        <v>20421</v>
      </c>
      <c r="B98" s="160" t="s">
        <v>20206</v>
      </c>
      <c r="C98" s="160" t="s">
        <v>20423</v>
      </c>
      <c r="D98" s="162" t="s">
        <v>20422</v>
      </c>
      <c r="E98" s="160" t="s">
        <v>20421</v>
      </c>
      <c r="F98" s="160" t="s">
        <v>20265</v>
      </c>
      <c r="G98" s="160" t="s">
        <v>19335</v>
      </c>
      <c r="H98" s="160" t="s">
        <v>19335</v>
      </c>
      <c r="I98" s="160"/>
      <c r="J98" s="160"/>
      <c r="K98" s="160" t="s">
        <v>20177</v>
      </c>
      <c r="L98" s="160" t="s">
        <v>20177</v>
      </c>
      <c r="M98" s="160" t="s">
        <v>20177</v>
      </c>
      <c r="N98" s="160">
        <v>3</v>
      </c>
      <c r="O98" s="160" t="s">
        <v>20177</v>
      </c>
      <c r="P98" s="160" t="s">
        <v>20177</v>
      </c>
      <c r="Q98" s="160" t="s">
        <v>20177</v>
      </c>
      <c r="R98" s="160">
        <f t="shared" si="1"/>
        <v>0</v>
      </c>
    </row>
    <row r="99" spans="1:18" s="97" customFormat="1" ht="25.35" customHeight="1">
      <c r="A99" s="161" t="s">
        <v>20420</v>
      </c>
      <c r="B99" s="161" t="s">
        <v>20238</v>
      </c>
      <c r="C99" s="161" t="s">
        <v>20419</v>
      </c>
      <c r="D99" s="162">
        <v>70806</v>
      </c>
      <c r="E99" s="161" t="s">
        <v>20418</v>
      </c>
      <c r="F99" s="161" t="s">
        <v>20236</v>
      </c>
      <c r="G99" s="161" t="s">
        <v>19335</v>
      </c>
      <c r="H99" s="161" t="s">
        <v>20177</v>
      </c>
      <c r="I99" s="161"/>
      <c r="J99" s="161"/>
      <c r="K99" s="161" t="s">
        <v>20177</v>
      </c>
      <c r="L99" s="161" t="s">
        <v>20177</v>
      </c>
      <c r="M99" s="161">
        <v>30</v>
      </c>
      <c r="N99" s="161">
        <v>401</v>
      </c>
      <c r="O99" s="161" t="s">
        <v>19335</v>
      </c>
      <c r="P99" s="161" t="s">
        <v>20177</v>
      </c>
      <c r="Q99" s="161" t="s">
        <v>20177</v>
      </c>
      <c r="R99" s="161">
        <f t="shared" si="1"/>
        <v>0</v>
      </c>
    </row>
    <row r="100" spans="1:18" s="97" customFormat="1" ht="25.35" customHeight="1">
      <c r="A100" s="160" t="s">
        <v>20416</v>
      </c>
      <c r="B100" s="160" t="s">
        <v>20229</v>
      </c>
      <c r="C100" s="160" t="s">
        <v>20417</v>
      </c>
      <c r="D100" s="162">
        <v>84032</v>
      </c>
      <c r="E100" s="160" t="s">
        <v>20416</v>
      </c>
      <c r="F100" s="160" t="s">
        <v>20204</v>
      </c>
      <c r="G100" s="160" t="s">
        <v>19335</v>
      </c>
      <c r="H100" s="160" t="s">
        <v>20192</v>
      </c>
      <c r="I100" s="160"/>
      <c r="J100" s="160"/>
      <c r="K100" s="160" t="s">
        <v>20177</v>
      </c>
      <c r="L100" s="160" t="s">
        <v>20177</v>
      </c>
      <c r="M100" s="160">
        <v>80</v>
      </c>
      <c r="N100" s="160">
        <v>98</v>
      </c>
      <c r="O100" s="160" t="s">
        <v>20177</v>
      </c>
      <c r="P100" s="160" t="s">
        <v>20177</v>
      </c>
      <c r="Q100" s="160" t="s">
        <v>20177</v>
      </c>
      <c r="R100" s="160">
        <f t="shared" si="1"/>
        <v>0</v>
      </c>
    </row>
    <row r="101" spans="1:18" s="97" customFormat="1" ht="25.35" customHeight="1">
      <c r="A101" s="161" t="s">
        <v>20414</v>
      </c>
      <c r="B101" s="161" t="s">
        <v>20217</v>
      </c>
      <c r="C101" s="161" t="s">
        <v>20415</v>
      </c>
      <c r="D101" s="162">
        <v>31275</v>
      </c>
      <c r="E101" s="161" t="s">
        <v>20414</v>
      </c>
      <c r="F101" s="161" t="s">
        <v>20279</v>
      </c>
      <c r="G101" s="161" t="s">
        <v>19335</v>
      </c>
      <c r="H101" s="161" t="s">
        <v>20177</v>
      </c>
      <c r="I101" s="161"/>
      <c r="J101" s="161"/>
      <c r="K101" s="161" t="s">
        <v>20177</v>
      </c>
      <c r="L101" s="161" t="s">
        <v>20177</v>
      </c>
      <c r="M101" s="161">
        <v>100</v>
      </c>
      <c r="N101" s="161">
        <v>268</v>
      </c>
      <c r="O101" s="161" t="s">
        <v>20177</v>
      </c>
      <c r="P101" s="161" t="s">
        <v>20177</v>
      </c>
      <c r="Q101" s="161" t="s">
        <v>20177</v>
      </c>
      <c r="R101" s="161">
        <f t="shared" si="1"/>
        <v>0</v>
      </c>
    </row>
    <row r="102" spans="1:18" s="97" customFormat="1" ht="25.35" customHeight="1">
      <c r="A102" s="160" t="s">
        <v>20412</v>
      </c>
      <c r="B102" s="160" t="s">
        <v>20182</v>
      </c>
      <c r="C102" s="160" t="s">
        <v>20413</v>
      </c>
      <c r="D102" s="162">
        <v>37327</v>
      </c>
      <c r="E102" s="160" t="s">
        <v>20412</v>
      </c>
      <c r="F102" s="160" t="s">
        <v>20223</v>
      </c>
      <c r="G102" s="160" t="s">
        <v>19335</v>
      </c>
      <c r="H102" s="160" t="s">
        <v>19335</v>
      </c>
      <c r="I102" s="160"/>
      <c r="J102" s="160"/>
      <c r="K102" s="160" t="s">
        <v>20177</v>
      </c>
      <c r="L102" s="160" t="s">
        <v>20177</v>
      </c>
      <c r="M102" s="160">
        <v>100</v>
      </c>
      <c r="N102" s="160">
        <v>214</v>
      </c>
      <c r="O102" s="160" t="s">
        <v>20177</v>
      </c>
      <c r="P102" s="160" t="s">
        <v>20198</v>
      </c>
      <c r="Q102" s="160" t="s">
        <v>20177</v>
      </c>
      <c r="R102" s="160">
        <f t="shared" si="1"/>
        <v>0</v>
      </c>
    </row>
    <row r="103" spans="1:18" s="97" customFormat="1" ht="25.35" customHeight="1">
      <c r="A103" s="161" t="s">
        <v>798</v>
      </c>
      <c r="B103" s="161" t="s">
        <v>20182</v>
      </c>
      <c r="C103" s="161" t="s">
        <v>20411</v>
      </c>
      <c r="D103" s="162" t="s">
        <v>20410</v>
      </c>
      <c r="E103" s="161" t="s">
        <v>798</v>
      </c>
      <c r="F103" s="161" t="s">
        <v>20179</v>
      </c>
      <c r="G103" s="161" t="s">
        <v>19335</v>
      </c>
      <c r="H103" s="161" t="s">
        <v>19335</v>
      </c>
      <c r="I103" s="161"/>
      <c r="J103" s="161"/>
      <c r="K103" s="161" t="s">
        <v>20177</v>
      </c>
      <c r="L103" s="161" t="s">
        <v>20177</v>
      </c>
      <c r="M103" s="161">
        <v>150</v>
      </c>
      <c r="N103" s="161">
        <v>172</v>
      </c>
      <c r="O103" s="161" t="s">
        <v>19335</v>
      </c>
      <c r="P103" s="161" t="s">
        <v>20198</v>
      </c>
      <c r="Q103" s="161" t="s">
        <v>20177</v>
      </c>
      <c r="R103" s="161">
        <f t="shared" si="1"/>
        <v>0</v>
      </c>
    </row>
    <row r="104" spans="1:18" s="97" customFormat="1" ht="25.35" customHeight="1">
      <c r="A104" s="160" t="s">
        <v>20409</v>
      </c>
      <c r="B104" s="160" t="s">
        <v>20182</v>
      </c>
      <c r="C104" s="160" t="s">
        <v>20408</v>
      </c>
      <c r="D104" s="162" t="s">
        <v>20407</v>
      </c>
      <c r="E104" s="160" t="s">
        <v>798</v>
      </c>
      <c r="F104" s="160" t="s">
        <v>20179</v>
      </c>
      <c r="G104" s="160" t="s">
        <v>19335</v>
      </c>
      <c r="H104" s="160" t="s">
        <v>19335</v>
      </c>
      <c r="I104" s="160"/>
      <c r="J104" s="160"/>
      <c r="K104" s="160" t="s">
        <v>20177</v>
      </c>
      <c r="L104" s="160" t="s">
        <v>20177</v>
      </c>
      <c r="M104" s="160">
        <v>100</v>
      </c>
      <c r="N104" s="160">
        <v>59</v>
      </c>
      <c r="O104" s="160" t="s">
        <v>19335</v>
      </c>
      <c r="P104" s="160" t="s">
        <v>20177</v>
      </c>
      <c r="Q104" s="160" t="s">
        <v>20177</v>
      </c>
      <c r="R104" s="160">
        <f t="shared" si="1"/>
        <v>0</v>
      </c>
    </row>
    <row r="105" spans="1:18" s="97" customFormat="1" ht="25.35" customHeight="1">
      <c r="A105" s="161" t="s">
        <v>310</v>
      </c>
      <c r="B105" s="161" t="s">
        <v>20229</v>
      </c>
      <c r="C105" s="161" t="s">
        <v>20406</v>
      </c>
      <c r="D105" s="162">
        <v>96215</v>
      </c>
      <c r="E105" s="161" t="s">
        <v>310</v>
      </c>
      <c r="F105" s="161" t="s">
        <v>20204</v>
      </c>
      <c r="G105" s="161" t="s">
        <v>19335</v>
      </c>
      <c r="H105" s="161" t="s">
        <v>19335</v>
      </c>
      <c r="I105" s="161"/>
      <c r="J105" s="161"/>
      <c r="K105" s="161" t="s">
        <v>20177</v>
      </c>
      <c r="L105" s="161" t="s">
        <v>20177</v>
      </c>
      <c r="M105" s="161">
        <v>280</v>
      </c>
      <c r="N105" s="161">
        <v>146</v>
      </c>
      <c r="O105" s="161"/>
      <c r="P105" s="161" t="s">
        <v>20177</v>
      </c>
      <c r="Q105" s="161" t="s">
        <v>20177</v>
      </c>
      <c r="R105" s="161">
        <f t="shared" si="1"/>
        <v>0</v>
      </c>
    </row>
    <row r="106" spans="1:18" s="97" customFormat="1" ht="25.35" customHeight="1">
      <c r="A106" s="160" t="s">
        <v>20404</v>
      </c>
      <c r="B106" s="160" t="s">
        <v>20206</v>
      </c>
      <c r="C106" s="160" t="s">
        <v>20405</v>
      </c>
      <c r="D106" s="162">
        <v>65549</v>
      </c>
      <c r="E106" s="160" t="s">
        <v>20404</v>
      </c>
      <c r="F106" s="160" t="s">
        <v>20265</v>
      </c>
      <c r="G106" s="160" t="s">
        <v>19335</v>
      </c>
      <c r="H106" s="160" t="s">
        <v>19335</v>
      </c>
      <c r="I106" s="160"/>
      <c r="J106" s="160"/>
      <c r="K106" s="160" t="s">
        <v>20177</v>
      </c>
      <c r="L106" s="160" t="s">
        <v>19335</v>
      </c>
      <c r="M106" s="160">
        <v>120</v>
      </c>
      <c r="N106" s="160">
        <v>163</v>
      </c>
      <c r="O106" s="160" t="s">
        <v>19335</v>
      </c>
      <c r="P106" s="160" t="s">
        <v>20177</v>
      </c>
      <c r="Q106" s="160" t="s">
        <v>20177</v>
      </c>
      <c r="R106" s="160">
        <f t="shared" si="1"/>
        <v>0</v>
      </c>
    </row>
    <row r="107" spans="1:18" s="97" customFormat="1" ht="25.35" customHeight="1">
      <c r="A107" s="161" t="s">
        <v>20402</v>
      </c>
      <c r="B107" s="161" t="s">
        <v>20238</v>
      </c>
      <c r="C107" s="161" t="s">
        <v>20403</v>
      </c>
      <c r="D107" s="162">
        <v>88131</v>
      </c>
      <c r="E107" s="161" t="s">
        <v>20402</v>
      </c>
      <c r="F107" s="161" t="s">
        <v>20204</v>
      </c>
      <c r="G107" s="161" t="s">
        <v>19335</v>
      </c>
      <c r="H107" s="161" t="s">
        <v>19335</v>
      </c>
      <c r="I107" s="161"/>
      <c r="J107" s="161"/>
      <c r="K107" s="161" t="s">
        <v>20177</v>
      </c>
      <c r="L107" s="161"/>
      <c r="M107" s="161">
        <v>170</v>
      </c>
      <c r="N107" s="161">
        <v>850</v>
      </c>
      <c r="O107" s="161" t="s">
        <v>20177</v>
      </c>
      <c r="P107" s="161"/>
      <c r="Q107" s="161" t="s">
        <v>20401</v>
      </c>
      <c r="R107" s="161">
        <f t="shared" si="1"/>
        <v>0</v>
      </c>
    </row>
    <row r="108" spans="1:18" s="97" customFormat="1" ht="25.35" customHeight="1">
      <c r="A108" s="160" t="s">
        <v>1434</v>
      </c>
      <c r="B108" s="160" t="s">
        <v>20238</v>
      </c>
      <c r="C108" s="160" t="s">
        <v>20400</v>
      </c>
      <c r="D108" s="162">
        <v>67061</v>
      </c>
      <c r="E108" s="160" t="s">
        <v>1434</v>
      </c>
      <c r="F108" s="160" t="s">
        <v>20252</v>
      </c>
      <c r="G108" s="160" t="s">
        <v>19335</v>
      </c>
      <c r="H108" s="160" t="s">
        <v>19335</v>
      </c>
      <c r="I108" s="160"/>
      <c r="J108" s="160"/>
      <c r="K108" s="160" t="s">
        <v>19335</v>
      </c>
      <c r="L108" s="160"/>
      <c r="M108" s="160">
        <v>200</v>
      </c>
      <c r="N108" s="160" t="s">
        <v>20399</v>
      </c>
      <c r="O108" s="160" t="s">
        <v>19335</v>
      </c>
      <c r="P108" s="160" t="s">
        <v>20222</v>
      </c>
      <c r="Q108" s="160" t="s">
        <v>20177</v>
      </c>
      <c r="R108" s="160">
        <f t="shared" si="1"/>
        <v>0</v>
      </c>
    </row>
    <row r="109" spans="1:18" s="97" customFormat="1" ht="25.35" customHeight="1">
      <c r="A109" s="161" t="s">
        <v>20397</v>
      </c>
      <c r="B109" s="161" t="s">
        <v>20217</v>
      </c>
      <c r="C109" s="161" t="s">
        <v>20398</v>
      </c>
      <c r="D109" s="162">
        <v>23558</v>
      </c>
      <c r="E109" s="161" t="s">
        <v>20397</v>
      </c>
      <c r="F109" s="161" t="s">
        <v>20219</v>
      </c>
      <c r="G109" s="161" t="s">
        <v>19335</v>
      </c>
      <c r="H109" s="161" t="s">
        <v>20177</v>
      </c>
      <c r="I109" s="161"/>
      <c r="J109" s="161"/>
      <c r="K109" s="161" t="s">
        <v>20177</v>
      </c>
      <c r="L109" s="161" t="s">
        <v>20177</v>
      </c>
      <c r="M109" s="161">
        <v>212</v>
      </c>
      <c r="N109" s="161">
        <v>118</v>
      </c>
      <c r="O109" s="161" t="s">
        <v>20177</v>
      </c>
      <c r="P109" s="161" t="s">
        <v>20396</v>
      </c>
      <c r="Q109" s="161" t="s">
        <v>20177</v>
      </c>
      <c r="R109" s="161">
        <f t="shared" si="1"/>
        <v>0</v>
      </c>
    </row>
    <row r="110" spans="1:18" s="97" customFormat="1" ht="25.35" customHeight="1">
      <c r="A110" s="160" t="s">
        <v>535</v>
      </c>
      <c r="B110" s="160" t="s">
        <v>20217</v>
      </c>
      <c r="C110" s="160" t="s">
        <v>20395</v>
      </c>
      <c r="D110" s="162">
        <v>21337</v>
      </c>
      <c r="E110" s="160" t="s">
        <v>535</v>
      </c>
      <c r="F110" s="160" t="s">
        <v>20279</v>
      </c>
      <c r="G110" s="160" t="s">
        <v>19335</v>
      </c>
      <c r="H110" s="160" t="s">
        <v>19335</v>
      </c>
      <c r="I110" s="160"/>
      <c r="J110" s="160"/>
      <c r="K110" s="160" t="s">
        <v>20177</v>
      </c>
      <c r="L110" s="160" t="s">
        <v>20177</v>
      </c>
      <c r="M110" s="160">
        <v>294</v>
      </c>
      <c r="N110" s="160">
        <v>213</v>
      </c>
      <c r="O110" s="160" t="s">
        <v>20177</v>
      </c>
      <c r="P110" s="160" t="s">
        <v>20177</v>
      </c>
      <c r="Q110" s="160" t="s">
        <v>20177</v>
      </c>
      <c r="R110" s="160">
        <f t="shared" si="1"/>
        <v>0</v>
      </c>
    </row>
    <row r="111" spans="1:18" s="97" customFormat="1" ht="25.35" customHeight="1">
      <c r="A111" s="161" t="s">
        <v>20394</v>
      </c>
      <c r="B111" s="161" t="s">
        <v>20211</v>
      </c>
      <c r="C111" s="161" t="s">
        <v>20393</v>
      </c>
      <c r="D111" s="162">
        <v>39104</v>
      </c>
      <c r="E111" s="161" t="s">
        <v>20392</v>
      </c>
      <c r="F111" s="161" t="s">
        <v>20188</v>
      </c>
      <c r="G111" s="161" t="s">
        <v>19335</v>
      </c>
      <c r="H111" s="161" t="s">
        <v>19335</v>
      </c>
      <c r="I111" s="161"/>
      <c r="J111" s="161"/>
      <c r="K111" s="161" t="s">
        <v>19335</v>
      </c>
      <c r="L111" s="161" t="s">
        <v>20177</v>
      </c>
      <c r="M111" s="161" t="s">
        <v>20177</v>
      </c>
      <c r="N111" s="161" t="s">
        <v>20177</v>
      </c>
      <c r="O111" s="161" t="s">
        <v>19335</v>
      </c>
      <c r="P111" s="161" t="s">
        <v>20177</v>
      </c>
      <c r="Q111" s="161" t="s">
        <v>20177</v>
      </c>
      <c r="R111" s="161">
        <f t="shared" si="1"/>
        <v>0</v>
      </c>
    </row>
    <row r="112" spans="1:18" s="97" customFormat="1" ht="25.35" customHeight="1">
      <c r="A112" s="160" t="s">
        <v>20391</v>
      </c>
      <c r="B112" s="160" t="s">
        <v>20211</v>
      </c>
      <c r="C112" s="160" t="s">
        <v>20390</v>
      </c>
      <c r="D112" s="162">
        <v>39104</v>
      </c>
      <c r="E112" s="160" t="s">
        <v>20389</v>
      </c>
      <c r="F112" s="160" t="s">
        <v>20188</v>
      </c>
      <c r="G112" s="160" t="s">
        <v>19335</v>
      </c>
      <c r="H112" s="160" t="s">
        <v>19335</v>
      </c>
      <c r="I112" s="160"/>
      <c r="J112" s="160"/>
      <c r="K112" s="160" t="s">
        <v>20177</v>
      </c>
      <c r="L112" s="160"/>
      <c r="M112" s="160">
        <v>50</v>
      </c>
      <c r="N112" s="160" t="s">
        <v>20388</v>
      </c>
      <c r="O112" s="160" t="s">
        <v>19335</v>
      </c>
      <c r="P112" s="160" t="s">
        <v>20177</v>
      </c>
      <c r="Q112" s="160" t="s">
        <v>20177</v>
      </c>
      <c r="R112" s="160">
        <f t="shared" si="1"/>
        <v>0</v>
      </c>
    </row>
    <row r="113" spans="1:18" s="97" customFormat="1" ht="25.35" customHeight="1">
      <c r="A113" s="161" t="s">
        <v>1444</v>
      </c>
      <c r="B113" s="161" t="s">
        <v>20206</v>
      </c>
      <c r="C113" s="161" t="s">
        <v>20387</v>
      </c>
      <c r="D113" s="162" t="s">
        <v>20386</v>
      </c>
      <c r="E113" s="161" t="s">
        <v>1444</v>
      </c>
      <c r="F113" s="161" t="s">
        <v>20252</v>
      </c>
      <c r="G113" s="161" t="s">
        <v>19335</v>
      </c>
      <c r="H113" s="161" t="s">
        <v>19335</v>
      </c>
      <c r="I113" s="161"/>
      <c r="J113" s="161"/>
      <c r="K113" s="161" t="s">
        <v>20177</v>
      </c>
      <c r="L113" s="161" t="s">
        <v>19335</v>
      </c>
      <c r="M113" s="161">
        <v>160</v>
      </c>
      <c r="N113" s="161">
        <v>172</v>
      </c>
      <c r="O113" s="161"/>
      <c r="P113" s="161" t="s">
        <v>20177</v>
      </c>
      <c r="Q113" s="161" t="s">
        <v>20177</v>
      </c>
      <c r="R113" s="161">
        <f t="shared" si="1"/>
        <v>0</v>
      </c>
    </row>
    <row r="114" spans="1:18" s="97" customFormat="1" ht="25.35" customHeight="1">
      <c r="A114" s="160" t="s">
        <v>1450</v>
      </c>
      <c r="B114" s="160" t="s">
        <v>20238</v>
      </c>
      <c r="C114" s="160" t="s">
        <v>20385</v>
      </c>
      <c r="D114" s="162">
        <v>68199</v>
      </c>
      <c r="E114" s="160" t="s">
        <v>1450</v>
      </c>
      <c r="F114" s="160" t="s">
        <v>20236</v>
      </c>
      <c r="G114" s="160"/>
      <c r="H114" s="160" t="s">
        <v>20177</v>
      </c>
      <c r="I114" s="160" t="s">
        <v>19335</v>
      </c>
      <c r="J114" s="160"/>
      <c r="K114" s="160" t="s">
        <v>20177</v>
      </c>
      <c r="L114" s="160" t="s">
        <v>20177</v>
      </c>
      <c r="M114" s="160">
        <v>200</v>
      </c>
      <c r="N114" s="160">
        <v>41</v>
      </c>
      <c r="O114" s="160" t="s">
        <v>20177</v>
      </c>
      <c r="P114" s="160" t="s">
        <v>20278</v>
      </c>
      <c r="Q114" s="160" t="s">
        <v>20177</v>
      </c>
      <c r="R114" s="160">
        <f t="shared" si="1"/>
        <v>0</v>
      </c>
    </row>
    <row r="115" spans="1:18" s="97" customFormat="1" ht="25.35" customHeight="1">
      <c r="A115" s="161" t="s">
        <v>20383</v>
      </c>
      <c r="B115" s="161" t="s">
        <v>20229</v>
      </c>
      <c r="C115" s="161" t="s">
        <v>20384</v>
      </c>
      <c r="D115" s="162">
        <v>95615</v>
      </c>
      <c r="E115" s="161" t="s">
        <v>20383</v>
      </c>
      <c r="F115" s="161" t="s">
        <v>20204</v>
      </c>
      <c r="G115" s="161" t="s">
        <v>19335</v>
      </c>
      <c r="H115" s="161" t="s">
        <v>20192</v>
      </c>
      <c r="I115" s="161"/>
      <c r="J115" s="161"/>
      <c r="K115" s="161" t="s">
        <v>20177</v>
      </c>
      <c r="L115" s="161" t="s">
        <v>20177</v>
      </c>
      <c r="M115" s="161">
        <v>165</v>
      </c>
      <c r="N115" s="161" t="s">
        <v>20382</v>
      </c>
      <c r="O115" s="161" t="s">
        <v>20177</v>
      </c>
      <c r="P115" s="161" t="s">
        <v>20177</v>
      </c>
      <c r="Q115" s="161" t="s">
        <v>20177</v>
      </c>
      <c r="R115" s="161">
        <f t="shared" si="1"/>
        <v>0</v>
      </c>
    </row>
    <row r="116" spans="1:18" s="97" customFormat="1" ht="25.35" customHeight="1">
      <c r="A116" s="160" t="s">
        <v>20381</v>
      </c>
      <c r="B116" s="160" t="s">
        <v>20217</v>
      </c>
      <c r="C116" s="160" t="s">
        <v>20380</v>
      </c>
      <c r="D116" s="162">
        <v>21220</v>
      </c>
      <c r="E116" s="160" t="s">
        <v>20379</v>
      </c>
      <c r="F116" s="160" t="s">
        <v>20279</v>
      </c>
      <c r="G116" s="160" t="s">
        <v>19335</v>
      </c>
      <c r="H116" s="160" t="s">
        <v>20177</v>
      </c>
      <c r="I116" s="160"/>
      <c r="J116" s="160"/>
      <c r="K116" s="160" t="s">
        <v>20177</v>
      </c>
      <c r="L116" s="160" t="s">
        <v>19335</v>
      </c>
      <c r="M116" s="160">
        <v>331</v>
      </c>
      <c r="N116" s="160" t="s">
        <v>20378</v>
      </c>
      <c r="O116" s="160" t="s">
        <v>19335</v>
      </c>
      <c r="P116" s="160" t="s">
        <v>20309</v>
      </c>
      <c r="Q116" s="160" t="s">
        <v>20177</v>
      </c>
      <c r="R116" s="160">
        <f t="shared" si="1"/>
        <v>0</v>
      </c>
    </row>
    <row r="117" spans="1:18" s="97" customFormat="1" ht="25.35" customHeight="1">
      <c r="A117" s="161" t="s">
        <v>20376</v>
      </c>
      <c r="B117" s="161" t="s">
        <v>20229</v>
      </c>
      <c r="C117" s="161" t="s">
        <v>20377</v>
      </c>
      <c r="D117" s="162">
        <v>87700</v>
      </c>
      <c r="E117" s="161" t="s">
        <v>20376</v>
      </c>
      <c r="F117" s="161" t="s">
        <v>20204</v>
      </c>
      <c r="G117" s="161" t="s">
        <v>19335</v>
      </c>
      <c r="H117" s="161" t="s">
        <v>19335</v>
      </c>
      <c r="I117" s="161"/>
      <c r="J117" s="161"/>
      <c r="K117" s="161" t="s">
        <v>20177</v>
      </c>
      <c r="L117" s="161" t="s">
        <v>20177</v>
      </c>
      <c r="M117" s="161">
        <v>121</v>
      </c>
      <c r="N117" s="161">
        <v>27</v>
      </c>
      <c r="O117" s="161" t="s">
        <v>20177</v>
      </c>
      <c r="P117" s="161" t="s">
        <v>20375</v>
      </c>
      <c r="Q117" s="161" t="s">
        <v>20374</v>
      </c>
      <c r="R117" s="161">
        <f t="shared" si="1"/>
        <v>0</v>
      </c>
    </row>
    <row r="118" spans="1:18" s="97" customFormat="1" ht="25.35" customHeight="1">
      <c r="A118" s="160" t="s">
        <v>20371</v>
      </c>
      <c r="B118" s="160" t="s">
        <v>20182</v>
      </c>
      <c r="C118" s="160" t="s">
        <v>20373</v>
      </c>
      <c r="D118" s="162" t="s">
        <v>20372</v>
      </c>
      <c r="E118" s="160" t="s">
        <v>20371</v>
      </c>
      <c r="F118" s="160" t="s">
        <v>20188</v>
      </c>
      <c r="G118" s="160" t="s">
        <v>19335</v>
      </c>
      <c r="H118" s="160" t="s">
        <v>19335</v>
      </c>
      <c r="I118" s="160"/>
      <c r="J118" s="160"/>
      <c r="K118" s="160" t="s">
        <v>20177</v>
      </c>
      <c r="L118" s="160" t="s">
        <v>20177</v>
      </c>
      <c r="M118" s="160">
        <v>200</v>
      </c>
      <c r="N118" s="160">
        <v>61</v>
      </c>
      <c r="O118" s="160" t="s">
        <v>19335</v>
      </c>
      <c r="P118" s="160" t="s">
        <v>20177</v>
      </c>
      <c r="Q118" s="160" t="s">
        <v>20177</v>
      </c>
      <c r="R118" s="160">
        <f t="shared" si="1"/>
        <v>0</v>
      </c>
    </row>
    <row r="119" spans="1:18" s="97" customFormat="1" ht="25.35" customHeight="1">
      <c r="A119" s="161" t="s">
        <v>354</v>
      </c>
      <c r="B119" s="161" t="s">
        <v>20206</v>
      </c>
      <c r="C119" s="161" t="s">
        <v>20370</v>
      </c>
      <c r="D119" s="162">
        <v>63897</v>
      </c>
      <c r="E119" s="161" t="s">
        <v>354</v>
      </c>
      <c r="F119" s="161" t="s">
        <v>20204</v>
      </c>
      <c r="G119" s="161" t="s">
        <v>19335</v>
      </c>
      <c r="H119" s="161" t="s">
        <v>19335</v>
      </c>
      <c r="I119" s="161"/>
      <c r="J119" s="161"/>
      <c r="K119" s="161" t="s">
        <v>20177</v>
      </c>
      <c r="L119" s="161" t="s">
        <v>19335</v>
      </c>
      <c r="M119" s="161">
        <v>90</v>
      </c>
      <c r="N119" s="161">
        <v>9</v>
      </c>
      <c r="O119" s="161" t="s">
        <v>19335</v>
      </c>
      <c r="P119" s="161"/>
      <c r="Q119" s="161" t="s">
        <v>20177</v>
      </c>
      <c r="R119" s="161">
        <f t="shared" si="1"/>
        <v>0</v>
      </c>
    </row>
    <row r="120" spans="1:18" s="97" customFormat="1" ht="25.35" customHeight="1">
      <c r="A120" s="160" t="s">
        <v>20368</v>
      </c>
      <c r="B120" s="160" t="s">
        <v>20217</v>
      </c>
      <c r="C120" s="160" t="s">
        <v>20369</v>
      </c>
      <c r="D120" s="162">
        <v>32423</v>
      </c>
      <c r="E120" s="160" t="s">
        <v>20368</v>
      </c>
      <c r="F120" s="160" t="s">
        <v>20199</v>
      </c>
      <c r="G120" s="160" t="s">
        <v>19335</v>
      </c>
      <c r="H120" s="160" t="s">
        <v>20177</v>
      </c>
      <c r="I120" s="160"/>
      <c r="J120" s="160"/>
      <c r="K120" s="160" t="s">
        <v>20177</v>
      </c>
      <c r="L120" s="160" t="s">
        <v>20177</v>
      </c>
      <c r="M120" s="160">
        <v>40</v>
      </c>
      <c r="N120" s="160">
        <v>51</v>
      </c>
      <c r="O120" s="160"/>
      <c r="P120" s="160" t="s">
        <v>20177</v>
      </c>
      <c r="Q120" s="160" t="s">
        <v>20177</v>
      </c>
      <c r="R120" s="160">
        <f t="shared" si="1"/>
        <v>0</v>
      </c>
    </row>
    <row r="121" spans="1:18" s="97" customFormat="1" ht="25.35" customHeight="1">
      <c r="A121" s="161" t="s">
        <v>20366</v>
      </c>
      <c r="B121" s="161" t="s">
        <v>20229</v>
      </c>
      <c r="C121" s="161" t="s">
        <v>20367</v>
      </c>
      <c r="D121" s="162">
        <v>84453</v>
      </c>
      <c r="E121" s="161" t="s">
        <v>20366</v>
      </c>
      <c r="F121" s="161" t="s">
        <v>20204</v>
      </c>
      <c r="G121" s="161" t="s">
        <v>19335</v>
      </c>
      <c r="H121" s="161" t="s">
        <v>19335</v>
      </c>
      <c r="I121" s="161"/>
      <c r="J121" s="161"/>
      <c r="K121" s="161" t="s">
        <v>20177</v>
      </c>
      <c r="L121" s="161" t="s">
        <v>20177</v>
      </c>
      <c r="M121" s="161" t="s">
        <v>20365</v>
      </c>
      <c r="N121" s="161" t="s">
        <v>20364</v>
      </c>
      <c r="O121" s="161" t="s">
        <v>19335</v>
      </c>
      <c r="P121" s="161"/>
      <c r="Q121" s="161" t="s">
        <v>20177</v>
      </c>
      <c r="R121" s="161">
        <f t="shared" si="1"/>
        <v>0</v>
      </c>
    </row>
    <row r="122" spans="1:18" s="97" customFormat="1" ht="25.35" customHeight="1">
      <c r="A122" s="160" t="s">
        <v>20363</v>
      </c>
      <c r="B122" s="160" t="s">
        <v>20229</v>
      </c>
      <c r="C122" s="160" t="s">
        <v>20362</v>
      </c>
      <c r="D122" s="162">
        <v>80687</v>
      </c>
      <c r="E122" s="160" t="s">
        <v>1461</v>
      </c>
      <c r="F122" s="160" t="s">
        <v>20204</v>
      </c>
      <c r="G122" s="160" t="s">
        <v>19335</v>
      </c>
      <c r="H122" s="160" t="s">
        <v>19335</v>
      </c>
      <c r="I122" s="160"/>
      <c r="J122" s="160"/>
      <c r="K122" s="160" t="s">
        <v>20177</v>
      </c>
      <c r="L122" s="160" t="s">
        <v>20177</v>
      </c>
      <c r="M122" s="160" t="s">
        <v>20361</v>
      </c>
      <c r="N122" s="160" t="s">
        <v>20360</v>
      </c>
      <c r="O122" s="160" t="s">
        <v>19335</v>
      </c>
      <c r="P122" s="160" t="s">
        <v>20177</v>
      </c>
      <c r="Q122" s="160" t="s">
        <v>20177</v>
      </c>
      <c r="R122" s="160">
        <f t="shared" si="1"/>
        <v>0</v>
      </c>
    </row>
    <row r="123" spans="1:18" s="97" customFormat="1" ht="24.45" customHeight="1">
      <c r="A123" s="161" t="s">
        <v>20359</v>
      </c>
      <c r="B123" s="161" t="s">
        <v>20229</v>
      </c>
      <c r="C123" s="161" t="s">
        <v>20358</v>
      </c>
      <c r="D123" s="162">
        <v>80997</v>
      </c>
      <c r="E123" s="161" t="s">
        <v>1461</v>
      </c>
      <c r="F123" s="161" t="s">
        <v>20204</v>
      </c>
      <c r="G123" s="161"/>
      <c r="H123" s="161"/>
      <c r="I123" s="161" t="s">
        <v>19335</v>
      </c>
      <c r="J123" s="161" t="s">
        <v>20192</v>
      </c>
      <c r="K123" s="161" t="s">
        <v>20177</v>
      </c>
      <c r="L123" s="161" t="s">
        <v>20177</v>
      </c>
      <c r="M123" s="161">
        <v>100</v>
      </c>
      <c r="N123" s="161">
        <v>191</v>
      </c>
      <c r="O123" s="161" t="s">
        <v>19335</v>
      </c>
      <c r="P123" s="161" t="s">
        <v>20278</v>
      </c>
      <c r="Q123" s="161" t="s">
        <v>20177</v>
      </c>
      <c r="R123" s="161">
        <f t="shared" si="1"/>
        <v>0</v>
      </c>
    </row>
    <row r="124" spans="1:18" s="97" customFormat="1" ht="25.05" customHeight="1">
      <c r="A124" s="160" t="s">
        <v>641</v>
      </c>
      <c r="B124" s="160" t="s">
        <v>20202</v>
      </c>
      <c r="C124" s="160" t="s">
        <v>20357</v>
      </c>
      <c r="D124" s="162">
        <v>48153</v>
      </c>
      <c r="E124" s="160" t="s">
        <v>641</v>
      </c>
      <c r="F124" s="160" t="s">
        <v>20199</v>
      </c>
      <c r="G124" s="160" t="s">
        <v>19335</v>
      </c>
      <c r="H124" s="160" t="s">
        <v>19335</v>
      </c>
      <c r="I124" s="160"/>
      <c r="J124" s="160"/>
      <c r="K124" s="160" t="s">
        <v>20177</v>
      </c>
      <c r="L124" s="160" t="s">
        <v>19335</v>
      </c>
      <c r="M124" s="160">
        <v>264</v>
      </c>
      <c r="N124" s="160">
        <v>397</v>
      </c>
      <c r="O124" s="160" t="s">
        <v>20177</v>
      </c>
      <c r="P124" s="160" t="s">
        <v>20177</v>
      </c>
      <c r="Q124" s="160" t="s">
        <v>20177</v>
      </c>
      <c r="R124" s="160">
        <f t="shared" si="1"/>
        <v>0</v>
      </c>
    </row>
    <row r="125" spans="1:18" s="97" customFormat="1" ht="25.35" customHeight="1">
      <c r="A125" s="161" t="s">
        <v>771</v>
      </c>
      <c r="B125" s="161" t="s">
        <v>20238</v>
      </c>
      <c r="C125" s="161" t="s">
        <v>20356</v>
      </c>
      <c r="D125" s="162">
        <v>66538</v>
      </c>
      <c r="E125" s="161" t="s">
        <v>20355</v>
      </c>
      <c r="F125" s="161" t="s">
        <v>20290</v>
      </c>
      <c r="G125" s="161" t="s">
        <v>19335</v>
      </c>
      <c r="H125" s="161" t="s">
        <v>20177</v>
      </c>
      <c r="I125" s="161"/>
      <c r="J125" s="161"/>
      <c r="K125" s="161" t="s">
        <v>20177</v>
      </c>
      <c r="L125" s="161" t="s">
        <v>20177</v>
      </c>
      <c r="M125" s="161">
        <v>50</v>
      </c>
      <c r="N125" s="161">
        <v>36</v>
      </c>
      <c r="O125" s="161" t="s">
        <v>20177</v>
      </c>
      <c r="P125" s="161" t="s">
        <v>20177</v>
      </c>
      <c r="Q125" s="161" t="s">
        <v>20177</v>
      </c>
      <c r="R125" s="161">
        <f t="shared" si="1"/>
        <v>0</v>
      </c>
    </row>
    <row r="126" spans="1:18" s="97" customFormat="1" ht="39.450000000000003" customHeight="1">
      <c r="A126" s="160" t="s">
        <v>20353</v>
      </c>
      <c r="B126" s="160" t="s">
        <v>20211</v>
      </c>
      <c r="C126" s="160" t="s">
        <v>20354</v>
      </c>
      <c r="D126" s="162">
        <v>16816</v>
      </c>
      <c r="E126" s="160" t="s">
        <v>20353</v>
      </c>
      <c r="F126" s="160" t="s">
        <v>20193</v>
      </c>
      <c r="G126" s="160"/>
      <c r="H126" s="160"/>
      <c r="I126" s="160" t="s">
        <v>19335</v>
      </c>
      <c r="J126" s="160" t="s">
        <v>19335</v>
      </c>
      <c r="K126" s="160" t="s">
        <v>20177</v>
      </c>
      <c r="L126" s="160" t="s">
        <v>20177</v>
      </c>
      <c r="M126" s="160">
        <v>50</v>
      </c>
      <c r="N126" s="160">
        <v>9</v>
      </c>
      <c r="O126" s="160" t="s">
        <v>19335</v>
      </c>
      <c r="P126" s="160" t="s">
        <v>20352</v>
      </c>
      <c r="Q126" s="160" t="s">
        <v>20351</v>
      </c>
      <c r="R126" s="160">
        <f t="shared" si="1"/>
        <v>0</v>
      </c>
    </row>
    <row r="127" spans="1:18" s="97" customFormat="1" ht="25.35" customHeight="1">
      <c r="A127" s="161" t="s">
        <v>20349</v>
      </c>
      <c r="B127" s="161" t="s">
        <v>20202</v>
      </c>
      <c r="C127" s="161" t="s">
        <v>20350</v>
      </c>
      <c r="D127" s="162">
        <v>41462</v>
      </c>
      <c r="E127" s="161" t="s">
        <v>20349</v>
      </c>
      <c r="F127" s="161" t="s">
        <v>20199</v>
      </c>
      <c r="G127" s="161" t="s">
        <v>19335</v>
      </c>
      <c r="H127" s="161" t="s">
        <v>20192</v>
      </c>
      <c r="I127" s="161"/>
      <c r="J127" s="161"/>
      <c r="K127" s="161" t="s">
        <v>20177</v>
      </c>
      <c r="L127" s="161" t="s">
        <v>20177</v>
      </c>
      <c r="M127" s="161">
        <v>77</v>
      </c>
      <c r="N127" s="161">
        <v>152</v>
      </c>
      <c r="O127" s="161" t="s">
        <v>20177</v>
      </c>
      <c r="P127" s="161" t="s">
        <v>20177</v>
      </c>
      <c r="Q127" s="161" t="s">
        <v>20177</v>
      </c>
      <c r="R127" s="161">
        <f t="shared" si="1"/>
        <v>0</v>
      </c>
    </row>
    <row r="128" spans="1:18" s="97" customFormat="1" ht="25.35" customHeight="1">
      <c r="A128" s="160" t="s">
        <v>20348</v>
      </c>
      <c r="B128" s="160" t="s">
        <v>20238</v>
      </c>
      <c r="C128" s="160" t="s">
        <v>20347</v>
      </c>
      <c r="D128" s="162">
        <v>67434</v>
      </c>
      <c r="E128" s="160" t="s">
        <v>20346</v>
      </c>
      <c r="F128" s="160" t="s">
        <v>20252</v>
      </c>
      <c r="G128" s="160" t="s">
        <v>19335</v>
      </c>
      <c r="H128" s="160" t="s">
        <v>19335</v>
      </c>
      <c r="I128" s="160"/>
      <c r="J128" s="160"/>
      <c r="K128" s="160" t="s">
        <v>19335</v>
      </c>
      <c r="L128" s="160" t="s">
        <v>20177</v>
      </c>
      <c r="M128" s="160">
        <v>150</v>
      </c>
      <c r="N128" s="160">
        <v>286</v>
      </c>
      <c r="O128" s="160" t="s">
        <v>20177</v>
      </c>
      <c r="P128" s="160" t="s">
        <v>20222</v>
      </c>
      <c r="Q128" s="160" t="s">
        <v>20177</v>
      </c>
      <c r="R128" s="160">
        <f t="shared" si="1"/>
        <v>0</v>
      </c>
    </row>
    <row r="129" spans="1:18" s="97" customFormat="1" ht="25.35" customHeight="1">
      <c r="A129" s="161" t="s">
        <v>708</v>
      </c>
      <c r="B129" s="161" t="s">
        <v>20206</v>
      </c>
      <c r="C129" s="161" t="s">
        <v>20345</v>
      </c>
      <c r="D129" s="162">
        <v>56564</v>
      </c>
      <c r="E129" s="161" t="s">
        <v>708</v>
      </c>
      <c r="F129" s="161" t="s">
        <v>20252</v>
      </c>
      <c r="G129" s="161" t="s">
        <v>19335</v>
      </c>
      <c r="H129" s="161" t="s">
        <v>20192</v>
      </c>
      <c r="I129" s="161"/>
      <c r="J129" s="161"/>
      <c r="K129" s="161" t="s">
        <v>20177</v>
      </c>
      <c r="L129" s="161" t="s">
        <v>20177</v>
      </c>
      <c r="M129" s="161">
        <v>120</v>
      </c>
      <c r="N129" s="161">
        <v>17</v>
      </c>
      <c r="O129" s="161" t="s">
        <v>20177</v>
      </c>
      <c r="P129" s="161"/>
      <c r="Q129" s="161" t="s">
        <v>20177</v>
      </c>
      <c r="R129" s="161">
        <f t="shared" si="1"/>
        <v>0</v>
      </c>
    </row>
    <row r="130" spans="1:18" s="97" customFormat="1" ht="25.35" customHeight="1">
      <c r="A130" s="160" t="s">
        <v>874</v>
      </c>
      <c r="B130" s="160" t="s">
        <v>20182</v>
      </c>
      <c r="C130" s="160" t="s">
        <v>20344</v>
      </c>
      <c r="D130" s="162">
        <v>99734</v>
      </c>
      <c r="E130" s="160" t="s">
        <v>874</v>
      </c>
      <c r="F130" s="160" t="s">
        <v>20223</v>
      </c>
      <c r="G130" s="160" t="s">
        <v>19335</v>
      </c>
      <c r="H130" s="160" t="s">
        <v>19335</v>
      </c>
      <c r="I130" s="160"/>
      <c r="J130" s="160"/>
      <c r="K130" s="160" t="s">
        <v>20177</v>
      </c>
      <c r="L130" s="160" t="s">
        <v>20177</v>
      </c>
      <c r="M130" s="160">
        <v>250</v>
      </c>
      <c r="N130" s="160">
        <v>4</v>
      </c>
      <c r="O130" s="160" t="s">
        <v>19335</v>
      </c>
      <c r="P130" s="160" t="s">
        <v>20177</v>
      </c>
      <c r="Q130" s="160" t="s">
        <v>20177</v>
      </c>
      <c r="R130" s="160">
        <f t="shared" si="1"/>
        <v>0</v>
      </c>
    </row>
    <row r="131" spans="1:18" s="97" customFormat="1" ht="25.35" customHeight="1">
      <c r="A131" s="161" t="s">
        <v>513</v>
      </c>
      <c r="B131" s="161" t="s">
        <v>20217</v>
      </c>
      <c r="C131" s="161" t="s">
        <v>20343</v>
      </c>
      <c r="D131" s="162">
        <v>37154</v>
      </c>
      <c r="E131" s="161" t="s">
        <v>513</v>
      </c>
      <c r="F131" s="161" t="s">
        <v>20279</v>
      </c>
      <c r="G131" s="161" t="s">
        <v>19335</v>
      </c>
      <c r="H131" s="161" t="s">
        <v>19335</v>
      </c>
      <c r="I131" s="161"/>
      <c r="J131" s="161"/>
      <c r="K131" s="161" t="s">
        <v>20177</v>
      </c>
      <c r="L131" s="161" t="s">
        <v>20177</v>
      </c>
      <c r="M131" s="161">
        <v>166</v>
      </c>
      <c r="N131" s="161" t="s">
        <v>20342</v>
      </c>
      <c r="O131" s="161"/>
      <c r="P131" s="161" t="s">
        <v>20177</v>
      </c>
      <c r="Q131" s="161" t="s">
        <v>20177</v>
      </c>
      <c r="R131" s="161">
        <f t="shared" si="1"/>
        <v>0</v>
      </c>
    </row>
    <row r="132" spans="1:18" s="97" customFormat="1" ht="25.05" customHeight="1">
      <c r="A132" s="160" t="s">
        <v>20341</v>
      </c>
      <c r="B132" s="160" t="s">
        <v>20229</v>
      </c>
      <c r="C132" s="160" t="s">
        <v>20340</v>
      </c>
      <c r="D132" s="162">
        <v>90469</v>
      </c>
      <c r="E132" s="160" t="s">
        <v>1327</v>
      </c>
      <c r="F132" s="160" t="s">
        <v>20204</v>
      </c>
      <c r="G132" s="160"/>
      <c r="H132" s="160"/>
      <c r="I132" s="160" t="s">
        <v>19335</v>
      </c>
      <c r="J132" s="160" t="s">
        <v>20192</v>
      </c>
      <c r="K132" s="160" t="s">
        <v>20177</v>
      </c>
      <c r="L132" s="160" t="s">
        <v>20177</v>
      </c>
      <c r="M132" s="160">
        <v>180</v>
      </c>
      <c r="N132" s="160" t="s">
        <v>20339</v>
      </c>
      <c r="O132" s="160"/>
      <c r="P132" s="160" t="s">
        <v>20278</v>
      </c>
      <c r="Q132" s="160" t="s">
        <v>20177</v>
      </c>
      <c r="R132" s="160">
        <f t="shared" si="1"/>
        <v>0</v>
      </c>
    </row>
    <row r="133" spans="1:18" s="97" customFormat="1" ht="25.35" customHeight="1">
      <c r="A133" s="161" t="s">
        <v>20338</v>
      </c>
      <c r="B133" s="161" t="s">
        <v>20229</v>
      </c>
      <c r="C133" s="161" t="s">
        <v>20337</v>
      </c>
      <c r="D133" s="162">
        <v>90431</v>
      </c>
      <c r="E133" s="161" t="s">
        <v>1327</v>
      </c>
      <c r="F133" s="161" t="s">
        <v>20204</v>
      </c>
      <c r="G133" s="161" t="s">
        <v>19335</v>
      </c>
      <c r="H133" s="161" t="s">
        <v>19335</v>
      </c>
      <c r="I133" s="161"/>
      <c r="J133" s="161"/>
      <c r="K133" s="161" t="s">
        <v>19335</v>
      </c>
      <c r="L133" s="161"/>
      <c r="M133" s="161" t="s">
        <v>20336</v>
      </c>
      <c r="N133" s="161" t="s">
        <v>20335</v>
      </c>
      <c r="O133" s="161" t="s">
        <v>19335</v>
      </c>
      <c r="P133" s="161" t="s">
        <v>20177</v>
      </c>
      <c r="Q133" s="161" t="s">
        <v>20177</v>
      </c>
      <c r="R133" s="161">
        <f t="shared" si="1"/>
        <v>0</v>
      </c>
    </row>
    <row r="134" spans="1:18" s="97" customFormat="1" ht="25.35" customHeight="1">
      <c r="A134" s="160" t="s">
        <v>20334</v>
      </c>
      <c r="B134" s="160" t="s">
        <v>20202</v>
      </c>
      <c r="C134" s="160" t="s">
        <v>20333</v>
      </c>
      <c r="D134" s="162">
        <v>46117</v>
      </c>
      <c r="E134" s="160" t="s">
        <v>20330</v>
      </c>
      <c r="F134" s="160" t="s">
        <v>20199</v>
      </c>
      <c r="G134" s="160" t="s">
        <v>19335</v>
      </c>
      <c r="H134" s="160" t="s">
        <v>19335</v>
      </c>
      <c r="I134" s="160"/>
      <c r="J134" s="160"/>
      <c r="K134" s="160" t="s">
        <v>20177</v>
      </c>
      <c r="L134" s="160" t="s">
        <v>19335</v>
      </c>
      <c r="M134" s="160">
        <v>131</v>
      </c>
      <c r="N134" s="160">
        <v>601</v>
      </c>
      <c r="O134" s="160" t="s">
        <v>20177</v>
      </c>
      <c r="P134" s="160" t="s">
        <v>20177</v>
      </c>
      <c r="Q134" s="160" t="s">
        <v>20177</v>
      </c>
      <c r="R134" s="160">
        <f t="shared" si="1"/>
        <v>0</v>
      </c>
    </row>
    <row r="135" spans="1:18" s="97" customFormat="1" ht="25.35" customHeight="1">
      <c r="A135" s="161" t="s">
        <v>20332</v>
      </c>
      <c r="B135" s="161" t="s">
        <v>20202</v>
      </c>
      <c r="C135" s="161" t="s">
        <v>20331</v>
      </c>
      <c r="D135" s="162">
        <v>46049</v>
      </c>
      <c r="E135" s="161" t="s">
        <v>20330</v>
      </c>
      <c r="F135" s="161" t="s">
        <v>20199</v>
      </c>
      <c r="G135" s="161" t="s">
        <v>19335</v>
      </c>
      <c r="H135" s="161" t="s">
        <v>19335</v>
      </c>
      <c r="I135" s="161"/>
      <c r="J135" s="161"/>
      <c r="K135" s="161" t="s">
        <v>20177</v>
      </c>
      <c r="L135" s="161" t="s">
        <v>19335</v>
      </c>
      <c r="M135" s="161">
        <v>150</v>
      </c>
      <c r="N135" s="161">
        <v>73</v>
      </c>
      <c r="O135" s="161" t="s">
        <v>20177</v>
      </c>
      <c r="P135" s="161" t="s">
        <v>20177</v>
      </c>
      <c r="Q135" s="161" t="s">
        <v>20177</v>
      </c>
      <c r="R135" s="161">
        <f t="shared" si="1"/>
        <v>0</v>
      </c>
    </row>
    <row r="136" spans="1:18" s="97" customFormat="1" ht="25.35" customHeight="1">
      <c r="A136" s="160" t="s">
        <v>20328</v>
      </c>
      <c r="B136" s="160" t="s">
        <v>20238</v>
      </c>
      <c r="C136" s="160" t="s">
        <v>20329</v>
      </c>
      <c r="D136" s="162">
        <v>77652</v>
      </c>
      <c r="E136" s="160" t="s">
        <v>20328</v>
      </c>
      <c r="F136" s="160" t="s">
        <v>20236</v>
      </c>
      <c r="G136" s="160" t="s">
        <v>19335</v>
      </c>
      <c r="H136" s="160" t="s">
        <v>20177</v>
      </c>
      <c r="I136" s="160"/>
      <c r="J136" s="160"/>
      <c r="K136" s="160" t="s">
        <v>20177</v>
      </c>
      <c r="L136" s="160"/>
      <c r="M136" s="160">
        <v>50</v>
      </c>
      <c r="N136" s="160" t="s">
        <v>20327</v>
      </c>
      <c r="O136" s="160" t="s">
        <v>20177</v>
      </c>
      <c r="P136" s="160" t="s">
        <v>20177</v>
      </c>
      <c r="Q136" s="160" t="s">
        <v>20177</v>
      </c>
      <c r="R136" s="160">
        <f t="shared" si="1"/>
        <v>0</v>
      </c>
    </row>
    <row r="137" spans="1:18" s="97" customFormat="1" ht="25.35" customHeight="1">
      <c r="A137" s="161" t="s">
        <v>20325</v>
      </c>
      <c r="B137" s="161" t="s">
        <v>20217</v>
      </c>
      <c r="C137" s="161" t="s">
        <v>20326</v>
      </c>
      <c r="D137" s="162">
        <v>26122</v>
      </c>
      <c r="E137" s="161" t="s">
        <v>20325</v>
      </c>
      <c r="F137" s="161" t="s">
        <v>20279</v>
      </c>
      <c r="G137" s="161" t="s">
        <v>19335</v>
      </c>
      <c r="H137" s="161" t="s">
        <v>20177</v>
      </c>
      <c r="I137" s="161"/>
      <c r="J137" s="161"/>
      <c r="K137" s="161" t="s">
        <v>20177</v>
      </c>
      <c r="L137" s="161" t="s">
        <v>19335</v>
      </c>
      <c r="M137" s="161">
        <v>387</v>
      </c>
      <c r="N137" s="161">
        <v>142</v>
      </c>
      <c r="O137" s="161" t="s">
        <v>20177</v>
      </c>
      <c r="P137" s="161" t="s">
        <v>20177</v>
      </c>
      <c r="Q137" s="161" t="s">
        <v>20177</v>
      </c>
      <c r="R137" s="161">
        <f t="shared" si="1"/>
        <v>0</v>
      </c>
    </row>
    <row r="138" spans="1:18" s="97" customFormat="1" ht="25.35" customHeight="1">
      <c r="A138" s="160" t="s">
        <v>20324</v>
      </c>
      <c r="B138" s="160" t="s">
        <v>20217</v>
      </c>
      <c r="C138" s="160" t="s">
        <v>20323</v>
      </c>
      <c r="D138" s="162">
        <v>49084</v>
      </c>
      <c r="E138" s="160" t="s">
        <v>20322</v>
      </c>
      <c r="F138" s="160" t="s">
        <v>20279</v>
      </c>
      <c r="G138" s="160" t="s">
        <v>19335</v>
      </c>
      <c r="H138" s="160" t="s">
        <v>20177</v>
      </c>
      <c r="I138" s="160"/>
      <c r="J138" s="160"/>
      <c r="K138" s="160" t="s">
        <v>20177</v>
      </c>
      <c r="L138" s="160" t="s">
        <v>20177</v>
      </c>
      <c r="M138" s="160">
        <v>180</v>
      </c>
      <c r="N138" s="160">
        <v>91</v>
      </c>
      <c r="O138" s="160" t="s">
        <v>20177</v>
      </c>
      <c r="P138" s="160" t="s">
        <v>20177</v>
      </c>
      <c r="Q138" s="160" t="s">
        <v>20177</v>
      </c>
      <c r="R138" s="160">
        <f t="shared" si="1"/>
        <v>0</v>
      </c>
    </row>
    <row r="139" spans="1:18" s="97" customFormat="1" ht="25.35" customHeight="1">
      <c r="A139" s="161" t="s">
        <v>20320</v>
      </c>
      <c r="B139" s="161" t="s">
        <v>20211</v>
      </c>
      <c r="C139" s="161" t="s">
        <v>20321</v>
      </c>
      <c r="D139" s="162">
        <v>17309</v>
      </c>
      <c r="E139" s="161" t="s">
        <v>20320</v>
      </c>
      <c r="F139" s="161" t="s">
        <v>20214</v>
      </c>
      <c r="G139" s="161" t="s">
        <v>19335</v>
      </c>
      <c r="H139" s="161" t="s">
        <v>19335</v>
      </c>
      <c r="I139" s="161"/>
      <c r="J139" s="161"/>
      <c r="K139" s="161" t="s">
        <v>19335</v>
      </c>
      <c r="L139" s="161"/>
      <c r="M139" s="161">
        <v>25</v>
      </c>
      <c r="N139" s="161" t="s">
        <v>20319</v>
      </c>
      <c r="O139" s="161" t="s">
        <v>20177</v>
      </c>
      <c r="P139" s="161" t="s">
        <v>20222</v>
      </c>
      <c r="Q139" s="161" t="s">
        <v>20177</v>
      </c>
      <c r="R139" s="161">
        <f t="shared" si="1"/>
        <v>0</v>
      </c>
    </row>
    <row r="140" spans="1:18" s="97" customFormat="1" ht="25.35" customHeight="1">
      <c r="A140" s="160" t="s">
        <v>20317</v>
      </c>
      <c r="B140" s="160" t="s">
        <v>20229</v>
      </c>
      <c r="C140" s="160" t="s">
        <v>20318</v>
      </c>
      <c r="D140" s="162">
        <v>94032</v>
      </c>
      <c r="E140" s="160" t="s">
        <v>20317</v>
      </c>
      <c r="F140" s="160" t="s">
        <v>20204</v>
      </c>
      <c r="G140" s="160" t="s">
        <v>19335</v>
      </c>
      <c r="H140" s="160" t="s">
        <v>20192</v>
      </c>
      <c r="I140" s="160"/>
      <c r="J140" s="160"/>
      <c r="K140" s="160" t="s">
        <v>20177</v>
      </c>
      <c r="L140" s="160" t="s">
        <v>20177</v>
      </c>
      <c r="M140" s="160">
        <v>100</v>
      </c>
      <c r="N140" s="160">
        <v>251</v>
      </c>
      <c r="O140" s="160" t="s">
        <v>20177</v>
      </c>
      <c r="P140" s="160" t="s">
        <v>20177</v>
      </c>
      <c r="Q140" s="160" t="s">
        <v>20177</v>
      </c>
      <c r="R140" s="160">
        <f t="shared" ref="R140:R184" si="2">ROUND($B$4/$B$7,0)</f>
        <v>0</v>
      </c>
    </row>
    <row r="141" spans="1:18" s="97" customFormat="1" ht="25.35" customHeight="1">
      <c r="A141" s="161" t="s">
        <v>20315</v>
      </c>
      <c r="B141" s="161" t="s">
        <v>20238</v>
      </c>
      <c r="C141" s="161" t="s">
        <v>20316</v>
      </c>
      <c r="D141" s="162">
        <v>66953</v>
      </c>
      <c r="E141" s="161" t="s">
        <v>20315</v>
      </c>
      <c r="F141" s="161" t="s">
        <v>20252</v>
      </c>
      <c r="G141" s="161" t="s">
        <v>19335</v>
      </c>
      <c r="H141" s="161" t="s">
        <v>19335</v>
      </c>
      <c r="I141" s="161"/>
      <c r="J141" s="161"/>
      <c r="K141" s="161" t="s">
        <v>20177</v>
      </c>
      <c r="L141" s="161" t="s">
        <v>20177</v>
      </c>
      <c r="M141" s="161">
        <v>100</v>
      </c>
      <c r="N141" s="161">
        <v>10</v>
      </c>
      <c r="O141" s="161" t="s">
        <v>20177</v>
      </c>
      <c r="P141" s="161" t="s">
        <v>20177</v>
      </c>
      <c r="Q141" s="161" t="s">
        <v>20177</v>
      </c>
      <c r="R141" s="161">
        <f t="shared" si="2"/>
        <v>0</v>
      </c>
    </row>
    <row r="142" spans="1:18" s="97" customFormat="1" ht="25.35" customHeight="1">
      <c r="A142" s="160" t="s">
        <v>20312</v>
      </c>
      <c r="B142" s="160" t="s">
        <v>20182</v>
      </c>
      <c r="C142" s="160" t="s">
        <v>20314</v>
      </c>
      <c r="D142" s="162" t="s">
        <v>20313</v>
      </c>
      <c r="E142" s="160" t="s">
        <v>20312</v>
      </c>
      <c r="F142" s="160" t="s">
        <v>20179</v>
      </c>
      <c r="G142" s="160" t="s">
        <v>19335</v>
      </c>
      <c r="H142" s="160" t="s">
        <v>19335</v>
      </c>
      <c r="I142" s="160"/>
      <c r="J142" s="160"/>
      <c r="K142" s="160" t="s">
        <v>20177</v>
      </c>
      <c r="L142" s="160" t="s">
        <v>20177</v>
      </c>
      <c r="M142" s="160">
        <v>160</v>
      </c>
      <c r="N142" s="160">
        <v>122</v>
      </c>
      <c r="O142" s="160" t="s">
        <v>19335</v>
      </c>
      <c r="P142" s="160" t="s">
        <v>20177</v>
      </c>
      <c r="Q142" s="160" t="s">
        <v>20177</v>
      </c>
      <c r="R142" s="160">
        <f>ROUND($B$4/$B$7,0)</f>
        <v>0</v>
      </c>
    </row>
    <row r="143" spans="1:18" s="97" customFormat="1" ht="25.35" customHeight="1">
      <c r="A143" s="161" t="s">
        <v>20310</v>
      </c>
      <c r="B143" s="161" t="s">
        <v>20238</v>
      </c>
      <c r="C143" s="161" t="s">
        <v>20311</v>
      </c>
      <c r="D143" s="162">
        <v>73207</v>
      </c>
      <c r="E143" s="161" t="s">
        <v>20310</v>
      </c>
      <c r="F143" s="161" t="s">
        <v>20236</v>
      </c>
      <c r="G143" s="161" t="s">
        <v>19335</v>
      </c>
      <c r="H143" s="161" t="s">
        <v>19335</v>
      </c>
      <c r="I143" s="161"/>
      <c r="J143" s="161"/>
      <c r="K143" s="161" t="s">
        <v>20177</v>
      </c>
      <c r="L143" s="161" t="s">
        <v>20177</v>
      </c>
      <c r="M143" s="161">
        <v>120</v>
      </c>
      <c r="N143" s="161">
        <v>619</v>
      </c>
      <c r="O143" s="161" t="s">
        <v>20177</v>
      </c>
      <c r="P143" s="161" t="s">
        <v>20309</v>
      </c>
      <c r="Q143" s="161" t="s">
        <v>20177</v>
      </c>
      <c r="R143" s="161">
        <f t="shared" si="2"/>
        <v>0</v>
      </c>
    </row>
    <row r="144" spans="1:18" s="97" customFormat="1" ht="25.35" customHeight="1">
      <c r="A144" s="160" t="s">
        <v>20308</v>
      </c>
      <c r="B144" s="160" t="s">
        <v>20229</v>
      </c>
      <c r="C144" s="160" t="s">
        <v>20307</v>
      </c>
      <c r="D144" s="162">
        <v>93051</v>
      </c>
      <c r="E144" s="160" t="s">
        <v>20306</v>
      </c>
      <c r="F144" s="160" t="s">
        <v>20204</v>
      </c>
      <c r="G144" s="160" t="s">
        <v>19335</v>
      </c>
      <c r="H144" s="160" t="s">
        <v>19335</v>
      </c>
      <c r="I144" s="160"/>
      <c r="J144" s="160"/>
      <c r="K144" s="160" t="s">
        <v>20177</v>
      </c>
      <c r="L144" s="160"/>
      <c r="M144" s="160">
        <v>56</v>
      </c>
      <c r="N144" s="160">
        <v>114</v>
      </c>
      <c r="O144" s="160" t="s">
        <v>19335</v>
      </c>
      <c r="P144" s="160" t="s">
        <v>20177</v>
      </c>
      <c r="Q144" s="160" t="s">
        <v>20177</v>
      </c>
      <c r="R144" s="160">
        <f t="shared" si="2"/>
        <v>0</v>
      </c>
    </row>
    <row r="145" spans="1:18" s="97" customFormat="1" ht="25.35" customHeight="1">
      <c r="A145" s="161" t="s">
        <v>20304</v>
      </c>
      <c r="B145" s="161" t="s">
        <v>20206</v>
      </c>
      <c r="C145" s="161" t="s">
        <v>20305</v>
      </c>
      <c r="D145" s="162">
        <v>53424</v>
      </c>
      <c r="E145" s="161" t="s">
        <v>20304</v>
      </c>
      <c r="F145" s="161" t="s">
        <v>20252</v>
      </c>
      <c r="G145" s="161" t="s">
        <v>19335</v>
      </c>
      <c r="H145" s="161" t="s">
        <v>19335</v>
      </c>
      <c r="I145" s="161"/>
      <c r="J145" s="161"/>
      <c r="K145" s="161" t="s">
        <v>19335</v>
      </c>
      <c r="L145" s="161" t="s">
        <v>20177</v>
      </c>
      <c r="M145" s="161">
        <v>67</v>
      </c>
      <c r="N145" s="161">
        <v>121</v>
      </c>
      <c r="O145" s="161" t="s">
        <v>20177</v>
      </c>
      <c r="P145" s="161" t="s">
        <v>20222</v>
      </c>
      <c r="Q145" s="161" t="s">
        <v>20177</v>
      </c>
      <c r="R145" s="161">
        <f t="shared" si="2"/>
        <v>0</v>
      </c>
    </row>
    <row r="146" spans="1:18" s="97" customFormat="1" ht="25.5" customHeight="1">
      <c r="A146" s="160" t="s">
        <v>20301</v>
      </c>
      <c r="B146" s="160" t="s">
        <v>20182</v>
      </c>
      <c r="C146" s="160" t="s">
        <v>20303</v>
      </c>
      <c r="D146" s="162" t="s">
        <v>20302</v>
      </c>
      <c r="E146" s="160" t="s">
        <v>20301</v>
      </c>
      <c r="F146" s="160" t="s">
        <v>20179</v>
      </c>
      <c r="G146" s="160" t="s">
        <v>19335</v>
      </c>
      <c r="H146" s="160" t="s">
        <v>20192</v>
      </c>
      <c r="I146" s="160"/>
      <c r="J146" s="160"/>
      <c r="K146" s="160" t="s">
        <v>20177</v>
      </c>
      <c r="L146" s="160" t="s">
        <v>20177</v>
      </c>
      <c r="M146" s="160">
        <v>100</v>
      </c>
      <c r="N146" s="160">
        <v>93</v>
      </c>
      <c r="O146" s="160" t="s">
        <v>19335</v>
      </c>
      <c r="P146" s="160" t="s">
        <v>20177</v>
      </c>
      <c r="Q146" s="160" t="s">
        <v>20177</v>
      </c>
      <c r="R146" s="160">
        <f t="shared" si="2"/>
        <v>0</v>
      </c>
    </row>
    <row r="147" spans="1:18" s="97" customFormat="1" ht="25.5" customHeight="1">
      <c r="A147" s="161" t="s">
        <v>20299</v>
      </c>
      <c r="B147" s="161" t="s">
        <v>20229</v>
      </c>
      <c r="C147" s="161" t="s">
        <v>20300</v>
      </c>
      <c r="D147" s="162">
        <v>83026</v>
      </c>
      <c r="E147" s="161" t="s">
        <v>20299</v>
      </c>
      <c r="F147" s="161" t="s">
        <v>20204</v>
      </c>
      <c r="G147" s="161" t="s">
        <v>19335</v>
      </c>
      <c r="H147" s="161" t="s">
        <v>19335</v>
      </c>
      <c r="I147" s="161"/>
      <c r="J147" s="161"/>
      <c r="K147" s="161" t="s">
        <v>20177</v>
      </c>
      <c r="L147" s="161" t="s">
        <v>20177</v>
      </c>
      <c r="M147" s="161">
        <v>120</v>
      </c>
      <c r="N147" s="161">
        <v>61</v>
      </c>
      <c r="O147" s="161"/>
      <c r="P147" s="161" t="s">
        <v>20177</v>
      </c>
      <c r="Q147" s="161" t="s">
        <v>20177</v>
      </c>
      <c r="R147" s="161">
        <f t="shared" si="2"/>
        <v>0</v>
      </c>
    </row>
    <row r="148" spans="1:18" s="97" customFormat="1" ht="25.05" customHeight="1">
      <c r="A148" s="160" t="s">
        <v>1491</v>
      </c>
      <c r="B148" s="160" t="s">
        <v>20217</v>
      </c>
      <c r="C148" s="160" t="s">
        <v>20298</v>
      </c>
      <c r="D148" s="162">
        <v>18055</v>
      </c>
      <c r="E148" s="160" t="s">
        <v>1491</v>
      </c>
      <c r="F148" s="160" t="s">
        <v>20214</v>
      </c>
      <c r="G148" s="160" t="s">
        <v>19335</v>
      </c>
      <c r="H148" s="160" t="s">
        <v>20177</v>
      </c>
      <c r="I148" s="160"/>
      <c r="J148" s="160"/>
      <c r="K148" s="160" t="s">
        <v>20177</v>
      </c>
      <c r="L148" s="160" t="s">
        <v>20177</v>
      </c>
      <c r="M148" s="160">
        <v>25</v>
      </c>
      <c r="N148" s="160">
        <v>87</v>
      </c>
      <c r="O148" s="160" t="s">
        <v>19335</v>
      </c>
      <c r="P148" s="160" t="s">
        <v>20177</v>
      </c>
      <c r="Q148" s="160" t="s">
        <v>20177</v>
      </c>
      <c r="R148" s="160">
        <f t="shared" si="2"/>
        <v>0</v>
      </c>
    </row>
    <row r="149" spans="1:18" s="97" customFormat="1" ht="25.5" customHeight="1" thickBot="1">
      <c r="A149" s="161" t="s">
        <v>20297</v>
      </c>
      <c r="B149" s="161" t="s">
        <v>20217</v>
      </c>
      <c r="C149" s="161" t="s">
        <v>20296</v>
      </c>
      <c r="D149" s="162">
        <v>18147</v>
      </c>
      <c r="E149" s="161" t="s">
        <v>1491</v>
      </c>
      <c r="F149" s="161" t="s">
        <v>20214</v>
      </c>
      <c r="G149" s="161" t="s">
        <v>19335</v>
      </c>
      <c r="H149" s="161" t="s">
        <v>20177</v>
      </c>
      <c r="I149" s="161"/>
      <c r="J149" s="161"/>
      <c r="K149" s="161" t="s">
        <v>20177</v>
      </c>
      <c r="L149" s="161" t="s">
        <v>20177</v>
      </c>
      <c r="M149" s="161">
        <v>45</v>
      </c>
      <c r="N149" s="161">
        <v>383</v>
      </c>
      <c r="O149" s="161" t="s">
        <v>19335</v>
      </c>
      <c r="P149" s="161" t="s">
        <v>20177</v>
      </c>
      <c r="Q149" s="161" t="s">
        <v>20177</v>
      </c>
      <c r="R149" s="161">
        <f t="shared" si="2"/>
        <v>0</v>
      </c>
    </row>
    <row r="150" spans="1:18" s="97" customFormat="1" ht="25.5" customHeight="1" thickTop="1">
      <c r="A150" s="105" t="s">
        <v>20293</v>
      </c>
      <c r="B150" s="105" t="s">
        <v>20182</v>
      </c>
      <c r="C150" s="105" t="s">
        <v>20295</v>
      </c>
      <c r="D150" s="162" t="s">
        <v>20294</v>
      </c>
      <c r="E150" s="105" t="s">
        <v>20293</v>
      </c>
      <c r="F150" s="105" t="s">
        <v>20223</v>
      </c>
      <c r="G150" s="105" t="s">
        <v>19335</v>
      </c>
      <c r="H150" s="105" t="s">
        <v>19335</v>
      </c>
      <c r="I150" s="105"/>
      <c r="J150" s="105"/>
      <c r="K150" s="105" t="s">
        <v>20177</v>
      </c>
      <c r="L150" s="105" t="s">
        <v>20177</v>
      </c>
      <c r="M150" s="105">
        <v>50</v>
      </c>
      <c r="N150" s="105">
        <v>31</v>
      </c>
      <c r="O150" s="105" t="s">
        <v>19335</v>
      </c>
      <c r="P150" s="105" t="s">
        <v>20177</v>
      </c>
      <c r="Q150" s="105" t="s">
        <v>20177</v>
      </c>
      <c r="R150" s="105">
        <f t="shared" si="2"/>
        <v>0</v>
      </c>
    </row>
    <row r="151" spans="1:18" s="97" customFormat="1" ht="25.5" customHeight="1">
      <c r="A151" s="102" t="s">
        <v>1504</v>
      </c>
      <c r="B151" s="102" t="s">
        <v>20238</v>
      </c>
      <c r="C151" s="102" t="s">
        <v>20292</v>
      </c>
      <c r="D151" s="162" t="s">
        <v>20291</v>
      </c>
      <c r="E151" s="102" t="s">
        <v>1504</v>
      </c>
      <c r="F151" s="102" t="s">
        <v>20290</v>
      </c>
      <c r="G151" s="102" t="s">
        <v>19335</v>
      </c>
      <c r="H151" s="102" t="s">
        <v>19335</v>
      </c>
      <c r="I151" s="102"/>
      <c r="J151" s="102"/>
      <c r="K151" s="102" t="s">
        <v>19335</v>
      </c>
      <c r="L151" s="102"/>
      <c r="M151" s="102">
        <v>575</v>
      </c>
      <c r="N151" s="102">
        <v>22</v>
      </c>
      <c r="O151" s="102" t="s">
        <v>20177</v>
      </c>
      <c r="P151" s="102" t="s">
        <v>20222</v>
      </c>
      <c r="Q151" s="102" t="s">
        <v>20177</v>
      </c>
      <c r="R151" s="102">
        <f t="shared" si="2"/>
        <v>0</v>
      </c>
    </row>
    <row r="152" spans="1:18" s="97" customFormat="1" ht="25.5" customHeight="1">
      <c r="A152" s="160" t="s">
        <v>284</v>
      </c>
      <c r="B152" s="160" t="s">
        <v>20229</v>
      </c>
      <c r="C152" s="160" t="s">
        <v>20289</v>
      </c>
      <c r="D152" s="162">
        <v>92421</v>
      </c>
      <c r="E152" s="160" t="s">
        <v>284</v>
      </c>
      <c r="F152" s="160" t="s">
        <v>20204</v>
      </c>
      <c r="G152" s="160" t="s">
        <v>19335</v>
      </c>
      <c r="H152" s="160" t="s">
        <v>19335</v>
      </c>
      <c r="I152" s="160"/>
      <c r="J152" s="160"/>
      <c r="K152" s="160" t="s">
        <v>20177</v>
      </c>
      <c r="L152" s="160"/>
      <c r="M152" s="160">
        <v>298</v>
      </c>
      <c r="N152" s="160">
        <v>80</v>
      </c>
      <c r="O152" s="160" t="s">
        <v>20177</v>
      </c>
      <c r="P152" s="160" t="s">
        <v>20177</v>
      </c>
      <c r="Q152" s="160" t="s">
        <v>20177</v>
      </c>
      <c r="R152" s="160">
        <f t="shared" si="2"/>
        <v>0</v>
      </c>
    </row>
    <row r="153" spans="1:18" s="97" customFormat="1" ht="25.5" customHeight="1">
      <c r="A153" s="161" t="s">
        <v>20287</v>
      </c>
      <c r="B153" s="161" t="s">
        <v>20229</v>
      </c>
      <c r="C153" s="161" t="s">
        <v>20288</v>
      </c>
      <c r="D153" s="162">
        <v>97424</v>
      </c>
      <c r="E153" s="161" t="s">
        <v>20287</v>
      </c>
      <c r="F153" s="161" t="s">
        <v>20204</v>
      </c>
      <c r="G153" s="161" t="s">
        <v>19335</v>
      </c>
      <c r="H153" s="161" t="s">
        <v>19335</v>
      </c>
      <c r="I153" s="161"/>
      <c r="J153" s="161"/>
      <c r="K153" s="161" t="s">
        <v>20177</v>
      </c>
      <c r="L153" s="161" t="s">
        <v>19335</v>
      </c>
      <c r="M153" s="161">
        <v>170</v>
      </c>
      <c r="N153" s="161">
        <v>19</v>
      </c>
      <c r="O153" s="161" t="s">
        <v>20177</v>
      </c>
      <c r="P153" s="161" t="s">
        <v>20177</v>
      </c>
      <c r="Q153" s="161" t="s">
        <v>20177</v>
      </c>
      <c r="R153" s="161">
        <f t="shared" si="2"/>
        <v>0</v>
      </c>
    </row>
    <row r="154" spans="1:18" s="97" customFormat="1" ht="25.05" customHeight="1">
      <c r="A154" s="160" t="s">
        <v>20285</v>
      </c>
      <c r="B154" s="160" t="s">
        <v>20217</v>
      </c>
      <c r="C154" s="160" t="s">
        <v>20286</v>
      </c>
      <c r="D154" s="162">
        <v>19053</v>
      </c>
      <c r="E154" s="160" t="s">
        <v>20285</v>
      </c>
      <c r="F154" s="160" t="s">
        <v>20214</v>
      </c>
      <c r="G154" s="160" t="s">
        <v>19335</v>
      </c>
      <c r="H154" s="160" t="s">
        <v>19335</v>
      </c>
      <c r="I154" s="160"/>
      <c r="J154" s="160"/>
      <c r="K154" s="160" t="s">
        <v>19335</v>
      </c>
      <c r="L154" s="160" t="s">
        <v>20177</v>
      </c>
      <c r="M154" s="160">
        <v>219</v>
      </c>
      <c r="N154" s="160">
        <v>28</v>
      </c>
      <c r="O154" s="160" t="s">
        <v>19335</v>
      </c>
      <c r="P154" s="160" t="s">
        <v>20284</v>
      </c>
      <c r="Q154" s="160" t="s">
        <v>20212</v>
      </c>
      <c r="R154" s="160">
        <f t="shared" si="2"/>
        <v>0</v>
      </c>
    </row>
    <row r="155" spans="1:18" s="97" customFormat="1" ht="25.05" customHeight="1">
      <c r="A155" s="161" t="s">
        <v>20282</v>
      </c>
      <c r="B155" s="161" t="s">
        <v>20196</v>
      </c>
      <c r="C155" s="161" t="s">
        <v>20283</v>
      </c>
      <c r="D155" s="162">
        <v>14554</v>
      </c>
      <c r="E155" s="161" t="s">
        <v>20282</v>
      </c>
      <c r="F155" s="161" t="s">
        <v>20193</v>
      </c>
      <c r="G155" s="161" t="s">
        <v>19335</v>
      </c>
      <c r="H155" s="161" t="s">
        <v>19335</v>
      </c>
      <c r="I155" s="161"/>
      <c r="J155" s="161"/>
      <c r="K155" s="161" t="s">
        <v>20177</v>
      </c>
      <c r="L155" s="161" t="s">
        <v>20177</v>
      </c>
      <c r="M155" s="161">
        <v>200</v>
      </c>
      <c r="N155" s="161">
        <v>16</v>
      </c>
      <c r="O155" s="161" t="s">
        <v>19335</v>
      </c>
      <c r="P155" s="161" t="s">
        <v>20177</v>
      </c>
      <c r="Q155" s="161" t="s">
        <v>20177</v>
      </c>
      <c r="R155" s="161">
        <f t="shared" si="2"/>
        <v>0</v>
      </c>
    </row>
    <row r="156" spans="1:18" s="97" customFormat="1" ht="25.05" customHeight="1">
      <c r="A156" s="160" t="s">
        <v>20280</v>
      </c>
      <c r="B156" s="160" t="s">
        <v>20217</v>
      </c>
      <c r="C156" s="160" t="s">
        <v>20281</v>
      </c>
      <c r="D156" s="162">
        <v>30926</v>
      </c>
      <c r="E156" s="160" t="s">
        <v>20280</v>
      </c>
      <c r="F156" s="160" t="s">
        <v>20279</v>
      </c>
      <c r="G156" s="160"/>
      <c r="H156" s="160" t="s">
        <v>20177</v>
      </c>
      <c r="I156" s="160" t="s">
        <v>19335</v>
      </c>
      <c r="J156" s="160"/>
      <c r="K156" s="160" t="s">
        <v>20177</v>
      </c>
      <c r="L156" s="160" t="s">
        <v>20177</v>
      </c>
      <c r="M156" s="160">
        <v>150</v>
      </c>
      <c r="N156" s="160">
        <v>452</v>
      </c>
      <c r="O156" s="160"/>
      <c r="P156" s="160" t="s">
        <v>20278</v>
      </c>
      <c r="Q156" s="160" t="s">
        <v>20177</v>
      </c>
      <c r="R156" s="160">
        <f t="shared" si="2"/>
        <v>0</v>
      </c>
    </row>
    <row r="157" spans="1:18" s="97" customFormat="1" ht="25.35" customHeight="1">
      <c r="A157" s="161" t="s">
        <v>20275</v>
      </c>
      <c r="B157" s="161" t="s">
        <v>20182</v>
      </c>
      <c r="C157" s="161" t="s">
        <v>20277</v>
      </c>
      <c r="D157" s="162" t="s">
        <v>20276</v>
      </c>
      <c r="E157" s="161" t="s">
        <v>20275</v>
      </c>
      <c r="F157" s="161" t="s">
        <v>20193</v>
      </c>
      <c r="G157" s="161" t="s">
        <v>19335</v>
      </c>
      <c r="H157" s="161" t="s">
        <v>20192</v>
      </c>
      <c r="I157" s="161"/>
      <c r="J157" s="161"/>
      <c r="K157" s="161" t="s">
        <v>20177</v>
      </c>
      <c r="L157" s="161"/>
      <c r="M157" s="161">
        <v>20</v>
      </c>
      <c r="N157" s="161">
        <v>81</v>
      </c>
      <c r="O157" s="161"/>
      <c r="P157" s="161" t="s">
        <v>20177</v>
      </c>
      <c r="Q157" s="161" t="s">
        <v>20177</v>
      </c>
      <c r="R157" s="161">
        <f t="shared" si="2"/>
        <v>0</v>
      </c>
    </row>
    <row r="158" spans="1:18" s="97" customFormat="1" ht="25.35" customHeight="1">
      <c r="A158" s="160" t="s">
        <v>20273</v>
      </c>
      <c r="B158" s="160" t="s">
        <v>20202</v>
      </c>
      <c r="C158" s="160" t="s">
        <v>20274</v>
      </c>
      <c r="D158" s="162">
        <v>57072</v>
      </c>
      <c r="E158" s="160" t="s">
        <v>20273</v>
      </c>
      <c r="F158" s="160" t="s">
        <v>20199</v>
      </c>
      <c r="G158" s="160" t="s">
        <v>19335</v>
      </c>
      <c r="H158" s="160" t="s">
        <v>19335</v>
      </c>
      <c r="I158" s="160"/>
      <c r="J158" s="160"/>
      <c r="K158" s="160" t="s">
        <v>20177</v>
      </c>
      <c r="L158" s="160" t="s">
        <v>19335</v>
      </c>
      <c r="M158" s="160">
        <v>123</v>
      </c>
      <c r="N158" s="160">
        <v>84</v>
      </c>
      <c r="O158" s="160"/>
      <c r="P158" s="160" t="s">
        <v>20177</v>
      </c>
      <c r="Q158" s="160" t="s">
        <v>20177</v>
      </c>
      <c r="R158" s="160">
        <f t="shared" si="2"/>
        <v>0</v>
      </c>
    </row>
    <row r="159" spans="1:18" s="97" customFormat="1" ht="25.35" customHeight="1">
      <c r="A159" s="161" t="s">
        <v>20272</v>
      </c>
      <c r="B159" s="161" t="s">
        <v>20238</v>
      </c>
      <c r="C159" s="161" t="s">
        <v>20271</v>
      </c>
      <c r="D159" s="162">
        <v>78224</v>
      </c>
      <c r="E159" s="161" t="s">
        <v>20270</v>
      </c>
      <c r="F159" s="161" t="s">
        <v>20236</v>
      </c>
      <c r="G159" s="161" t="s">
        <v>19335</v>
      </c>
      <c r="H159" s="161" t="s">
        <v>19335</v>
      </c>
      <c r="I159" s="161"/>
      <c r="J159" s="161"/>
      <c r="K159" s="161" t="s">
        <v>20177</v>
      </c>
      <c r="L159" s="161" t="s">
        <v>20177</v>
      </c>
      <c r="M159" s="161">
        <v>118</v>
      </c>
      <c r="N159" s="161">
        <v>40</v>
      </c>
      <c r="O159" s="161"/>
      <c r="P159" s="161" t="s">
        <v>20177</v>
      </c>
      <c r="Q159" s="161" t="s">
        <v>20177</v>
      </c>
      <c r="R159" s="161">
        <f t="shared" si="2"/>
        <v>0</v>
      </c>
    </row>
    <row r="160" spans="1:18" s="97" customFormat="1" ht="25.35" customHeight="1">
      <c r="A160" s="160" t="s">
        <v>829</v>
      </c>
      <c r="B160" s="160" t="s">
        <v>20211</v>
      </c>
      <c r="C160" s="160" t="s">
        <v>20269</v>
      </c>
      <c r="D160" s="162">
        <v>39576</v>
      </c>
      <c r="E160" s="160" t="s">
        <v>829</v>
      </c>
      <c r="F160" s="160" t="s">
        <v>20188</v>
      </c>
      <c r="G160" s="160" t="s">
        <v>19335</v>
      </c>
      <c r="H160" s="160" t="s">
        <v>19335</v>
      </c>
      <c r="I160" s="160"/>
      <c r="J160" s="160"/>
      <c r="K160" s="160" t="s">
        <v>19335</v>
      </c>
      <c r="L160" s="160" t="s">
        <v>20177</v>
      </c>
      <c r="M160" s="160">
        <v>240</v>
      </c>
      <c r="N160" s="160">
        <v>523</v>
      </c>
      <c r="O160" s="160" t="s">
        <v>19335</v>
      </c>
      <c r="P160" s="160" t="s">
        <v>20177</v>
      </c>
      <c r="Q160" s="160" t="s">
        <v>20177</v>
      </c>
      <c r="R160" s="160">
        <f t="shared" si="2"/>
        <v>0</v>
      </c>
    </row>
    <row r="161" spans="1:18" s="97" customFormat="1" ht="25.35" customHeight="1">
      <c r="A161" s="161" t="s">
        <v>20268</v>
      </c>
      <c r="B161" s="161" t="s">
        <v>20206</v>
      </c>
      <c r="C161" s="161" t="s">
        <v>20267</v>
      </c>
      <c r="D161" s="162">
        <v>63659</v>
      </c>
      <c r="E161" s="161" t="s">
        <v>20266</v>
      </c>
      <c r="F161" s="161" t="s">
        <v>20265</v>
      </c>
      <c r="G161" s="161" t="s">
        <v>19335</v>
      </c>
      <c r="H161" s="161" t="s">
        <v>19335</v>
      </c>
      <c r="I161" s="161"/>
      <c r="J161" s="161"/>
      <c r="K161" s="161" t="s">
        <v>20177</v>
      </c>
      <c r="L161" s="161" t="s">
        <v>20177</v>
      </c>
      <c r="M161" s="161">
        <v>50</v>
      </c>
      <c r="N161" s="161">
        <v>25</v>
      </c>
      <c r="O161" s="161" t="s">
        <v>20177</v>
      </c>
      <c r="P161" s="161" t="s">
        <v>20177</v>
      </c>
      <c r="Q161" s="161" t="s">
        <v>20177</v>
      </c>
      <c r="R161" s="161">
        <f t="shared" si="2"/>
        <v>0</v>
      </c>
    </row>
    <row r="162" spans="1:18" s="97" customFormat="1" ht="25.05" customHeight="1">
      <c r="A162" s="160" t="s">
        <v>20263</v>
      </c>
      <c r="B162" s="160" t="s">
        <v>20217</v>
      </c>
      <c r="C162" s="160" t="s">
        <v>20264</v>
      </c>
      <c r="D162" s="162">
        <v>18439</v>
      </c>
      <c r="E162" s="160" t="s">
        <v>20263</v>
      </c>
      <c r="F162" s="160" t="s">
        <v>20214</v>
      </c>
      <c r="G162" s="160" t="s">
        <v>19335</v>
      </c>
      <c r="H162" s="160" t="s">
        <v>19335</v>
      </c>
      <c r="I162" s="160"/>
      <c r="J162" s="160"/>
      <c r="K162" s="160" t="s">
        <v>20177</v>
      </c>
      <c r="L162" s="160" t="s">
        <v>20177</v>
      </c>
      <c r="M162" s="160">
        <v>140</v>
      </c>
      <c r="N162" s="160">
        <v>58</v>
      </c>
      <c r="O162" s="160" t="s">
        <v>20177</v>
      </c>
      <c r="P162" s="160"/>
      <c r="Q162" s="160" t="s">
        <v>20177</v>
      </c>
      <c r="R162" s="160">
        <f t="shared" si="2"/>
        <v>0</v>
      </c>
    </row>
    <row r="163" spans="1:18" s="97" customFormat="1" ht="25.35" customHeight="1">
      <c r="A163" s="161" t="s">
        <v>20261</v>
      </c>
      <c r="B163" s="161" t="s">
        <v>20229</v>
      </c>
      <c r="C163" s="161" t="s">
        <v>20262</v>
      </c>
      <c r="D163" s="162">
        <v>94315</v>
      </c>
      <c r="E163" s="161" t="s">
        <v>20261</v>
      </c>
      <c r="F163" s="161" t="s">
        <v>20204</v>
      </c>
      <c r="G163" s="161" t="s">
        <v>19335</v>
      </c>
      <c r="H163" s="161" t="s">
        <v>19335</v>
      </c>
      <c r="I163" s="161"/>
      <c r="J163" s="161"/>
      <c r="K163" s="161" t="s">
        <v>20177</v>
      </c>
      <c r="L163" s="161"/>
      <c r="M163" s="161">
        <v>229</v>
      </c>
      <c r="N163" s="161">
        <v>180</v>
      </c>
      <c r="O163" s="161" t="s">
        <v>20177</v>
      </c>
      <c r="P163" s="161" t="s">
        <v>20177</v>
      </c>
      <c r="Q163" s="161" t="s">
        <v>20177</v>
      </c>
      <c r="R163" s="161">
        <f t="shared" si="2"/>
        <v>0</v>
      </c>
    </row>
    <row r="164" spans="1:18" s="97" customFormat="1" ht="25.35" customHeight="1">
      <c r="A164" s="160" t="s">
        <v>20260</v>
      </c>
      <c r="B164" s="160" t="s">
        <v>20238</v>
      </c>
      <c r="C164" s="160" t="s">
        <v>20259</v>
      </c>
      <c r="D164" s="162">
        <v>70191</v>
      </c>
      <c r="E164" s="160" t="s">
        <v>110</v>
      </c>
      <c r="F164" s="160" t="s">
        <v>20236</v>
      </c>
      <c r="G164" s="160" t="s">
        <v>19335</v>
      </c>
      <c r="H164" s="160" t="s">
        <v>20177</v>
      </c>
      <c r="I164" s="160"/>
      <c r="J164" s="160"/>
      <c r="K164" s="160" t="s">
        <v>20177</v>
      </c>
      <c r="L164" s="160" t="s">
        <v>20177</v>
      </c>
      <c r="M164" s="160">
        <v>130</v>
      </c>
      <c r="N164" s="160" t="s">
        <v>20258</v>
      </c>
      <c r="O164" s="160" t="s">
        <v>20177</v>
      </c>
      <c r="P164" s="160" t="s">
        <v>20257</v>
      </c>
      <c r="Q164" s="160" t="s">
        <v>20177</v>
      </c>
      <c r="R164" s="160">
        <f t="shared" si="2"/>
        <v>0</v>
      </c>
    </row>
    <row r="165" spans="1:18" s="97" customFormat="1" ht="25.35" customHeight="1">
      <c r="A165" s="161" t="s">
        <v>20256</v>
      </c>
      <c r="B165" s="161" t="s">
        <v>20238</v>
      </c>
      <c r="C165" s="161" t="s">
        <v>20255</v>
      </c>
      <c r="D165" s="162">
        <v>70435</v>
      </c>
      <c r="E165" s="161" t="s">
        <v>110</v>
      </c>
      <c r="F165" s="161" t="s">
        <v>20236</v>
      </c>
      <c r="G165" s="161" t="s">
        <v>19335</v>
      </c>
      <c r="H165" s="161" t="s">
        <v>20177</v>
      </c>
      <c r="I165" s="161"/>
      <c r="J165" s="161"/>
      <c r="K165" s="161" t="s">
        <v>20177</v>
      </c>
      <c r="L165" s="161" t="s">
        <v>20177</v>
      </c>
      <c r="M165" s="161">
        <v>80</v>
      </c>
      <c r="N165" s="161">
        <v>70</v>
      </c>
      <c r="O165" s="161" t="s">
        <v>20177</v>
      </c>
      <c r="P165" s="161" t="s">
        <v>20177</v>
      </c>
      <c r="Q165" s="161" t="s">
        <v>20177</v>
      </c>
      <c r="R165" s="161">
        <f t="shared" si="2"/>
        <v>0</v>
      </c>
    </row>
    <row r="166" spans="1:18" s="97" customFormat="1" ht="25.35" customHeight="1">
      <c r="A166" s="160" t="s">
        <v>20253</v>
      </c>
      <c r="B166" s="160" t="s">
        <v>20238</v>
      </c>
      <c r="C166" s="160" t="s">
        <v>20254</v>
      </c>
      <c r="D166" s="162">
        <v>54293</v>
      </c>
      <c r="E166" s="160" t="s">
        <v>20253</v>
      </c>
      <c r="F166" s="160" t="s">
        <v>20252</v>
      </c>
      <c r="G166" s="160" t="s">
        <v>19335</v>
      </c>
      <c r="H166" s="160" t="s">
        <v>19335</v>
      </c>
      <c r="I166" s="160"/>
      <c r="J166" s="160"/>
      <c r="K166" s="160" t="s">
        <v>19335</v>
      </c>
      <c r="L166" s="160"/>
      <c r="M166" s="160">
        <v>200</v>
      </c>
      <c r="N166" s="160">
        <v>277</v>
      </c>
      <c r="O166" s="160" t="s">
        <v>19335</v>
      </c>
      <c r="P166" s="160" t="s">
        <v>20251</v>
      </c>
      <c r="Q166" s="160" t="s">
        <v>20250</v>
      </c>
      <c r="R166" s="160">
        <f t="shared" si="2"/>
        <v>0</v>
      </c>
    </row>
    <row r="167" spans="1:18" s="97" customFormat="1" ht="25.35" customHeight="1">
      <c r="A167" s="161" t="s">
        <v>182</v>
      </c>
      <c r="B167" s="161" t="s">
        <v>20238</v>
      </c>
      <c r="C167" s="161" t="s">
        <v>20249</v>
      </c>
      <c r="D167" s="162">
        <v>72072</v>
      </c>
      <c r="E167" s="161" t="s">
        <v>182</v>
      </c>
      <c r="F167" s="161" t="s">
        <v>20236</v>
      </c>
      <c r="G167" s="161" t="s">
        <v>19335</v>
      </c>
      <c r="H167" s="161" t="s">
        <v>19335</v>
      </c>
      <c r="I167" s="161"/>
      <c r="J167" s="161"/>
      <c r="K167" s="161" t="s">
        <v>20177</v>
      </c>
      <c r="L167" s="161" t="s">
        <v>20177</v>
      </c>
      <c r="M167" s="161">
        <v>100</v>
      </c>
      <c r="N167" s="161" t="s">
        <v>20248</v>
      </c>
      <c r="O167" s="161" t="s">
        <v>20177</v>
      </c>
      <c r="P167" s="161" t="s">
        <v>20177</v>
      </c>
      <c r="Q167" s="161" t="s">
        <v>20177</v>
      </c>
      <c r="R167" s="161">
        <f t="shared" si="2"/>
        <v>0</v>
      </c>
    </row>
    <row r="168" spans="1:18" s="97" customFormat="1" ht="25.35" customHeight="1">
      <c r="A168" s="160" t="s">
        <v>20247</v>
      </c>
      <c r="B168" s="160" t="s">
        <v>20229</v>
      </c>
      <c r="C168" s="160" t="s">
        <v>20246</v>
      </c>
      <c r="D168" s="162">
        <v>89075</v>
      </c>
      <c r="E168" s="160" t="s">
        <v>20245</v>
      </c>
      <c r="F168" s="160" t="s">
        <v>20236</v>
      </c>
      <c r="G168" s="160" t="s">
        <v>19335</v>
      </c>
      <c r="H168" s="160" t="s">
        <v>19335</v>
      </c>
      <c r="I168" s="160"/>
      <c r="J168" s="160"/>
      <c r="K168" s="160" t="s">
        <v>19335</v>
      </c>
      <c r="L168" s="160" t="s">
        <v>20177</v>
      </c>
      <c r="M168" s="160" t="s">
        <v>20177</v>
      </c>
      <c r="N168" s="160" t="s">
        <v>20244</v>
      </c>
      <c r="O168" s="160" t="s">
        <v>20177</v>
      </c>
      <c r="P168" s="160" t="s">
        <v>20243</v>
      </c>
      <c r="Q168" s="160" t="s">
        <v>20177</v>
      </c>
      <c r="R168" s="160">
        <f t="shared" si="2"/>
        <v>0</v>
      </c>
    </row>
    <row r="169" spans="1:18" s="97" customFormat="1" ht="25.35" customHeight="1">
      <c r="A169" s="161" t="s">
        <v>20242</v>
      </c>
      <c r="B169" s="161" t="s">
        <v>20238</v>
      </c>
      <c r="C169" s="161" t="s">
        <v>20241</v>
      </c>
      <c r="D169" s="162">
        <v>78048</v>
      </c>
      <c r="E169" s="161" t="s">
        <v>20240</v>
      </c>
      <c r="F169" s="161" t="s">
        <v>20236</v>
      </c>
      <c r="G169" s="161" t="s">
        <v>19335</v>
      </c>
      <c r="H169" s="161" t="s">
        <v>19335</v>
      </c>
      <c r="I169" s="161"/>
      <c r="J169" s="161"/>
      <c r="K169" s="161" t="s">
        <v>20177</v>
      </c>
      <c r="L169" s="161" t="s">
        <v>20177</v>
      </c>
      <c r="M169" s="161">
        <v>124</v>
      </c>
      <c r="N169" s="161" t="s">
        <v>20239</v>
      </c>
      <c r="O169" s="161" t="s">
        <v>20177</v>
      </c>
      <c r="P169" s="161" t="s">
        <v>20177</v>
      </c>
      <c r="Q169" s="161" t="s">
        <v>20177</v>
      </c>
      <c r="R169" s="161">
        <f t="shared" si="2"/>
        <v>0</v>
      </c>
    </row>
    <row r="170" spans="1:18" s="97" customFormat="1" ht="25.35" customHeight="1">
      <c r="A170" s="160" t="s">
        <v>181</v>
      </c>
      <c r="B170" s="160" t="s">
        <v>20238</v>
      </c>
      <c r="C170" s="160" t="s">
        <v>20237</v>
      </c>
      <c r="D170" s="162">
        <v>79761</v>
      </c>
      <c r="E170" s="160" t="s">
        <v>181</v>
      </c>
      <c r="F170" s="160" t="s">
        <v>20236</v>
      </c>
      <c r="G170" s="160" t="s">
        <v>19335</v>
      </c>
      <c r="H170" s="160" t="s">
        <v>19335</v>
      </c>
      <c r="I170" s="160"/>
      <c r="J170" s="160"/>
      <c r="K170" s="160" t="s">
        <v>20177</v>
      </c>
      <c r="L170" s="160" t="s">
        <v>20177</v>
      </c>
      <c r="M170" s="160">
        <v>200</v>
      </c>
      <c r="N170" s="160">
        <v>12</v>
      </c>
      <c r="O170" s="160" t="s">
        <v>20177</v>
      </c>
      <c r="P170" s="160" t="s">
        <v>20177</v>
      </c>
      <c r="Q170" s="160" t="s">
        <v>20177</v>
      </c>
      <c r="R170" s="160">
        <f t="shared" si="2"/>
        <v>0</v>
      </c>
    </row>
    <row r="171" spans="1:18" s="97" customFormat="1" ht="25.35" customHeight="1">
      <c r="A171" s="161" t="s">
        <v>20235</v>
      </c>
      <c r="B171" s="161" t="s">
        <v>20202</v>
      </c>
      <c r="C171" s="161" t="s">
        <v>20234</v>
      </c>
      <c r="D171" s="162">
        <v>44652</v>
      </c>
      <c r="E171" s="161" t="s">
        <v>1372</v>
      </c>
      <c r="F171" s="161" t="s">
        <v>20199</v>
      </c>
      <c r="G171" s="161" t="s">
        <v>19335</v>
      </c>
      <c r="H171" s="161" t="s">
        <v>20192</v>
      </c>
      <c r="I171" s="161"/>
      <c r="J171" s="161"/>
      <c r="K171" s="161" t="s">
        <v>20177</v>
      </c>
      <c r="L171" s="161" t="s">
        <v>19335</v>
      </c>
      <c r="M171" s="161">
        <v>225</v>
      </c>
      <c r="N171" s="161">
        <v>406</v>
      </c>
      <c r="O171" s="161" t="s">
        <v>20177</v>
      </c>
      <c r="P171" s="161" t="s">
        <v>20177</v>
      </c>
      <c r="Q171" s="161" t="s">
        <v>20177</v>
      </c>
      <c r="R171" s="161">
        <f t="shared" si="2"/>
        <v>0</v>
      </c>
    </row>
    <row r="172" spans="1:18" s="97" customFormat="1" ht="25.35" customHeight="1">
      <c r="A172" s="160" t="s">
        <v>20232</v>
      </c>
      <c r="B172" s="160" t="s">
        <v>20217</v>
      </c>
      <c r="C172" s="160" t="s">
        <v>20233</v>
      </c>
      <c r="D172" s="162">
        <v>34414</v>
      </c>
      <c r="E172" s="160" t="s">
        <v>20232</v>
      </c>
      <c r="F172" s="160" t="s">
        <v>20199</v>
      </c>
      <c r="G172" s="160" t="s">
        <v>19335</v>
      </c>
      <c r="H172" s="160" t="s">
        <v>19335</v>
      </c>
      <c r="I172" s="160"/>
      <c r="J172" s="160"/>
      <c r="K172" s="160" t="s">
        <v>19335</v>
      </c>
      <c r="L172" s="160" t="s">
        <v>20177</v>
      </c>
      <c r="M172" s="160">
        <v>365</v>
      </c>
      <c r="N172" s="160">
        <v>37</v>
      </c>
      <c r="O172" s="160" t="s">
        <v>20177</v>
      </c>
      <c r="P172" s="160" t="s">
        <v>20177</v>
      </c>
      <c r="Q172" s="160" t="s">
        <v>20177</v>
      </c>
      <c r="R172" s="160">
        <f t="shared" si="2"/>
        <v>0</v>
      </c>
    </row>
    <row r="173" spans="1:18" s="97" customFormat="1" ht="25.35" customHeight="1">
      <c r="A173" s="161" t="s">
        <v>20230</v>
      </c>
      <c r="B173" s="161" t="s">
        <v>20229</v>
      </c>
      <c r="C173" s="161" t="s">
        <v>20231</v>
      </c>
      <c r="D173" s="162">
        <v>92637</v>
      </c>
      <c r="E173" s="161" t="s">
        <v>20230</v>
      </c>
      <c r="F173" s="161" t="s">
        <v>20204</v>
      </c>
      <c r="G173" s="161" t="s">
        <v>19335</v>
      </c>
      <c r="H173" s="161" t="s">
        <v>19335</v>
      </c>
      <c r="I173" s="161"/>
      <c r="J173" s="161"/>
      <c r="K173" s="161" t="s">
        <v>19335</v>
      </c>
      <c r="L173" s="161" t="s">
        <v>19335</v>
      </c>
      <c r="M173" s="161">
        <v>81</v>
      </c>
      <c r="N173" s="161">
        <v>110</v>
      </c>
      <c r="O173" s="161" t="s">
        <v>20177</v>
      </c>
      <c r="P173" s="161" t="s">
        <v>20177</v>
      </c>
      <c r="Q173" s="161" t="s">
        <v>20177</v>
      </c>
      <c r="R173" s="161">
        <f t="shared" si="2"/>
        <v>0</v>
      </c>
    </row>
    <row r="174" spans="1:18" s="97" customFormat="1" ht="25.05" customHeight="1">
      <c r="A174" s="160" t="s">
        <v>20227</v>
      </c>
      <c r="B174" s="160" t="s">
        <v>20229</v>
      </c>
      <c r="C174" s="160" t="s">
        <v>20228</v>
      </c>
      <c r="D174" s="162">
        <v>82362</v>
      </c>
      <c r="E174" s="160" t="s">
        <v>20227</v>
      </c>
      <c r="F174" s="160" t="s">
        <v>20204</v>
      </c>
      <c r="G174" s="160" t="s">
        <v>19335</v>
      </c>
      <c r="H174" s="160" t="s">
        <v>19335</v>
      </c>
      <c r="I174" s="160"/>
      <c r="J174" s="160"/>
      <c r="K174" s="160" t="s">
        <v>19335</v>
      </c>
      <c r="L174" s="160" t="s">
        <v>20177</v>
      </c>
      <c r="M174" s="160">
        <v>310</v>
      </c>
      <c r="N174" s="160">
        <v>14</v>
      </c>
      <c r="O174" s="160" t="s">
        <v>20177</v>
      </c>
      <c r="P174" s="160" t="s">
        <v>20226</v>
      </c>
      <c r="Q174" s="160" t="s">
        <v>20177</v>
      </c>
      <c r="R174" s="160">
        <f t="shared" si="2"/>
        <v>0</v>
      </c>
    </row>
    <row r="175" spans="1:18" s="97" customFormat="1" ht="25.05" customHeight="1">
      <c r="A175" s="161" t="s">
        <v>20224</v>
      </c>
      <c r="B175" s="161" t="s">
        <v>20182</v>
      </c>
      <c r="C175" s="161" t="s">
        <v>20225</v>
      </c>
      <c r="D175" s="162">
        <v>99423</v>
      </c>
      <c r="E175" s="161" t="s">
        <v>20224</v>
      </c>
      <c r="F175" s="161" t="s">
        <v>20223</v>
      </c>
      <c r="G175" s="161" t="s">
        <v>19335</v>
      </c>
      <c r="H175" s="161" t="s">
        <v>19335</v>
      </c>
      <c r="I175" s="161"/>
      <c r="J175" s="161"/>
      <c r="K175" s="161" t="s">
        <v>19335</v>
      </c>
      <c r="L175" s="161" t="s">
        <v>20177</v>
      </c>
      <c r="M175" s="161">
        <v>76</v>
      </c>
      <c r="N175" s="161">
        <v>80</v>
      </c>
      <c r="O175" s="161" t="s">
        <v>20177</v>
      </c>
      <c r="P175" s="161" t="s">
        <v>20222</v>
      </c>
      <c r="Q175" s="161" t="s">
        <v>20177</v>
      </c>
      <c r="R175" s="161">
        <f t="shared" si="2"/>
        <v>0</v>
      </c>
    </row>
    <row r="176" spans="1:18" s="97" customFormat="1" ht="25.05" customHeight="1">
      <c r="A176" s="160" t="s">
        <v>20220</v>
      </c>
      <c r="B176" s="160" t="s">
        <v>20217</v>
      </c>
      <c r="C176" s="160" t="s">
        <v>20221</v>
      </c>
      <c r="D176" s="162">
        <v>25980</v>
      </c>
      <c r="E176" s="160" t="s">
        <v>20220</v>
      </c>
      <c r="F176" s="160" t="s">
        <v>20219</v>
      </c>
      <c r="G176" s="160" t="s">
        <v>19335</v>
      </c>
      <c r="H176" s="160" t="s">
        <v>19335</v>
      </c>
      <c r="I176" s="160" t="s">
        <v>19335</v>
      </c>
      <c r="J176" s="160" t="s">
        <v>19335</v>
      </c>
      <c r="K176" s="160" t="s">
        <v>20177</v>
      </c>
      <c r="L176" s="160" t="s">
        <v>19335</v>
      </c>
      <c r="M176" s="160">
        <v>127</v>
      </c>
      <c r="N176" s="160">
        <v>24</v>
      </c>
      <c r="O176" s="160" t="s">
        <v>20177</v>
      </c>
      <c r="P176" s="160" t="s">
        <v>20218</v>
      </c>
      <c r="Q176" s="160" t="s">
        <v>20177</v>
      </c>
      <c r="R176" s="160">
        <f t="shared" si="2"/>
        <v>0</v>
      </c>
    </row>
    <row r="177" spans="1:18" s="97" customFormat="1" ht="25.05" customHeight="1">
      <c r="A177" s="161" t="s">
        <v>20215</v>
      </c>
      <c r="B177" s="161" t="s">
        <v>20217</v>
      </c>
      <c r="C177" s="161" t="s">
        <v>20216</v>
      </c>
      <c r="D177" s="162">
        <v>23970</v>
      </c>
      <c r="E177" s="161" t="s">
        <v>20215</v>
      </c>
      <c r="F177" s="161" t="s">
        <v>20214</v>
      </c>
      <c r="G177" s="161" t="s">
        <v>19335</v>
      </c>
      <c r="H177" s="161" t="s">
        <v>19335</v>
      </c>
      <c r="I177" s="161"/>
      <c r="J177" s="161"/>
      <c r="K177" s="161" t="s">
        <v>20177</v>
      </c>
      <c r="L177" s="161" t="s">
        <v>20177</v>
      </c>
      <c r="M177" s="161">
        <v>25</v>
      </c>
      <c r="N177" s="161">
        <v>11</v>
      </c>
      <c r="O177" s="161" t="s">
        <v>20177</v>
      </c>
      <c r="P177" s="161" t="s">
        <v>20213</v>
      </c>
      <c r="Q177" s="161" t="s">
        <v>20212</v>
      </c>
      <c r="R177" s="161">
        <f t="shared" si="2"/>
        <v>0</v>
      </c>
    </row>
    <row r="178" spans="1:18" s="97" customFormat="1" ht="25.35" customHeight="1">
      <c r="A178" s="160" t="s">
        <v>20209</v>
      </c>
      <c r="B178" s="160" t="s">
        <v>20211</v>
      </c>
      <c r="C178" s="160" t="s">
        <v>20210</v>
      </c>
      <c r="D178" s="162">
        <v>19322</v>
      </c>
      <c r="E178" s="160" t="s">
        <v>20209</v>
      </c>
      <c r="F178" s="160" t="s">
        <v>20193</v>
      </c>
      <c r="G178" s="160" t="s">
        <v>19335</v>
      </c>
      <c r="H178" s="160" t="s">
        <v>19335</v>
      </c>
      <c r="I178" s="160"/>
      <c r="J178" s="160"/>
      <c r="K178" s="160" t="s">
        <v>20177</v>
      </c>
      <c r="L178" s="160"/>
      <c r="M178" s="160">
        <v>523</v>
      </c>
      <c r="N178" s="160" t="s">
        <v>20208</v>
      </c>
      <c r="O178" s="160" t="s">
        <v>20177</v>
      </c>
      <c r="P178" s="160" t="s">
        <v>20177</v>
      </c>
      <c r="Q178" s="160" t="s">
        <v>20177</v>
      </c>
      <c r="R178" s="160">
        <f t="shared" si="2"/>
        <v>0</v>
      </c>
    </row>
    <row r="179" spans="1:18" s="97" customFormat="1" ht="25.35" customHeight="1">
      <c r="A179" s="161" t="s">
        <v>20207</v>
      </c>
      <c r="B179" s="161" t="s">
        <v>20206</v>
      </c>
      <c r="C179" s="161" t="s">
        <v>20205</v>
      </c>
      <c r="D179" s="162">
        <v>97080</v>
      </c>
      <c r="E179" s="161" t="s">
        <v>1564</v>
      </c>
      <c r="F179" s="161" t="s">
        <v>20204</v>
      </c>
      <c r="G179" s="161" t="s">
        <v>19335</v>
      </c>
      <c r="H179" s="161" t="s">
        <v>19335</v>
      </c>
      <c r="I179" s="161" t="s">
        <v>19335</v>
      </c>
      <c r="J179" s="161"/>
      <c r="K179" s="161" t="s">
        <v>20177</v>
      </c>
      <c r="L179" s="161"/>
      <c r="M179" s="161">
        <v>110</v>
      </c>
      <c r="N179" s="161">
        <v>217</v>
      </c>
      <c r="O179" s="161" t="s">
        <v>20177</v>
      </c>
      <c r="P179" s="161"/>
      <c r="Q179" s="161" t="s">
        <v>20177</v>
      </c>
      <c r="R179" s="161">
        <f t="shared" si="2"/>
        <v>0</v>
      </c>
    </row>
    <row r="180" spans="1:18" s="97" customFormat="1" ht="25.35" customHeight="1">
      <c r="A180" s="160" t="s">
        <v>20203</v>
      </c>
      <c r="B180" s="160" t="s">
        <v>20202</v>
      </c>
      <c r="C180" s="160" t="s">
        <v>20201</v>
      </c>
      <c r="D180" s="162">
        <v>42389</v>
      </c>
      <c r="E180" s="160" t="s">
        <v>20200</v>
      </c>
      <c r="F180" s="160" t="s">
        <v>20199</v>
      </c>
      <c r="G180" s="160" t="s">
        <v>19335</v>
      </c>
      <c r="H180" s="160" t="s">
        <v>19335</v>
      </c>
      <c r="I180" s="160"/>
      <c r="J180" s="160"/>
      <c r="K180" s="160" t="s">
        <v>20177</v>
      </c>
      <c r="L180" s="160" t="s">
        <v>19335</v>
      </c>
      <c r="M180" s="160">
        <v>212</v>
      </c>
      <c r="N180" s="160">
        <v>524</v>
      </c>
      <c r="O180" s="160" t="s">
        <v>20177</v>
      </c>
      <c r="P180" s="160" t="s">
        <v>20198</v>
      </c>
      <c r="Q180" s="160" t="s">
        <v>20177</v>
      </c>
      <c r="R180" s="160">
        <f t="shared" si="2"/>
        <v>0</v>
      </c>
    </row>
    <row r="181" spans="1:18" s="97" customFormat="1" ht="34.950000000000003" customHeight="1">
      <c r="A181" s="161" t="s">
        <v>20197</v>
      </c>
      <c r="B181" s="161" t="s">
        <v>20196</v>
      </c>
      <c r="C181" s="161" t="s">
        <v>20195</v>
      </c>
      <c r="D181" s="162">
        <v>14627</v>
      </c>
      <c r="E181" s="161" t="s">
        <v>20194</v>
      </c>
      <c r="F181" s="161" t="s">
        <v>20193</v>
      </c>
      <c r="G181" s="161" t="s">
        <v>19335</v>
      </c>
      <c r="H181" s="161" t="s">
        <v>20192</v>
      </c>
      <c r="I181" s="161"/>
      <c r="J181" s="161"/>
      <c r="K181" s="161" t="s">
        <v>20177</v>
      </c>
      <c r="L181" s="161" t="s">
        <v>20177</v>
      </c>
      <c r="M181" s="161">
        <v>80</v>
      </c>
      <c r="N181" s="161">
        <v>139</v>
      </c>
      <c r="O181" s="161" t="s">
        <v>20177</v>
      </c>
      <c r="P181" s="161" t="s">
        <v>20191</v>
      </c>
      <c r="Q181" s="161" t="s">
        <v>20177</v>
      </c>
      <c r="R181" s="161">
        <f t="shared" si="2"/>
        <v>0</v>
      </c>
    </row>
    <row r="182" spans="1:18" s="97" customFormat="1" ht="25.35" customHeight="1">
      <c r="A182" s="160" t="s">
        <v>20189</v>
      </c>
      <c r="B182" s="160" t="s">
        <v>20182</v>
      </c>
      <c r="C182" s="160" t="s">
        <v>20190</v>
      </c>
      <c r="D182" s="162">
        <v>67102</v>
      </c>
      <c r="E182" s="160" t="s">
        <v>20189</v>
      </c>
      <c r="F182" s="160" t="s">
        <v>20188</v>
      </c>
      <c r="G182" s="160" t="s">
        <v>19335</v>
      </c>
      <c r="H182" s="160" t="s">
        <v>19335</v>
      </c>
      <c r="I182" s="160"/>
      <c r="J182" s="160"/>
      <c r="K182" s="160" t="s">
        <v>20177</v>
      </c>
      <c r="L182" s="160" t="s">
        <v>20177</v>
      </c>
      <c r="M182" s="160">
        <v>80</v>
      </c>
      <c r="N182" s="160" t="s">
        <v>20187</v>
      </c>
      <c r="O182" s="160" t="s">
        <v>19335</v>
      </c>
      <c r="P182" s="160" t="s">
        <v>20177</v>
      </c>
      <c r="Q182" s="160" t="s">
        <v>20177</v>
      </c>
      <c r="R182" s="160">
        <f t="shared" si="2"/>
        <v>0</v>
      </c>
    </row>
    <row r="183" spans="1:18" s="97" customFormat="1" ht="25.35" customHeight="1">
      <c r="A183" s="161" t="s">
        <v>20184</v>
      </c>
      <c r="B183" s="161" t="s">
        <v>20182</v>
      </c>
      <c r="C183" s="161" t="s">
        <v>20186</v>
      </c>
      <c r="D183" s="162" t="s">
        <v>20185</v>
      </c>
      <c r="E183" s="161" t="s">
        <v>20184</v>
      </c>
      <c r="F183" s="161" t="s">
        <v>20179</v>
      </c>
      <c r="G183" s="161" t="s">
        <v>19335</v>
      </c>
      <c r="H183" s="161" t="s">
        <v>19335</v>
      </c>
      <c r="I183" s="161"/>
      <c r="J183" s="161"/>
      <c r="K183" s="161" t="s">
        <v>20177</v>
      </c>
      <c r="L183" s="161" t="s">
        <v>20177</v>
      </c>
      <c r="M183" s="161">
        <v>80</v>
      </c>
      <c r="N183" s="161" t="s">
        <v>20183</v>
      </c>
      <c r="O183" s="161" t="s">
        <v>19335</v>
      </c>
      <c r="P183" s="161"/>
      <c r="Q183" s="161" t="s">
        <v>20177</v>
      </c>
      <c r="R183" s="161">
        <f t="shared" si="2"/>
        <v>0</v>
      </c>
    </row>
    <row r="184" spans="1:18" s="97" customFormat="1" ht="25.35" customHeight="1">
      <c r="A184" s="160" t="s">
        <v>797</v>
      </c>
      <c r="B184" s="160" t="s">
        <v>20182</v>
      </c>
      <c r="C184" s="160" t="s">
        <v>20181</v>
      </c>
      <c r="D184" s="162" t="s">
        <v>20180</v>
      </c>
      <c r="E184" s="160" t="s">
        <v>797</v>
      </c>
      <c r="F184" s="160" t="s">
        <v>20179</v>
      </c>
      <c r="G184" s="160" t="s">
        <v>19335</v>
      </c>
      <c r="H184" s="160" t="s">
        <v>19335</v>
      </c>
      <c r="I184" s="160"/>
      <c r="J184" s="160"/>
      <c r="K184" s="160" t="s">
        <v>20177</v>
      </c>
      <c r="L184" s="160" t="s">
        <v>20177</v>
      </c>
      <c r="M184" s="160">
        <v>135</v>
      </c>
      <c r="N184" s="160" t="s">
        <v>20178</v>
      </c>
      <c r="O184" s="160" t="s">
        <v>19335</v>
      </c>
      <c r="P184" s="160" t="s">
        <v>20177</v>
      </c>
      <c r="Q184" s="160" t="s">
        <v>20177</v>
      </c>
      <c r="R184" s="160">
        <f t="shared" si="2"/>
        <v>0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workbookViewId="0">
      <selection activeCell="B1" sqref="B1"/>
    </sheetView>
  </sheetViews>
  <sheetFormatPr defaultRowHeight="14.4"/>
  <sheetData>
    <row r="1" spans="1:2">
      <c r="A1" s="5" t="str" cm="1">
        <f t="array" ref="A1:A175">Train!D10:D184</f>
        <v>Standort-PLZ</v>
      </c>
      <c r="B1" t="str" cm="1">
        <f t="array" ref="B1:B175">Train!R10:R184</f>
        <v>Peak Load [MWh/h]</v>
      </c>
    </row>
    <row r="2" spans="1:2">
      <c r="A2">
        <v>52068</v>
      </c>
      <c r="B2">
        <v>0</v>
      </c>
    </row>
    <row r="3" spans="1:2">
      <c r="A3">
        <v>73431</v>
      </c>
      <c r="B3">
        <v>0</v>
      </c>
    </row>
    <row r="4" spans="1:2">
      <c r="A4">
        <v>16278</v>
      </c>
      <c r="B4">
        <v>0</v>
      </c>
    </row>
    <row r="5" spans="1:2">
      <c r="A5">
        <v>91522</v>
      </c>
      <c r="B5">
        <v>0</v>
      </c>
    </row>
    <row r="6" spans="1:2">
      <c r="A6">
        <v>63739</v>
      </c>
      <c r="B6">
        <v>0</v>
      </c>
    </row>
    <row r="7" spans="1:2">
      <c r="A7" t="str">
        <v>06449</v>
      </c>
      <c r="B7">
        <v>0</v>
      </c>
    </row>
    <row r="8" spans="1:2">
      <c r="A8" t="str">
        <v>08280</v>
      </c>
      <c r="B8">
        <v>0</v>
      </c>
    </row>
    <row r="9" spans="1:2">
      <c r="A9">
        <v>86159</v>
      </c>
      <c r="B9">
        <v>0</v>
      </c>
    </row>
    <row r="10" spans="1:2">
      <c r="A10">
        <v>88326</v>
      </c>
      <c r="B10">
        <v>0</v>
      </c>
    </row>
    <row r="11" spans="1:2">
      <c r="A11">
        <v>55543</v>
      </c>
      <c r="B11">
        <v>0</v>
      </c>
    </row>
    <row r="12" spans="1:2">
      <c r="A12">
        <v>57334</v>
      </c>
      <c r="B12">
        <v>0</v>
      </c>
    </row>
    <row r="13" spans="1:2">
      <c r="A13">
        <v>96050</v>
      </c>
      <c r="B13">
        <v>0</v>
      </c>
    </row>
    <row r="14" spans="1:2">
      <c r="A14">
        <v>95444</v>
      </c>
      <c r="B14">
        <v>0</v>
      </c>
    </row>
    <row r="15" spans="1:2">
      <c r="A15">
        <v>36179</v>
      </c>
      <c r="B15">
        <v>0</v>
      </c>
    </row>
    <row r="16" spans="1:2">
      <c r="A16">
        <v>13053</v>
      </c>
      <c r="B16">
        <v>0</v>
      </c>
    </row>
    <row r="17" spans="1:2">
      <c r="A17">
        <v>10317</v>
      </c>
      <c r="B17">
        <v>0</v>
      </c>
    </row>
    <row r="18" spans="1:2">
      <c r="A18">
        <v>59909</v>
      </c>
      <c r="B18">
        <v>0</v>
      </c>
    </row>
    <row r="19" spans="1:2">
      <c r="A19">
        <v>57518</v>
      </c>
      <c r="B19">
        <v>0</v>
      </c>
    </row>
    <row r="20" spans="1:2">
      <c r="A20">
        <v>33602</v>
      </c>
      <c r="B20">
        <v>0</v>
      </c>
    </row>
    <row r="21" spans="1:2">
      <c r="A21">
        <v>26919</v>
      </c>
      <c r="B21">
        <v>0</v>
      </c>
    </row>
    <row r="22" spans="1:2">
      <c r="A22">
        <v>38126</v>
      </c>
      <c r="B22">
        <v>0</v>
      </c>
    </row>
    <row r="23" spans="1:2">
      <c r="A23">
        <v>38126</v>
      </c>
      <c r="B23">
        <v>0</v>
      </c>
    </row>
    <row r="24" spans="1:2">
      <c r="A24">
        <v>28215</v>
      </c>
      <c r="B24">
        <v>0</v>
      </c>
    </row>
    <row r="25" spans="1:2">
      <c r="A25">
        <v>28023</v>
      </c>
      <c r="B25">
        <v>0</v>
      </c>
    </row>
    <row r="26" spans="1:2">
      <c r="A26">
        <v>27570</v>
      </c>
      <c r="B26">
        <v>0</v>
      </c>
    </row>
    <row r="27" spans="1:2">
      <c r="A27">
        <v>86807</v>
      </c>
      <c r="B27">
        <v>0</v>
      </c>
    </row>
    <row r="28" spans="1:2">
      <c r="A28">
        <v>93413</v>
      </c>
      <c r="B28">
        <v>0</v>
      </c>
    </row>
    <row r="29" spans="1:2">
      <c r="A29" t="str">
        <v>09114</v>
      </c>
      <c r="B29">
        <v>0</v>
      </c>
    </row>
    <row r="30" spans="1:2">
      <c r="A30">
        <v>56812</v>
      </c>
      <c r="B30">
        <v>0</v>
      </c>
    </row>
    <row r="31" spans="1:2">
      <c r="A31">
        <v>48653</v>
      </c>
      <c r="B31">
        <v>0</v>
      </c>
    </row>
    <row r="32" spans="1:2">
      <c r="A32" t="str">
        <v>03048</v>
      </c>
      <c r="B32">
        <v>0</v>
      </c>
    </row>
    <row r="33" spans="1:2">
      <c r="A33">
        <v>74564</v>
      </c>
      <c r="B33">
        <v>0</v>
      </c>
    </row>
    <row r="34" spans="1:2">
      <c r="A34">
        <v>27472</v>
      </c>
      <c r="B34">
        <v>0</v>
      </c>
    </row>
    <row r="35" spans="1:2">
      <c r="A35">
        <v>64293</v>
      </c>
      <c r="B35">
        <v>0</v>
      </c>
    </row>
    <row r="36" spans="1:2">
      <c r="A36" t="str">
        <v>06846</v>
      </c>
      <c r="B36">
        <v>0</v>
      </c>
    </row>
    <row r="37" spans="1:2">
      <c r="A37">
        <v>51645</v>
      </c>
      <c r="B37">
        <v>0</v>
      </c>
    </row>
    <row r="38" spans="1:2">
      <c r="A38">
        <v>44145</v>
      </c>
      <c r="B38">
        <v>0</v>
      </c>
    </row>
    <row r="39" spans="1:2">
      <c r="A39" t="str">
        <v>01067</v>
      </c>
      <c r="B39">
        <v>0</v>
      </c>
    </row>
    <row r="40" spans="1:2">
      <c r="A40" t="str">
        <v>01159</v>
      </c>
      <c r="B40">
        <v>0</v>
      </c>
    </row>
    <row r="41" spans="1:2">
      <c r="A41">
        <v>40591</v>
      </c>
      <c r="B41">
        <v>0</v>
      </c>
    </row>
    <row r="42" spans="1:2">
      <c r="A42">
        <v>47051</v>
      </c>
      <c r="B42">
        <v>0</v>
      </c>
    </row>
    <row r="43" spans="1:2">
      <c r="A43">
        <v>47137</v>
      </c>
      <c r="B43">
        <v>0</v>
      </c>
    </row>
    <row r="44" spans="1:2">
      <c r="A44">
        <v>26725</v>
      </c>
      <c r="B44">
        <v>0</v>
      </c>
    </row>
    <row r="45" spans="1:2">
      <c r="A45">
        <v>99085</v>
      </c>
      <c r="B45">
        <v>0</v>
      </c>
    </row>
    <row r="46" spans="1:2">
      <c r="A46">
        <v>53879</v>
      </c>
      <c r="B46">
        <v>0</v>
      </c>
    </row>
    <row r="47" spans="1:2">
      <c r="A47">
        <v>57413</v>
      </c>
      <c r="B47">
        <v>0</v>
      </c>
    </row>
    <row r="48" spans="1:2">
      <c r="A48">
        <v>15232</v>
      </c>
      <c r="B48">
        <v>0</v>
      </c>
    </row>
    <row r="49" spans="1:2">
      <c r="A49">
        <v>60327</v>
      </c>
      <c r="B49">
        <v>0</v>
      </c>
    </row>
    <row r="50" spans="1:2">
      <c r="A50">
        <v>79100</v>
      </c>
      <c r="B50">
        <v>0</v>
      </c>
    </row>
    <row r="51" spans="1:2">
      <c r="A51">
        <v>83395</v>
      </c>
      <c r="B51">
        <v>0</v>
      </c>
    </row>
    <row r="52" spans="1:2">
      <c r="A52">
        <v>88045</v>
      </c>
      <c r="B52">
        <v>0</v>
      </c>
    </row>
    <row r="53" spans="1:2">
      <c r="A53">
        <v>58730</v>
      </c>
      <c r="B53">
        <v>0</v>
      </c>
    </row>
    <row r="54" spans="1:2">
      <c r="A54">
        <v>90763</v>
      </c>
      <c r="B54">
        <v>0</v>
      </c>
    </row>
    <row r="55" spans="1:2">
      <c r="A55">
        <v>36037</v>
      </c>
      <c r="B55">
        <v>0</v>
      </c>
    </row>
    <row r="56" spans="1:2">
      <c r="A56" t="str">
        <v>07545</v>
      </c>
      <c r="B56">
        <v>0</v>
      </c>
    </row>
    <row r="57" spans="1:2">
      <c r="A57" t="str">
        <v>35392</v>
      </c>
      <c r="B57">
        <v>0</v>
      </c>
    </row>
    <row r="58" spans="1:2">
      <c r="A58" t="str">
        <v>02827</v>
      </c>
      <c r="B58">
        <v>0</v>
      </c>
    </row>
    <row r="59" spans="1:2">
      <c r="A59">
        <v>99867</v>
      </c>
      <c r="B59">
        <v>0</v>
      </c>
    </row>
    <row r="60" spans="1:2">
      <c r="A60">
        <v>37081</v>
      </c>
      <c r="B60">
        <v>0</v>
      </c>
    </row>
    <row r="61" spans="1:2">
      <c r="A61">
        <v>51149</v>
      </c>
      <c r="B61">
        <v>0</v>
      </c>
    </row>
    <row r="62" spans="1:2">
      <c r="A62" t="str">
        <v>54568</v>
      </c>
      <c r="B62">
        <v>0</v>
      </c>
    </row>
    <row r="63" spans="1:2">
      <c r="A63">
        <v>89312</v>
      </c>
      <c r="B63">
        <v>0</v>
      </c>
    </row>
    <row r="64" spans="1:2">
      <c r="A64">
        <v>58089</v>
      </c>
      <c r="B64">
        <v>0</v>
      </c>
    </row>
    <row r="65" spans="1:2">
      <c r="A65">
        <v>39340</v>
      </c>
      <c r="B65">
        <v>0</v>
      </c>
    </row>
    <row r="66" spans="1:2">
      <c r="A66" t="str">
        <v>06112</v>
      </c>
      <c r="B66">
        <v>0</v>
      </c>
    </row>
    <row r="67" spans="1:2">
      <c r="A67">
        <v>79576</v>
      </c>
      <c r="B67">
        <v>0</v>
      </c>
    </row>
    <row r="68" spans="1:2">
      <c r="A68">
        <v>22765</v>
      </c>
      <c r="B68">
        <v>0</v>
      </c>
    </row>
    <row r="69" spans="1:2">
      <c r="A69">
        <v>20097</v>
      </c>
      <c r="B69">
        <v>0</v>
      </c>
    </row>
    <row r="70" spans="1:2">
      <c r="A70">
        <v>59065</v>
      </c>
      <c r="B70">
        <v>0</v>
      </c>
    </row>
    <row r="71" spans="1:2">
      <c r="A71">
        <v>30159</v>
      </c>
      <c r="B71">
        <v>0</v>
      </c>
    </row>
    <row r="72" spans="1:2">
      <c r="A72">
        <v>30449</v>
      </c>
      <c r="B72">
        <v>0</v>
      </c>
    </row>
    <row r="73" spans="1:2">
      <c r="A73">
        <v>74080</v>
      </c>
      <c r="B73">
        <v>0</v>
      </c>
    </row>
    <row r="74" spans="1:2">
      <c r="A74">
        <v>31134</v>
      </c>
      <c r="B74">
        <v>0</v>
      </c>
    </row>
    <row r="75" spans="1:2">
      <c r="A75">
        <v>95028</v>
      </c>
      <c r="B75">
        <v>0</v>
      </c>
    </row>
    <row r="76" spans="1:2">
      <c r="A76">
        <v>85053</v>
      </c>
      <c r="B76">
        <v>0</v>
      </c>
    </row>
    <row r="77" spans="1:2">
      <c r="A77">
        <v>25524</v>
      </c>
      <c r="B77">
        <v>0</v>
      </c>
    </row>
    <row r="78" spans="1:2">
      <c r="A78">
        <v>67655</v>
      </c>
      <c r="B78">
        <v>0</v>
      </c>
    </row>
    <row r="79" spans="1:2">
      <c r="A79" t="str">
        <v>01917</v>
      </c>
      <c r="B79">
        <v>0</v>
      </c>
    </row>
    <row r="80" spans="1:2">
      <c r="A80">
        <v>76135</v>
      </c>
      <c r="B80">
        <v>0</v>
      </c>
    </row>
    <row r="81" spans="1:2">
      <c r="A81">
        <v>34127</v>
      </c>
      <c r="B81">
        <v>0</v>
      </c>
    </row>
    <row r="82" spans="1:2">
      <c r="A82">
        <v>36404</v>
      </c>
      <c r="B82">
        <v>0</v>
      </c>
    </row>
    <row r="83" spans="1:2">
      <c r="A83">
        <v>77694</v>
      </c>
      <c r="B83">
        <v>0</v>
      </c>
    </row>
    <row r="84" spans="1:2">
      <c r="A84">
        <v>87435</v>
      </c>
      <c r="B84">
        <v>0</v>
      </c>
    </row>
    <row r="85" spans="1:2">
      <c r="A85">
        <v>24114</v>
      </c>
      <c r="B85">
        <v>0</v>
      </c>
    </row>
    <row r="86" spans="1:2">
      <c r="A86">
        <v>56073</v>
      </c>
      <c r="B86">
        <v>0</v>
      </c>
    </row>
    <row r="87" spans="1:2">
      <c r="A87">
        <v>50679</v>
      </c>
      <c r="B87">
        <v>0</v>
      </c>
    </row>
    <row r="88" spans="1:2">
      <c r="A88">
        <v>51103</v>
      </c>
      <c r="B88">
        <v>0</v>
      </c>
    </row>
    <row r="89" spans="1:2">
      <c r="A89" t="str">
        <v>34497</v>
      </c>
      <c r="B89">
        <v>0</v>
      </c>
    </row>
    <row r="90" spans="1:2">
      <c r="A90">
        <v>70806</v>
      </c>
      <c r="B90">
        <v>0</v>
      </c>
    </row>
    <row r="91" spans="1:2">
      <c r="A91">
        <v>84032</v>
      </c>
      <c r="B91">
        <v>0</v>
      </c>
    </row>
    <row r="92" spans="1:2">
      <c r="A92">
        <v>31275</v>
      </c>
      <c r="B92">
        <v>0</v>
      </c>
    </row>
    <row r="93" spans="1:2">
      <c r="A93">
        <v>37327</v>
      </c>
      <c r="B93">
        <v>0</v>
      </c>
    </row>
    <row r="94" spans="1:2">
      <c r="A94" t="str">
        <v>04315</v>
      </c>
      <c r="B94">
        <v>0</v>
      </c>
    </row>
    <row r="95" spans="1:2">
      <c r="A95" t="str">
        <v>04328</v>
      </c>
      <c r="B95">
        <v>0</v>
      </c>
    </row>
    <row r="96" spans="1:2">
      <c r="A96">
        <v>96215</v>
      </c>
      <c r="B96">
        <v>0</v>
      </c>
    </row>
    <row r="97" spans="1:2">
      <c r="A97">
        <v>65549</v>
      </c>
      <c r="B97">
        <v>0</v>
      </c>
    </row>
    <row r="98" spans="1:2">
      <c r="A98">
        <v>88131</v>
      </c>
      <c r="B98">
        <v>0</v>
      </c>
    </row>
    <row r="99" spans="1:2">
      <c r="A99">
        <v>67061</v>
      </c>
      <c r="B99">
        <v>0</v>
      </c>
    </row>
    <row r="100" spans="1:2">
      <c r="A100">
        <v>23558</v>
      </c>
      <c r="B100">
        <v>0</v>
      </c>
    </row>
    <row r="101" spans="1:2">
      <c r="A101">
        <v>21337</v>
      </c>
      <c r="B101">
        <v>0</v>
      </c>
    </row>
    <row r="102" spans="1:2">
      <c r="A102">
        <v>39104</v>
      </c>
      <c r="B102">
        <v>0</v>
      </c>
    </row>
    <row r="103" spans="1:2">
      <c r="A103">
        <v>39104</v>
      </c>
      <c r="B103">
        <v>0</v>
      </c>
    </row>
    <row r="104" spans="1:2">
      <c r="A104" t="str">
        <v>55122</v>
      </c>
      <c r="B104">
        <v>0</v>
      </c>
    </row>
    <row r="105" spans="1:2">
      <c r="A105">
        <v>68199</v>
      </c>
      <c r="B105">
        <v>0</v>
      </c>
    </row>
    <row r="106" spans="1:2">
      <c r="A106">
        <v>95615</v>
      </c>
      <c r="B106">
        <v>0</v>
      </c>
    </row>
    <row r="107" spans="1:2">
      <c r="A107">
        <v>21220</v>
      </c>
      <c r="B107">
        <v>0</v>
      </c>
    </row>
    <row r="108" spans="1:2">
      <c r="A108">
        <v>87700</v>
      </c>
      <c r="B108">
        <v>0</v>
      </c>
    </row>
    <row r="109" spans="1:2">
      <c r="A109" t="str">
        <v>06217</v>
      </c>
      <c r="B109">
        <v>0</v>
      </c>
    </row>
    <row r="110" spans="1:2">
      <c r="A110">
        <v>63897</v>
      </c>
      <c r="B110">
        <v>0</v>
      </c>
    </row>
    <row r="111" spans="1:2">
      <c r="A111">
        <v>32423</v>
      </c>
      <c r="B111">
        <v>0</v>
      </c>
    </row>
    <row r="112" spans="1:2">
      <c r="A112">
        <v>84453</v>
      </c>
      <c r="B112">
        <v>0</v>
      </c>
    </row>
    <row r="113" spans="1:2">
      <c r="A113">
        <v>80687</v>
      </c>
      <c r="B113">
        <v>0</v>
      </c>
    </row>
    <row r="114" spans="1:2">
      <c r="A114">
        <v>80997</v>
      </c>
      <c r="B114">
        <v>0</v>
      </c>
    </row>
    <row r="115" spans="1:2">
      <c r="A115">
        <v>48153</v>
      </c>
      <c r="B115">
        <v>0</v>
      </c>
    </row>
    <row r="116" spans="1:2">
      <c r="A116">
        <v>66538</v>
      </c>
      <c r="B116">
        <v>0</v>
      </c>
    </row>
    <row r="117" spans="1:2">
      <c r="A117">
        <v>16816</v>
      </c>
      <c r="B117">
        <v>0</v>
      </c>
    </row>
    <row r="118" spans="1:2">
      <c r="A118">
        <v>41462</v>
      </c>
      <c r="B118">
        <v>0</v>
      </c>
    </row>
    <row r="119" spans="1:2">
      <c r="A119">
        <v>67434</v>
      </c>
      <c r="B119">
        <v>0</v>
      </c>
    </row>
    <row r="120" spans="1:2">
      <c r="A120">
        <v>56564</v>
      </c>
      <c r="B120">
        <v>0</v>
      </c>
    </row>
    <row r="121" spans="1:2">
      <c r="A121">
        <v>99734</v>
      </c>
      <c r="B121">
        <v>0</v>
      </c>
    </row>
    <row r="122" spans="1:2">
      <c r="A122">
        <v>37154</v>
      </c>
      <c r="B122">
        <v>0</v>
      </c>
    </row>
    <row r="123" spans="1:2">
      <c r="A123">
        <v>90469</v>
      </c>
      <c r="B123">
        <v>0</v>
      </c>
    </row>
    <row r="124" spans="1:2">
      <c r="A124">
        <v>90431</v>
      </c>
      <c r="B124">
        <v>0</v>
      </c>
    </row>
    <row r="125" spans="1:2">
      <c r="A125">
        <v>46117</v>
      </c>
      <c r="B125">
        <v>0</v>
      </c>
    </row>
    <row r="126" spans="1:2">
      <c r="A126">
        <v>46049</v>
      </c>
      <c r="B126">
        <v>0</v>
      </c>
    </row>
    <row r="127" spans="1:2">
      <c r="A127">
        <v>77652</v>
      </c>
      <c r="B127">
        <v>0</v>
      </c>
    </row>
    <row r="128" spans="1:2">
      <c r="A128">
        <v>26122</v>
      </c>
      <c r="B128">
        <v>0</v>
      </c>
    </row>
    <row r="129" spans="1:2">
      <c r="A129">
        <v>49084</v>
      </c>
      <c r="B129">
        <v>0</v>
      </c>
    </row>
    <row r="130" spans="1:2">
      <c r="A130">
        <v>17309</v>
      </c>
      <c r="B130">
        <v>0</v>
      </c>
    </row>
    <row r="131" spans="1:2">
      <c r="A131">
        <v>94032</v>
      </c>
      <c r="B131">
        <v>0</v>
      </c>
    </row>
    <row r="132" spans="1:2">
      <c r="A132">
        <v>66953</v>
      </c>
      <c r="B132">
        <v>0</v>
      </c>
    </row>
    <row r="133" spans="1:2">
      <c r="A133" t="str">
        <v>01796</v>
      </c>
      <c r="B133">
        <v>0</v>
      </c>
    </row>
    <row r="134" spans="1:2">
      <c r="A134">
        <v>73207</v>
      </c>
      <c r="B134">
        <v>0</v>
      </c>
    </row>
    <row r="135" spans="1:2">
      <c r="A135">
        <v>93051</v>
      </c>
      <c r="B135">
        <v>0</v>
      </c>
    </row>
    <row r="136" spans="1:2">
      <c r="A136">
        <v>53424</v>
      </c>
      <c r="B136">
        <v>0</v>
      </c>
    </row>
    <row r="137" spans="1:2">
      <c r="A137" t="str">
        <v>01587</v>
      </c>
      <c r="B137">
        <v>0</v>
      </c>
    </row>
    <row r="138" spans="1:2">
      <c r="A138">
        <v>83026</v>
      </c>
      <c r="B138">
        <v>0</v>
      </c>
    </row>
    <row r="139" spans="1:2">
      <c r="A139">
        <v>18055</v>
      </c>
      <c r="B139">
        <v>0</v>
      </c>
    </row>
    <row r="140" spans="1:2">
      <c r="A140">
        <v>18147</v>
      </c>
      <c r="B140">
        <v>0</v>
      </c>
    </row>
    <row r="141" spans="1:2">
      <c r="A141" t="str">
        <v>07318</v>
      </c>
      <c r="B141">
        <v>0</v>
      </c>
    </row>
    <row r="142" spans="1:2">
      <c r="A142" t="str">
        <v>66113</v>
      </c>
      <c r="B142">
        <v>0</v>
      </c>
    </row>
    <row r="143" spans="1:2">
      <c r="A143">
        <v>92421</v>
      </c>
      <c r="B143">
        <v>0</v>
      </c>
    </row>
    <row r="144" spans="1:2">
      <c r="A144">
        <v>97424</v>
      </c>
      <c r="B144">
        <v>0</v>
      </c>
    </row>
    <row r="145" spans="1:2">
      <c r="A145">
        <v>19053</v>
      </c>
      <c r="B145">
        <v>0</v>
      </c>
    </row>
    <row r="146" spans="1:2">
      <c r="A146">
        <v>14554</v>
      </c>
      <c r="B146">
        <v>0</v>
      </c>
    </row>
    <row r="147" spans="1:2">
      <c r="A147">
        <v>30926</v>
      </c>
      <c r="B147">
        <v>0</v>
      </c>
    </row>
    <row r="148" spans="1:2">
      <c r="A148" t="str">
        <v>01956</v>
      </c>
      <c r="B148">
        <v>0</v>
      </c>
    </row>
    <row r="149" spans="1:2">
      <c r="A149">
        <v>57072</v>
      </c>
      <c r="B149">
        <v>0</v>
      </c>
    </row>
    <row r="150" spans="1:2">
      <c r="A150">
        <v>78224</v>
      </c>
      <c r="B150">
        <v>0</v>
      </c>
    </row>
    <row r="151" spans="1:2">
      <c r="A151">
        <v>39576</v>
      </c>
      <c r="B151">
        <v>0</v>
      </c>
    </row>
    <row r="152" spans="1:2">
      <c r="A152">
        <v>63659</v>
      </c>
      <c r="B152">
        <v>0</v>
      </c>
    </row>
    <row r="153" spans="1:2">
      <c r="A153">
        <v>18439</v>
      </c>
      <c r="B153">
        <v>0</v>
      </c>
    </row>
    <row r="154" spans="1:2">
      <c r="A154">
        <v>94315</v>
      </c>
      <c r="B154">
        <v>0</v>
      </c>
    </row>
    <row r="155" spans="1:2">
      <c r="A155">
        <v>70191</v>
      </c>
      <c r="B155">
        <v>0</v>
      </c>
    </row>
    <row r="156" spans="1:2">
      <c r="A156">
        <v>70435</v>
      </c>
      <c r="B156">
        <v>0</v>
      </c>
    </row>
    <row r="157" spans="1:2">
      <c r="A157">
        <v>54293</v>
      </c>
      <c r="B157">
        <v>0</v>
      </c>
    </row>
    <row r="158" spans="1:2">
      <c r="A158">
        <v>72072</v>
      </c>
      <c r="B158">
        <v>0</v>
      </c>
    </row>
    <row r="159" spans="1:2">
      <c r="A159">
        <v>89075</v>
      </c>
      <c r="B159">
        <v>0</v>
      </c>
    </row>
    <row r="160" spans="1:2">
      <c r="A160">
        <v>78048</v>
      </c>
      <c r="B160">
        <v>0</v>
      </c>
    </row>
    <row r="161" spans="1:2">
      <c r="A161">
        <v>79761</v>
      </c>
      <c r="B161">
        <v>0</v>
      </c>
    </row>
    <row r="162" spans="1:2">
      <c r="A162">
        <v>44652</v>
      </c>
      <c r="B162">
        <v>0</v>
      </c>
    </row>
    <row r="163" spans="1:2">
      <c r="A163">
        <v>34414</v>
      </c>
      <c r="B163">
        <v>0</v>
      </c>
    </row>
    <row r="164" spans="1:2">
      <c r="A164">
        <v>92637</v>
      </c>
      <c r="B164">
        <v>0</v>
      </c>
    </row>
    <row r="165" spans="1:2">
      <c r="A165">
        <v>82362</v>
      </c>
      <c r="B165">
        <v>0</v>
      </c>
    </row>
    <row r="166" spans="1:2">
      <c r="A166">
        <v>99423</v>
      </c>
      <c r="B166">
        <v>0</v>
      </c>
    </row>
    <row r="167" spans="1:2">
      <c r="A167">
        <v>25980</v>
      </c>
      <c r="B167">
        <v>0</v>
      </c>
    </row>
    <row r="168" spans="1:2">
      <c r="A168">
        <v>23970</v>
      </c>
      <c r="B168">
        <v>0</v>
      </c>
    </row>
    <row r="169" spans="1:2">
      <c r="A169">
        <v>19322</v>
      </c>
      <c r="B169">
        <v>0</v>
      </c>
    </row>
    <row r="170" spans="1:2">
      <c r="A170">
        <v>97080</v>
      </c>
      <c r="B170">
        <v>0</v>
      </c>
    </row>
    <row r="171" spans="1:2">
      <c r="A171">
        <v>42389</v>
      </c>
      <c r="B171">
        <v>0</v>
      </c>
    </row>
    <row r="172" spans="1:2">
      <c r="A172">
        <v>14627</v>
      </c>
      <c r="B172">
        <v>0</v>
      </c>
    </row>
    <row r="173" spans="1:2">
      <c r="A173">
        <v>67102</v>
      </c>
      <c r="B173">
        <v>0</v>
      </c>
    </row>
    <row r="174" spans="1:2">
      <c r="A174" t="str">
        <v>02763</v>
      </c>
      <c r="B174">
        <v>0</v>
      </c>
    </row>
    <row r="175" spans="1:2">
      <c r="A175" t="str">
        <v>08056</v>
      </c>
      <c r="B175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Props1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