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/Documents/Projects/FYDP-Trajectory/Analysis/"/>
    </mc:Choice>
  </mc:AlternateContent>
  <xr:revisionPtr revIDLastSave="0" documentId="13_ncr:1_{ED38ED57-7EC1-3945-BB5B-03C65037B444}" xr6:coauthVersionLast="36" xr6:coauthVersionMax="36" xr10:uidLastSave="{00000000-0000-0000-0000-000000000000}"/>
  <bookViews>
    <workbookView xWindow="14340" yWindow="680" windowWidth="23920" windowHeight="18940" xr2:uid="{2B1BDCCF-7D29-B24D-BB67-2AA973A88F2C}"/>
  </bookViews>
  <sheets>
    <sheet name="6-8" sheetId="1" r:id="rId1"/>
    <sheet name="GB_Tab6-8-raw" sheetId="3" r:id="rId2"/>
    <sheet name="PB19-OCO" sheetId="5" r:id="rId3"/>
    <sheet name="PB19-Wedge" sheetId="4" r:id="rId4"/>
    <sheet name="2018-Omnibus" sheetId="6" r:id="rId5"/>
    <sheet name="2019-Approps" sheetId="7" r:id="rId6"/>
  </sheets>
  <definedNames>
    <definedName name="_Fill" localSheetId="4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_xlnm._FilterDatabase" localSheetId="4" hidden="1">'2018-Omnibus'!$A$13:$H$258</definedName>
    <definedName name="_xlnm._FilterDatabase" localSheetId="5" hidden="1">'2019-Approps'!$A$17:$T$519</definedName>
    <definedName name="_fuc" hidden="1">#REF!</definedName>
    <definedName name="_xlnm.Print_Area" localSheetId="0">'6-8'!$A$1:$L$41</definedName>
    <definedName name="_xlnm.Print_Area" localSheetId="1">'GB_Tab6-8-raw'!$A$1:$L$43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7" i="1"/>
  <c r="CA15" i="3" l="1"/>
  <c r="CA7" i="3"/>
  <c r="CA8" i="3"/>
  <c r="CA9" i="3"/>
  <c r="CA10" i="3"/>
  <c r="CA11" i="3"/>
  <c r="CA12" i="3"/>
  <c r="CA13" i="3"/>
  <c r="CA14" i="3"/>
  <c r="CA6" i="3"/>
  <c r="P3" i="7" a="1"/>
  <c r="P3" i="7" s="1"/>
  <c r="P4" i="7" a="1"/>
  <c r="P4" i="7" s="1"/>
  <c r="P5" i="7" a="1"/>
  <c r="P5" i="7" s="1"/>
  <c r="P6" i="7" a="1"/>
  <c r="P6" i="7" s="1"/>
  <c r="P7" i="7" a="1"/>
  <c r="P7" i="7" s="1"/>
  <c r="P8" i="7" a="1"/>
  <c r="P8" i="7" s="1"/>
  <c r="P9" i="7" a="1"/>
  <c r="P9" i="7" s="1"/>
  <c r="P10" i="7" a="1"/>
  <c r="P10" i="7" s="1"/>
  <c r="P11" i="7" a="1"/>
  <c r="P11" i="7" s="1"/>
  <c r="P2" i="7" a="1"/>
  <c r="P2" i="7" s="1"/>
  <c r="L2" i="7" a="1"/>
  <c r="L2" i="7" s="1"/>
  <c r="M2" i="7" a="1"/>
  <c r="M2" i="7" s="1"/>
  <c r="N2" i="7" a="1"/>
  <c r="N2" i="7" s="1"/>
  <c r="L3" i="7" a="1"/>
  <c r="L3" i="7" s="1"/>
  <c r="M3" i="7" a="1"/>
  <c r="M3" i="7" s="1"/>
  <c r="N3" i="7" a="1"/>
  <c r="N3" i="7" s="1"/>
  <c r="L4" i="7" a="1"/>
  <c r="L4" i="7" s="1"/>
  <c r="M4" i="7" a="1"/>
  <c r="M4" i="7" s="1"/>
  <c r="N4" i="7" a="1"/>
  <c r="N4" i="7" s="1"/>
  <c r="L5" i="7" a="1"/>
  <c r="L5" i="7" s="1"/>
  <c r="M5" i="7" a="1"/>
  <c r="M5" i="7" s="1"/>
  <c r="N5" i="7" a="1"/>
  <c r="N5" i="7" s="1"/>
  <c r="L6" i="7" a="1"/>
  <c r="L6" i="7" s="1"/>
  <c r="M6" i="7" a="1"/>
  <c r="M6" i="7" s="1"/>
  <c r="N6" i="7" a="1"/>
  <c r="N6" i="7" s="1"/>
  <c r="L7" i="7" a="1"/>
  <c r="L7" i="7" s="1"/>
  <c r="M7" i="7" a="1"/>
  <c r="M7" i="7" s="1"/>
  <c r="N7" i="7" a="1"/>
  <c r="N7" i="7" s="1"/>
  <c r="L8" i="7" a="1"/>
  <c r="L8" i="7" s="1"/>
  <c r="M8" i="7" a="1"/>
  <c r="M8" i="7" s="1"/>
  <c r="N8" i="7" a="1"/>
  <c r="N8" i="7" s="1"/>
  <c r="L9" i="7" a="1"/>
  <c r="L9" i="7" s="1"/>
  <c r="M9" i="7" a="1"/>
  <c r="M9" i="7" s="1"/>
  <c r="N9" i="7" a="1"/>
  <c r="N9" i="7" s="1"/>
  <c r="L10" i="7" a="1"/>
  <c r="L10" i="7" s="1"/>
  <c r="M10" i="7" a="1"/>
  <c r="M10" i="7" s="1"/>
  <c r="N10" i="7" a="1"/>
  <c r="N10" i="7" s="1"/>
  <c r="L11" i="7" a="1"/>
  <c r="L11" i="7" s="1"/>
  <c r="M11" i="7" a="1"/>
  <c r="M11" i="7" s="1"/>
  <c r="N11" i="7" a="1"/>
  <c r="N11" i="7" s="1"/>
  <c r="K3" i="7" a="1"/>
  <c r="K3" i="7" s="1"/>
  <c r="K4" i="7" a="1"/>
  <c r="K4" i="7" s="1"/>
  <c r="K5" i="7" a="1"/>
  <c r="K5" i="7" s="1"/>
  <c r="K6" i="7" a="1"/>
  <c r="K6" i="7" s="1"/>
  <c r="K7" i="7" a="1"/>
  <c r="K7" i="7" s="1"/>
  <c r="K8" i="7" a="1"/>
  <c r="K8" i="7" s="1"/>
  <c r="K9" i="7" a="1"/>
  <c r="K9" i="7" s="1"/>
  <c r="K10" i="7" a="1"/>
  <c r="K10" i="7" s="1"/>
  <c r="K11" i="7" a="1"/>
  <c r="K11" i="7" s="1"/>
  <c r="K2" i="7" a="1"/>
  <c r="K2" i="7" s="1"/>
  <c r="K13" i="7" a="1"/>
  <c r="K13" i="7" s="1"/>
  <c r="K15" i="7"/>
  <c r="L15" i="7"/>
  <c r="M15" i="7"/>
  <c r="N15" i="7"/>
  <c r="O15" i="7"/>
  <c r="P12" i="7" l="1"/>
  <c r="N12" i="7"/>
  <c r="M12" i="7"/>
  <c r="L12" i="7"/>
  <c r="K12" i="7"/>
  <c r="BT15" i="1"/>
  <c r="BT9" i="1"/>
  <c r="BT10" i="1"/>
  <c r="BT11" i="1"/>
  <c r="BT12" i="1"/>
  <c r="BT13" i="1"/>
  <c r="BT8" i="1"/>
  <c r="BT6" i="1"/>
  <c r="BV9" i="1"/>
  <c r="BW9" i="1"/>
  <c r="BX9" i="1"/>
  <c r="BY9" i="1"/>
  <c r="BV10" i="1"/>
  <c r="BW10" i="1"/>
  <c r="BX10" i="1"/>
  <c r="BY10" i="1"/>
  <c r="BV11" i="1"/>
  <c r="BW11" i="1"/>
  <c r="BX11" i="1"/>
  <c r="BY11" i="1"/>
  <c r="BV12" i="1"/>
  <c r="BW12" i="1"/>
  <c r="BX12" i="1"/>
  <c r="BY12" i="1"/>
  <c r="BV13" i="1"/>
  <c r="BW13" i="1"/>
  <c r="BX13" i="1"/>
  <c r="BY13" i="1"/>
  <c r="BW8" i="1"/>
  <c r="BX8" i="1"/>
  <c r="BY8" i="1"/>
  <c r="BV8" i="1"/>
  <c r="BW6" i="1"/>
  <c r="BX6" i="1"/>
  <c r="BY6" i="1"/>
  <c r="BV6" i="1"/>
  <c r="B36" i="4"/>
  <c r="B37" i="4"/>
  <c r="B38" i="4"/>
  <c r="B39" i="4"/>
  <c r="B40" i="4"/>
  <c r="B41" i="4"/>
  <c r="B42" i="4"/>
  <c r="D42" i="4" s="1"/>
  <c r="B35" i="4"/>
  <c r="F35" i="4" s="1"/>
  <c r="B26" i="4"/>
  <c r="B27" i="4"/>
  <c r="B28" i="4"/>
  <c r="B29" i="4"/>
  <c r="B30" i="4"/>
  <c r="B31" i="4"/>
  <c r="B32" i="4"/>
  <c r="D32" i="4" s="1"/>
  <c r="B25" i="4"/>
  <c r="E25" i="4" s="1"/>
  <c r="B16" i="4"/>
  <c r="B17" i="4"/>
  <c r="B18" i="4"/>
  <c r="B19" i="4"/>
  <c r="B20" i="4"/>
  <c r="G20" i="4" s="1"/>
  <c r="B21" i="4"/>
  <c r="B22" i="4"/>
  <c r="F22" i="4" s="1"/>
  <c r="B15" i="4"/>
  <c r="D15" i="4" s="1"/>
  <c r="B6" i="4"/>
  <c r="B7" i="4"/>
  <c r="B8" i="4"/>
  <c r="B9" i="4"/>
  <c r="B10" i="4"/>
  <c r="B11" i="4"/>
  <c r="B12" i="4"/>
  <c r="F12" i="4" s="1"/>
  <c r="B5" i="4"/>
  <c r="D5" i="4" s="1"/>
  <c r="G12" i="6"/>
  <c r="E9" i="6" a="1"/>
  <c r="E9" i="6" s="1"/>
  <c r="D9" i="6" a="1"/>
  <c r="D9" i="6" s="1"/>
  <c r="C9" i="6" a="1"/>
  <c r="C9" i="6" s="1"/>
  <c r="E8" i="6" a="1"/>
  <c r="E8" i="6" s="1"/>
  <c r="D8" i="6"/>
  <c r="D8" i="6" a="1"/>
  <c r="C8" i="6" a="1"/>
  <c r="C8" i="6" s="1"/>
  <c r="F8" i="6" s="1"/>
  <c r="E7" i="6" a="1"/>
  <c r="E7" i="6" s="1"/>
  <c r="D7" i="6" a="1"/>
  <c r="D7" i="6" s="1"/>
  <c r="C7" i="6" a="1"/>
  <c r="C7" i="6" s="1"/>
  <c r="F7" i="6" s="1"/>
  <c r="E6" i="6" a="1"/>
  <c r="E6" i="6" s="1"/>
  <c r="D6" i="6" a="1"/>
  <c r="D6" i="6" s="1"/>
  <c r="C6" i="6" a="1"/>
  <c r="C6" i="6" s="1"/>
  <c r="F6" i="6" s="1"/>
  <c r="E5" i="6" a="1"/>
  <c r="E5" i="6" s="1"/>
  <c r="D5" i="6" a="1"/>
  <c r="D5" i="6" s="1"/>
  <c r="C5" i="6" a="1"/>
  <c r="C5" i="6" s="1"/>
  <c r="E4" i="6" a="1"/>
  <c r="E4" i="6" s="1"/>
  <c r="D4" i="6" a="1"/>
  <c r="D4" i="6" s="1"/>
  <c r="C4" i="6" a="1"/>
  <c r="C4" i="6" s="1"/>
  <c r="E3" i="6" a="1"/>
  <c r="E3" i="6" s="1"/>
  <c r="E1" i="6" s="1"/>
  <c r="D3" i="6" a="1"/>
  <c r="D3" i="6" s="1"/>
  <c r="D1" i="6" s="1"/>
  <c r="C3" i="6" a="1"/>
  <c r="C3" i="6" s="1"/>
  <c r="F41" i="5"/>
  <c r="G39" i="5"/>
  <c r="G29" i="5"/>
  <c r="G19" i="5"/>
  <c r="G9" i="5"/>
  <c r="G41" i="5" s="1"/>
  <c r="G41" i="4"/>
  <c r="F40" i="4"/>
  <c r="G39" i="4"/>
  <c r="G38" i="4"/>
  <c r="G37" i="4"/>
  <c r="E37" i="4"/>
  <c r="D37" i="4"/>
  <c r="F37" i="4"/>
  <c r="D36" i="4"/>
  <c r="G36" i="4"/>
  <c r="G35" i="4"/>
  <c r="B57" i="4"/>
  <c r="G31" i="4"/>
  <c r="G30" i="4"/>
  <c r="F30" i="4"/>
  <c r="E30" i="4"/>
  <c r="E29" i="4"/>
  <c r="G28" i="4"/>
  <c r="E28" i="4"/>
  <c r="F28" i="4"/>
  <c r="G27" i="4"/>
  <c r="F27" i="4"/>
  <c r="E27" i="4"/>
  <c r="D27" i="4"/>
  <c r="G26" i="4"/>
  <c r="G25" i="4"/>
  <c r="F25" i="4"/>
  <c r="G21" i="4"/>
  <c r="D19" i="4"/>
  <c r="G18" i="4"/>
  <c r="E18" i="4"/>
  <c r="F18" i="4"/>
  <c r="G17" i="4"/>
  <c r="F17" i="4"/>
  <c r="E17" i="4"/>
  <c r="D17" i="4"/>
  <c r="D16" i="4"/>
  <c r="F15" i="4"/>
  <c r="E15" i="4"/>
  <c r="G11" i="4"/>
  <c r="G10" i="4"/>
  <c r="F10" i="4"/>
  <c r="E10" i="4"/>
  <c r="D10" i="4"/>
  <c r="B49" i="4"/>
  <c r="G8" i="4"/>
  <c r="E8" i="4"/>
  <c r="F8" i="4"/>
  <c r="G7" i="4"/>
  <c r="F7" i="4"/>
  <c r="E7" i="4"/>
  <c r="D7" i="4"/>
  <c r="B47" i="4"/>
  <c r="G6" i="4"/>
  <c r="F5" i="4"/>
  <c r="E5" i="4"/>
  <c r="D35" i="4" l="1"/>
  <c r="E35" i="4"/>
  <c r="E32" i="4"/>
  <c r="F32" i="4"/>
  <c r="D25" i="4"/>
  <c r="D22" i="4"/>
  <c r="E22" i="4"/>
  <c r="G22" i="4"/>
  <c r="E20" i="4"/>
  <c r="F20" i="4"/>
  <c r="G15" i="4"/>
  <c r="B55" i="4"/>
  <c r="D12" i="4"/>
  <c r="E12" i="4"/>
  <c r="G5" i="4"/>
  <c r="B45" i="4"/>
  <c r="G45" i="4" s="1"/>
  <c r="F4" i="6"/>
  <c r="F9" i="6"/>
  <c r="F3" i="6"/>
  <c r="F1" i="6" s="1"/>
  <c r="C1" i="6"/>
  <c r="F5" i="6"/>
  <c r="B35" i="5"/>
  <c r="B26" i="5"/>
  <c r="B17" i="5"/>
  <c r="B8" i="5"/>
  <c r="B38" i="5"/>
  <c r="B34" i="5"/>
  <c r="B25" i="5"/>
  <c r="B16" i="5"/>
  <c r="B7" i="5"/>
  <c r="B41" i="5"/>
  <c r="B33" i="5"/>
  <c r="B24" i="5"/>
  <c r="B15" i="5"/>
  <c r="B6" i="5"/>
  <c r="B32" i="5"/>
  <c r="B23" i="5"/>
  <c r="B14" i="5"/>
  <c r="B5" i="5"/>
  <c r="B4" i="5"/>
  <c r="B29" i="5"/>
  <c r="B3" i="5"/>
  <c r="B28" i="5"/>
  <c r="B36" i="5"/>
  <c r="B18" i="5"/>
  <c r="B19" i="5"/>
  <c r="B9" i="5"/>
  <c r="B22" i="5"/>
  <c r="B13" i="5"/>
  <c r="B12" i="5"/>
  <c r="B37" i="5"/>
  <c r="B2" i="5"/>
  <c r="B27" i="5"/>
  <c r="B39" i="5"/>
  <c r="E47" i="4"/>
  <c r="D47" i="4"/>
  <c r="G47" i="4"/>
  <c r="F47" i="4"/>
  <c r="G49" i="4"/>
  <c r="F49" i="4"/>
  <c r="E49" i="4"/>
  <c r="D49" i="4"/>
  <c r="G55" i="4"/>
  <c r="F55" i="4"/>
  <c r="E55" i="4"/>
  <c r="D55" i="4"/>
  <c r="E57" i="4"/>
  <c r="D57" i="4"/>
  <c r="G57" i="4"/>
  <c r="F57" i="4"/>
  <c r="D29" i="4"/>
  <c r="D39" i="4"/>
  <c r="G40" i="4"/>
  <c r="E42" i="4"/>
  <c r="B46" i="4"/>
  <c r="B56" i="4"/>
  <c r="B59" i="4" s="1"/>
  <c r="F42" i="4"/>
  <c r="B51" i="4"/>
  <c r="F39" i="4"/>
  <c r="D41" i="4"/>
  <c r="G42" i="4"/>
  <c r="B48" i="4"/>
  <c r="B58" i="4"/>
  <c r="D9" i="4"/>
  <c r="D6" i="4"/>
  <c r="E9" i="4"/>
  <c r="E19" i="4"/>
  <c r="D26" i="4"/>
  <c r="E39" i="4"/>
  <c r="E6" i="4"/>
  <c r="F9" i="4"/>
  <c r="D11" i="4"/>
  <c r="G12" i="4"/>
  <c r="E16" i="4"/>
  <c r="F19" i="4"/>
  <c r="D21" i="4"/>
  <c r="E26" i="4"/>
  <c r="F29" i="4"/>
  <c r="D31" i="4"/>
  <c r="G32" i="4"/>
  <c r="E36" i="4"/>
  <c r="F6" i="4"/>
  <c r="D8" i="4"/>
  <c r="G9" i="4"/>
  <c r="E11" i="4"/>
  <c r="F16" i="4"/>
  <c r="D18" i="4"/>
  <c r="G19" i="4"/>
  <c r="E21" i="4"/>
  <c r="F26" i="4"/>
  <c r="D28" i="4"/>
  <c r="G29" i="4"/>
  <c r="E31" i="4"/>
  <c r="F36" i="4"/>
  <c r="D38" i="4"/>
  <c r="E41" i="4"/>
  <c r="F11" i="4"/>
  <c r="G16" i="4"/>
  <c r="F41" i="4"/>
  <c r="B50" i="4"/>
  <c r="F21" i="4"/>
  <c r="F31" i="4"/>
  <c r="E38" i="4"/>
  <c r="D20" i="4"/>
  <c r="D30" i="4"/>
  <c r="F38" i="4"/>
  <c r="D40" i="4"/>
  <c r="E40" i="4"/>
  <c r="D45" i="4" l="1"/>
  <c r="B52" i="4"/>
  <c r="F52" i="4" s="1"/>
  <c r="E45" i="4"/>
  <c r="F45" i="4"/>
  <c r="D52" i="4"/>
  <c r="G52" i="4"/>
  <c r="E52" i="4"/>
  <c r="G59" i="4"/>
  <c r="F59" i="4"/>
  <c r="E59" i="4"/>
  <c r="D59" i="4"/>
  <c r="G56" i="4"/>
  <c r="F56" i="4"/>
  <c r="E56" i="4"/>
  <c r="D56" i="4"/>
  <c r="G58" i="4"/>
  <c r="F58" i="4"/>
  <c r="E58" i="4"/>
  <c r="D58" i="4"/>
  <c r="G51" i="4"/>
  <c r="F51" i="4"/>
  <c r="E51" i="4"/>
  <c r="D51" i="4"/>
  <c r="G48" i="4"/>
  <c r="F48" i="4"/>
  <c r="E48" i="4"/>
  <c r="D48" i="4"/>
  <c r="F50" i="4"/>
  <c r="E50" i="4"/>
  <c r="D50" i="4"/>
  <c r="G50" i="4"/>
  <c r="G46" i="4"/>
  <c r="F46" i="4"/>
  <c r="E46" i="4"/>
  <c r="D46" i="4"/>
  <c r="E61" i="4" l="1"/>
  <c r="F61" i="4"/>
  <c r="D61" i="4"/>
  <c r="G61" i="4"/>
  <c r="BP17" i="1"/>
  <c r="BV48" i="3"/>
  <c r="BR47" i="3"/>
  <c r="BQ47" i="3"/>
  <c r="BJ47" i="3"/>
  <c r="BI47" i="3"/>
  <c r="BU45" i="3"/>
  <c r="BT45" i="3"/>
  <c r="BS45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BY32" i="3"/>
  <c r="BY33" i="3" s="1"/>
  <c r="BR32" i="3"/>
  <c r="BR33" i="3" s="1"/>
  <c r="BQ32" i="3"/>
  <c r="BQ33" i="3" s="1"/>
  <c r="BJ32" i="3"/>
  <c r="BJ33" i="3" s="1"/>
  <c r="BI32" i="3"/>
  <c r="BI33" i="3" s="1"/>
  <c r="BB32" i="3"/>
  <c r="BB33" i="3" s="1"/>
  <c r="BA32" i="3"/>
  <c r="BA33" i="3" s="1"/>
  <c r="AT32" i="3"/>
  <c r="AT33" i="3" s="1"/>
  <c r="AS32" i="3"/>
  <c r="AS33" i="3" s="1"/>
  <c r="AL32" i="3"/>
  <c r="AL33" i="3" s="1"/>
  <c r="AK32" i="3"/>
  <c r="AK33" i="3" s="1"/>
  <c r="AD32" i="3"/>
  <c r="AD33" i="3" s="1"/>
  <c r="AC32" i="3"/>
  <c r="AC33" i="3" s="1"/>
  <c r="V32" i="3"/>
  <c r="V33" i="3" s="1"/>
  <c r="U32" i="3"/>
  <c r="U33" i="3" s="1"/>
  <c r="N32" i="3"/>
  <c r="N33" i="3" s="1"/>
  <c r="M32" i="3"/>
  <c r="M33" i="3" s="1"/>
  <c r="F32" i="3"/>
  <c r="F33" i="3" s="1"/>
  <c r="E32" i="3"/>
  <c r="E33" i="3" s="1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BZ30" i="3"/>
  <c r="BY30" i="3"/>
  <c r="BX30" i="3"/>
  <c r="BW30" i="3"/>
  <c r="BV30" i="3"/>
  <c r="BU30" i="3"/>
  <c r="BT30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BY29" i="3"/>
  <c r="BX29" i="3"/>
  <c r="BW29" i="3"/>
  <c r="BZ29" i="3" s="1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BY27" i="3"/>
  <c r="BX27" i="3"/>
  <c r="BW27" i="3"/>
  <c r="BV27" i="3"/>
  <c r="BU27" i="3"/>
  <c r="BT27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BY26" i="3"/>
  <c r="BX26" i="3"/>
  <c r="BW26" i="3"/>
  <c r="BV26" i="3"/>
  <c r="BU26" i="3"/>
  <c r="BT26" i="3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BY23" i="3"/>
  <c r="BX23" i="3"/>
  <c r="BW23" i="3"/>
  <c r="BV23" i="3"/>
  <c r="BU23" i="3"/>
  <c r="BU47" i="3" s="1"/>
  <c r="BT23" i="3"/>
  <c r="BT47" i="3" s="1"/>
  <c r="BS23" i="3"/>
  <c r="BS47" i="3" s="1"/>
  <c r="BR23" i="3"/>
  <c r="BQ23" i="3"/>
  <c r="BP23" i="3"/>
  <c r="BP47" i="3" s="1"/>
  <c r="BO23" i="3"/>
  <c r="BO47" i="3" s="1"/>
  <c r="BN23" i="3"/>
  <c r="BN47" i="3" s="1"/>
  <c r="BM23" i="3"/>
  <c r="BM47" i="3" s="1"/>
  <c r="BL23" i="3"/>
  <c r="BL47" i="3" s="1"/>
  <c r="BK23" i="3"/>
  <c r="BK47" i="3" s="1"/>
  <c r="BJ23" i="3"/>
  <c r="BI23" i="3"/>
  <c r="BH23" i="3"/>
  <c r="BH47" i="3" s="1"/>
  <c r="BG23" i="3"/>
  <c r="BG47" i="3" s="1"/>
  <c r="BF23" i="3"/>
  <c r="BF47" i="3" s="1"/>
  <c r="BE23" i="3"/>
  <c r="BE47" i="3" s="1"/>
  <c r="BD23" i="3"/>
  <c r="BD47" i="3" s="1"/>
  <c r="BC23" i="3"/>
  <c r="BC47" i="3" s="1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BY18" i="3"/>
  <c r="BX18" i="3"/>
  <c r="BX32" i="3" s="1"/>
  <c r="BX33" i="3" s="1"/>
  <c r="BW18" i="3"/>
  <c r="BW32" i="3" s="1"/>
  <c r="BW33" i="3" s="1"/>
  <c r="BV18" i="3"/>
  <c r="BV32" i="3" s="1"/>
  <c r="BV33" i="3" s="1"/>
  <c r="BU18" i="3"/>
  <c r="BU32" i="3" s="1"/>
  <c r="BU33" i="3" s="1"/>
  <c r="BT18" i="3"/>
  <c r="BT32" i="3" s="1"/>
  <c r="BT33" i="3" s="1"/>
  <c r="BS18" i="3"/>
  <c r="BS32" i="3" s="1"/>
  <c r="BS33" i="3" s="1"/>
  <c r="BR18" i="3"/>
  <c r="BQ18" i="3"/>
  <c r="BP18" i="3"/>
  <c r="BP32" i="3" s="1"/>
  <c r="BP33" i="3" s="1"/>
  <c r="BO18" i="3"/>
  <c r="BO32" i="3" s="1"/>
  <c r="BO33" i="3" s="1"/>
  <c r="BN18" i="3"/>
  <c r="BN32" i="3" s="1"/>
  <c r="BN33" i="3" s="1"/>
  <c r="BM18" i="3"/>
  <c r="BM32" i="3" s="1"/>
  <c r="BM33" i="3" s="1"/>
  <c r="BL18" i="3"/>
  <c r="BL32" i="3" s="1"/>
  <c r="BL33" i="3" s="1"/>
  <c r="BK18" i="3"/>
  <c r="BK32" i="3" s="1"/>
  <c r="BK33" i="3" s="1"/>
  <c r="BJ18" i="3"/>
  <c r="BI18" i="3"/>
  <c r="BH18" i="3"/>
  <c r="BH32" i="3" s="1"/>
  <c r="BH33" i="3" s="1"/>
  <c r="BG18" i="3"/>
  <c r="BG32" i="3" s="1"/>
  <c r="BG33" i="3" s="1"/>
  <c r="BF18" i="3"/>
  <c r="BF32" i="3" s="1"/>
  <c r="BF33" i="3" s="1"/>
  <c r="BE18" i="3"/>
  <c r="BE32" i="3" s="1"/>
  <c r="BE33" i="3" s="1"/>
  <c r="BD18" i="3"/>
  <c r="BD32" i="3" s="1"/>
  <c r="BD33" i="3" s="1"/>
  <c r="BC18" i="3"/>
  <c r="BC32" i="3" s="1"/>
  <c r="BC33" i="3" s="1"/>
  <c r="BB18" i="3"/>
  <c r="BA18" i="3"/>
  <c r="AZ18" i="3"/>
  <c r="AZ32" i="3" s="1"/>
  <c r="AZ33" i="3" s="1"/>
  <c r="AY18" i="3"/>
  <c r="AY32" i="3" s="1"/>
  <c r="AY33" i="3" s="1"/>
  <c r="AX18" i="3"/>
  <c r="AX32" i="3" s="1"/>
  <c r="AX33" i="3" s="1"/>
  <c r="AW18" i="3"/>
  <c r="AW32" i="3" s="1"/>
  <c r="AW33" i="3" s="1"/>
  <c r="AV18" i="3"/>
  <c r="AV32" i="3" s="1"/>
  <c r="AV33" i="3" s="1"/>
  <c r="AU18" i="3"/>
  <c r="AU32" i="3" s="1"/>
  <c r="AU33" i="3" s="1"/>
  <c r="AT18" i="3"/>
  <c r="AS18" i="3"/>
  <c r="AR18" i="3"/>
  <c r="AR32" i="3" s="1"/>
  <c r="AR33" i="3" s="1"/>
  <c r="AQ18" i="3"/>
  <c r="AQ32" i="3" s="1"/>
  <c r="AQ33" i="3" s="1"/>
  <c r="AP18" i="3"/>
  <c r="AP32" i="3" s="1"/>
  <c r="AP33" i="3" s="1"/>
  <c r="AO18" i="3"/>
  <c r="AO32" i="3" s="1"/>
  <c r="AO33" i="3" s="1"/>
  <c r="AN18" i="3"/>
  <c r="AN32" i="3" s="1"/>
  <c r="AN33" i="3" s="1"/>
  <c r="AM18" i="3"/>
  <c r="AM32" i="3" s="1"/>
  <c r="AM33" i="3" s="1"/>
  <c r="AL18" i="3"/>
  <c r="AK18" i="3"/>
  <c r="AJ18" i="3"/>
  <c r="AJ32" i="3" s="1"/>
  <c r="AJ33" i="3" s="1"/>
  <c r="AI18" i="3"/>
  <c r="AI32" i="3" s="1"/>
  <c r="AI33" i="3" s="1"/>
  <c r="AH18" i="3"/>
  <c r="AH32" i="3" s="1"/>
  <c r="AH33" i="3" s="1"/>
  <c r="AG18" i="3"/>
  <c r="AG32" i="3" s="1"/>
  <c r="AG33" i="3" s="1"/>
  <c r="AF18" i="3"/>
  <c r="AF32" i="3" s="1"/>
  <c r="AF33" i="3" s="1"/>
  <c r="AE18" i="3"/>
  <c r="AE32" i="3" s="1"/>
  <c r="AE33" i="3" s="1"/>
  <c r="AD18" i="3"/>
  <c r="AC18" i="3"/>
  <c r="AB18" i="3"/>
  <c r="AB32" i="3" s="1"/>
  <c r="AB33" i="3" s="1"/>
  <c r="AA18" i="3"/>
  <c r="AA32" i="3" s="1"/>
  <c r="AA33" i="3" s="1"/>
  <c r="Z18" i="3"/>
  <c r="Z32" i="3" s="1"/>
  <c r="Z33" i="3" s="1"/>
  <c r="Y18" i="3"/>
  <c r="Y32" i="3" s="1"/>
  <c r="Y33" i="3" s="1"/>
  <c r="X18" i="3"/>
  <c r="X32" i="3" s="1"/>
  <c r="X33" i="3" s="1"/>
  <c r="W18" i="3"/>
  <c r="W32" i="3" s="1"/>
  <c r="W33" i="3" s="1"/>
  <c r="V18" i="3"/>
  <c r="U18" i="3"/>
  <c r="T18" i="3"/>
  <c r="T32" i="3" s="1"/>
  <c r="T33" i="3" s="1"/>
  <c r="S18" i="3"/>
  <c r="S32" i="3" s="1"/>
  <c r="S33" i="3" s="1"/>
  <c r="R18" i="3"/>
  <c r="R32" i="3" s="1"/>
  <c r="R33" i="3" s="1"/>
  <c r="Q18" i="3"/>
  <c r="Q32" i="3" s="1"/>
  <c r="Q33" i="3" s="1"/>
  <c r="P18" i="3"/>
  <c r="P32" i="3" s="1"/>
  <c r="P33" i="3" s="1"/>
  <c r="O18" i="3"/>
  <c r="O32" i="3" s="1"/>
  <c r="O33" i="3" s="1"/>
  <c r="N18" i="3"/>
  <c r="M18" i="3"/>
  <c r="L18" i="3"/>
  <c r="L32" i="3" s="1"/>
  <c r="L33" i="3" s="1"/>
  <c r="K18" i="3"/>
  <c r="K32" i="3" s="1"/>
  <c r="K33" i="3" s="1"/>
  <c r="J18" i="3"/>
  <c r="J32" i="3" s="1"/>
  <c r="J33" i="3" s="1"/>
  <c r="I18" i="3"/>
  <c r="I32" i="3" s="1"/>
  <c r="I33" i="3" s="1"/>
  <c r="H18" i="3"/>
  <c r="H32" i="3" s="1"/>
  <c r="H33" i="3" s="1"/>
  <c r="G18" i="3"/>
  <c r="G32" i="3" s="1"/>
  <c r="G33" i="3" s="1"/>
  <c r="F18" i="3"/>
  <c r="E18" i="3"/>
  <c r="D18" i="3"/>
  <c r="D32" i="3" s="1"/>
  <c r="D33" i="3" s="1"/>
  <c r="C18" i="3"/>
  <c r="C32" i="3" s="1"/>
  <c r="C33" i="3" s="1"/>
  <c r="B18" i="3"/>
  <c r="B32" i="3" s="1"/>
  <c r="B33" i="3" s="1"/>
  <c r="BZ16" i="3"/>
  <c r="BZ15" i="3"/>
  <c r="BV47" i="3" l="1"/>
  <c r="BV49" i="3" s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BY28" i="1"/>
  <c r="BX28" i="1"/>
  <c r="BW28" i="1"/>
  <c r="BV28" i="1"/>
  <c r="BZ28" i="1" s="1"/>
  <c r="BB28" i="1"/>
  <c r="BA28" i="1"/>
  <c r="AZ28" i="1"/>
  <c r="AY28" i="1"/>
  <c r="AX28" i="1"/>
  <c r="AW28" i="1"/>
  <c r="AV28" i="1"/>
  <c r="AU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BY22" i="1"/>
  <c r="BX22" i="1"/>
  <c r="BW22" i="1"/>
  <c r="BV22" i="1"/>
  <c r="BU22" i="1"/>
  <c r="BT22" i="1"/>
  <c r="BT45" i="1" s="1"/>
  <c r="BS22" i="1"/>
  <c r="BR22" i="1"/>
  <c r="BQ22" i="1"/>
  <c r="BQ45" i="1" s="1"/>
  <c r="BP22" i="1"/>
  <c r="BP45" i="1" s="1"/>
  <c r="BO22" i="1"/>
  <c r="BO45" i="1" s="1"/>
  <c r="BN22" i="1"/>
  <c r="BN45" i="1" s="1"/>
  <c r="BM22" i="1"/>
  <c r="BM45" i="1" s="1"/>
  <c r="BL22" i="1"/>
  <c r="BL45" i="1" s="1"/>
  <c r="BK22" i="1"/>
  <c r="BJ22" i="1"/>
  <c r="BI22" i="1"/>
  <c r="BI45" i="1" s="1"/>
  <c r="BH22" i="1"/>
  <c r="BH45" i="1" s="1"/>
  <c r="BG22" i="1"/>
  <c r="BG45" i="1" s="1"/>
  <c r="BF22" i="1"/>
  <c r="BF45" i="1" s="1"/>
  <c r="BE22" i="1"/>
  <c r="BE45" i="1" s="1"/>
  <c r="BD22" i="1"/>
  <c r="BD45" i="1" s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BY17" i="1"/>
  <c r="BY30" i="1" s="1"/>
  <c r="BY31" i="1" s="1"/>
  <c r="BX17" i="1"/>
  <c r="BX30" i="1" s="1"/>
  <c r="BX31" i="1" s="1"/>
  <c r="BW17" i="1"/>
  <c r="BW30" i="1" s="1"/>
  <c r="BW31" i="1" s="1"/>
  <c r="BV17" i="1"/>
  <c r="BV30" i="1" s="1"/>
  <c r="BV31" i="1" s="1"/>
  <c r="BS17" i="1"/>
  <c r="BS30" i="1" s="1"/>
  <c r="BS31" i="1" s="1"/>
  <c r="BB17" i="1"/>
  <c r="BB30" i="1" s="1"/>
  <c r="BB31" i="1" s="1"/>
  <c r="BA17" i="1"/>
  <c r="BA30" i="1" s="1"/>
  <c r="BA31" i="1" s="1"/>
  <c r="AZ17" i="1"/>
  <c r="AZ30" i="1" s="1"/>
  <c r="AZ31" i="1" s="1"/>
  <c r="AY17" i="1"/>
  <c r="AY30" i="1" s="1"/>
  <c r="AY31" i="1" s="1"/>
  <c r="AX17" i="1"/>
  <c r="AX30" i="1" s="1"/>
  <c r="AX31" i="1" s="1"/>
  <c r="AW17" i="1"/>
  <c r="AW30" i="1" s="1"/>
  <c r="AW31" i="1" s="1"/>
  <c r="AV17" i="1"/>
  <c r="AV30" i="1" s="1"/>
  <c r="AV31" i="1" s="1"/>
  <c r="AU17" i="1"/>
  <c r="AU30" i="1" s="1"/>
  <c r="AU31" i="1" s="1"/>
  <c r="AQ17" i="1"/>
  <c r="AQ30" i="1" s="1"/>
  <c r="AQ31" i="1" s="1"/>
  <c r="AP17" i="1"/>
  <c r="AP30" i="1" s="1"/>
  <c r="AP31" i="1" s="1"/>
  <c r="AO17" i="1"/>
  <c r="AO30" i="1" s="1"/>
  <c r="AO31" i="1" s="1"/>
  <c r="AN17" i="1"/>
  <c r="AN30" i="1" s="1"/>
  <c r="AN31" i="1" s="1"/>
  <c r="AM17" i="1"/>
  <c r="AM30" i="1" s="1"/>
  <c r="AM31" i="1" s="1"/>
  <c r="AL17" i="1"/>
  <c r="AL30" i="1" s="1"/>
  <c r="AL31" i="1" s="1"/>
  <c r="AK17" i="1"/>
  <c r="AK30" i="1" s="1"/>
  <c r="AK31" i="1" s="1"/>
  <c r="AJ17" i="1"/>
  <c r="AJ30" i="1" s="1"/>
  <c r="AJ31" i="1" s="1"/>
  <c r="AI17" i="1"/>
  <c r="AI30" i="1" s="1"/>
  <c r="AI31" i="1" s="1"/>
  <c r="AH17" i="1"/>
  <c r="AH30" i="1" s="1"/>
  <c r="AH31" i="1" s="1"/>
  <c r="AG17" i="1"/>
  <c r="AG30" i="1" s="1"/>
  <c r="AG31" i="1" s="1"/>
  <c r="AF17" i="1"/>
  <c r="AF30" i="1" s="1"/>
  <c r="AF31" i="1" s="1"/>
  <c r="AE17" i="1"/>
  <c r="AE30" i="1" s="1"/>
  <c r="AE31" i="1" s="1"/>
  <c r="AD17" i="1"/>
  <c r="AD30" i="1" s="1"/>
  <c r="AD31" i="1" s="1"/>
  <c r="AC17" i="1"/>
  <c r="AC30" i="1" s="1"/>
  <c r="AC31" i="1" s="1"/>
  <c r="AB17" i="1"/>
  <c r="AB30" i="1" s="1"/>
  <c r="AB31" i="1" s="1"/>
  <c r="AA17" i="1"/>
  <c r="AA30" i="1" s="1"/>
  <c r="AA31" i="1" s="1"/>
  <c r="Z17" i="1"/>
  <c r="Z30" i="1" s="1"/>
  <c r="Z31" i="1" s="1"/>
  <c r="Y17" i="1"/>
  <c r="Y30" i="1" s="1"/>
  <c r="Y31" i="1" s="1"/>
  <c r="X17" i="1"/>
  <c r="X30" i="1" s="1"/>
  <c r="X31" i="1" s="1"/>
  <c r="W17" i="1"/>
  <c r="W30" i="1" s="1"/>
  <c r="W31" i="1" s="1"/>
  <c r="V17" i="1"/>
  <c r="V30" i="1" s="1"/>
  <c r="V31" i="1" s="1"/>
  <c r="U17" i="1"/>
  <c r="U30" i="1" s="1"/>
  <c r="U31" i="1" s="1"/>
  <c r="T17" i="1"/>
  <c r="T30" i="1" s="1"/>
  <c r="T31" i="1" s="1"/>
  <c r="S17" i="1"/>
  <c r="S30" i="1" s="1"/>
  <c r="S31" i="1" s="1"/>
  <c r="R17" i="1"/>
  <c r="R30" i="1" s="1"/>
  <c r="R31" i="1" s="1"/>
  <c r="Q17" i="1"/>
  <c r="Q30" i="1" s="1"/>
  <c r="Q31" i="1" s="1"/>
  <c r="P17" i="1"/>
  <c r="P30" i="1" s="1"/>
  <c r="P31" i="1" s="1"/>
  <c r="O17" i="1"/>
  <c r="O30" i="1" s="1"/>
  <c r="O31" i="1" s="1"/>
  <c r="N17" i="1"/>
  <c r="N30" i="1" s="1"/>
  <c r="N31" i="1" s="1"/>
  <c r="M17" i="1"/>
  <c r="M30" i="1" s="1"/>
  <c r="M31" i="1" s="1"/>
  <c r="L17" i="1"/>
  <c r="L30" i="1" s="1"/>
  <c r="L31" i="1" s="1"/>
  <c r="K17" i="1"/>
  <c r="K30" i="1" s="1"/>
  <c r="K31" i="1" s="1"/>
  <c r="J17" i="1"/>
  <c r="J30" i="1" s="1"/>
  <c r="J31" i="1" s="1"/>
  <c r="I17" i="1"/>
  <c r="I30" i="1" s="1"/>
  <c r="I31" i="1" s="1"/>
  <c r="H17" i="1"/>
  <c r="H30" i="1" s="1"/>
  <c r="H31" i="1" s="1"/>
  <c r="G17" i="1"/>
  <c r="G30" i="1" s="1"/>
  <c r="G31" i="1" s="1"/>
  <c r="F17" i="1"/>
  <c r="F30" i="1" s="1"/>
  <c r="F31" i="1" s="1"/>
  <c r="E17" i="1"/>
  <c r="E30" i="1" s="1"/>
  <c r="E31" i="1" s="1"/>
  <c r="D17" i="1"/>
  <c r="D30" i="1" s="1"/>
  <c r="D31" i="1" s="1"/>
  <c r="C17" i="1"/>
  <c r="C30" i="1" s="1"/>
  <c r="C31" i="1" s="1"/>
  <c r="B17" i="1"/>
  <c r="B30" i="1" s="1"/>
  <c r="B31" i="1" s="1"/>
  <c r="BZ15" i="1"/>
  <c r="BU28" i="1"/>
  <c r="BT28" i="1"/>
  <c r="BS28" i="1"/>
  <c r="BR28" i="1"/>
  <c r="BQ17" i="1"/>
  <c r="BQ30" i="1" s="1"/>
  <c r="BQ31" i="1" s="1"/>
  <c r="BP28" i="1"/>
  <c r="BO17" i="1"/>
  <c r="BO30" i="1" s="1"/>
  <c r="BO31" i="1" s="1"/>
  <c r="BN17" i="1"/>
  <c r="BN30" i="1" s="1"/>
  <c r="BN31" i="1" s="1"/>
  <c r="BM28" i="1"/>
  <c r="BL28" i="1"/>
  <c r="BK28" i="1"/>
  <c r="BJ28" i="1"/>
  <c r="BI17" i="1"/>
  <c r="BI30" i="1" s="1"/>
  <c r="BI31" i="1" s="1"/>
  <c r="BH28" i="1"/>
  <c r="BG17" i="1"/>
  <c r="BG30" i="1" s="1"/>
  <c r="BG31" i="1" s="1"/>
  <c r="BF17" i="1"/>
  <c r="BF30" i="1" s="1"/>
  <c r="BF31" i="1" s="1"/>
  <c r="BE28" i="1"/>
  <c r="BD28" i="1"/>
  <c r="BC28" i="1"/>
  <c r="AT28" i="1"/>
  <c r="AS17" i="1"/>
  <c r="AS30" i="1" s="1"/>
  <c r="AS31" i="1" s="1"/>
  <c r="AR28" i="1"/>
  <c r="BU45" i="1" l="1"/>
  <c r="BJ45" i="1"/>
  <c r="BR45" i="1"/>
  <c r="BC45" i="1"/>
  <c r="BK45" i="1"/>
  <c r="BS45" i="1"/>
  <c r="AR17" i="1"/>
  <c r="AR30" i="1" s="1"/>
  <c r="AR31" i="1" s="1"/>
  <c r="BU30" i="1"/>
  <c r="BU31" i="1" s="1"/>
  <c r="BC17" i="1"/>
  <c r="BC30" i="1" s="1"/>
  <c r="BC31" i="1" s="1"/>
  <c r="BE17" i="1"/>
  <c r="BE30" i="1" s="1"/>
  <c r="BE31" i="1" s="1"/>
  <c r="BH17" i="1"/>
  <c r="BH30" i="1" s="1"/>
  <c r="BH31" i="1" s="1"/>
  <c r="BK17" i="1"/>
  <c r="BK30" i="1" s="1"/>
  <c r="BK31" i="1" s="1"/>
  <c r="BV46" i="1"/>
  <c r="BM17" i="1"/>
  <c r="BM30" i="1" s="1"/>
  <c r="BM31" i="1" s="1"/>
  <c r="BP30" i="1"/>
  <c r="BP31" i="1" s="1"/>
  <c r="AT17" i="1"/>
  <c r="AT30" i="1" s="1"/>
  <c r="AT31" i="1" s="1"/>
  <c r="BJ17" i="1"/>
  <c r="BJ30" i="1" s="1"/>
  <c r="BJ31" i="1" s="1"/>
  <c r="BR17" i="1"/>
  <c r="BR30" i="1" s="1"/>
  <c r="BR31" i="1" s="1"/>
  <c r="BF28" i="1"/>
  <c r="BN28" i="1"/>
  <c r="BD17" i="1"/>
  <c r="BD30" i="1" s="1"/>
  <c r="BD31" i="1" s="1"/>
  <c r="BL17" i="1"/>
  <c r="BL30" i="1" s="1"/>
  <c r="BL31" i="1" s="1"/>
  <c r="BT17" i="1"/>
  <c r="BT30" i="1" s="1"/>
  <c r="BT31" i="1" s="1"/>
  <c r="BG28" i="1"/>
  <c r="BO28" i="1"/>
  <c r="AS28" i="1"/>
  <c r="BI28" i="1"/>
  <c r="BQ28" i="1"/>
  <c r="BV45" i="1" l="1"/>
  <c r="BV47" i="1" s="1"/>
</calcChain>
</file>

<file path=xl/sharedStrings.xml><?xml version="1.0" encoding="utf-8"?>
<sst xmlns="http://schemas.openxmlformats.org/spreadsheetml/2006/main" count="9257" uniqueCount="566">
  <si>
    <t>PB19 Table 6-8:  DEPARTMENT OF DEFENSE BUDGET AUTHORITY BY PUBLIC LAW TITLE</t>
  </si>
  <si>
    <t>(Dollars in Millions)</t>
  </si>
  <si>
    <t>pgdp</t>
  </si>
  <si>
    <t>Current Dollars (nomninal)</t>
  </si>
  <si>
    <t>Military Personnel  .............................................................................................</t>
  </si>
  <si>
    <t>Retired Pay, Defense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</si>
  <si>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</si>
  <si>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</si>
  <si>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RDT&amp;E  .....................................................................................................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</si>
  <si>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</si>
  <si>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</si>
  <si>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Revolving and Management Funds  .............................................................................................</t>
  </si>
  <si>
    <t>Trust, Receipts, and Other  .....................................................................................................</t>
  </si>
  <si>
    <t>OCO to Base  .................................................</t>
  </si>
  <si>
    <t>Outyears Placeholder for OCO  ................................................</t>
  </si>
  <si>
    <t>Total Current Dollars  ...............................................................</t>
  </si>
  <si>
    <t>base budget</t>
  </si>
  <si>
    <t>constant dollars (real)</t>
  </si>
  <si>
    <t>Percent Real Growth (%)</t>
  </si>
  <si>
    <t>NOTE:  All enacted war and supplemental funding is included.</t>
  </si>
  <si>
    <t>real $B</t>
  </si>
  <si>
    <t>total</t>
  </si>
  <si>
    <t>invest</t>
  </si>
  <si>
    <t>oco</t>
  </si>
  <si>
    <t>OCO to Base Wedge [BA, nominal billions of dollars]</t>
  </si>
  <si>
    <t>.</t>
  </si>
  <si>
    <t>[BA, nominal billions of dollars]</t>
  </si>
  <si>
    <t>Army</t>
  </si>
  <si>
    <t>Military Personnel</t>
  </si>
  <si>
    <t>Operation and Maintenance</t>
  </si>
  <si>
    <t>Procurement</t>
  </si>
  <si>
    <t>RDT&amp;E</t>
  </si>
  <si>
    <t>Military Construction</t>
  </si>
  <si>
    <t>Family Housing</t>
  </si>
  <si>
    <t>Revolving and Management Funds</t>
  </si>
  <si>
    <t>Total Department of the Army</t>
  </si>
  <si>
    <t>Navy</t>
  </si>
  <si>
    <t>Total Department of the Navy</t>
  </si>
  <si>
    <t>Air Force</t>
  </si>
  <si>
    <t>Total Department of the Air Force</t>
  </si>
  <si>
    <t>Defense Wide</t>
  </si>
  <si>
    <t>Total Defense-Wide</t>
  </si>
  <si>
    <t>Public Law Title</t>
  </si>
  <si>
    <t>Total</t>
  </si>
  <si>
    <t>Service</t>
  </si>
  <si>
    <t>O&amp;S Wedge</t>
  </si>
  <si>
    <t>Authority in Thousands Department of the Army OCO</t>
  </si>
  <si>
    <t>FY 2019 Request</t>
  </si>
  <si>
    <t>PB18-OCO</t>
  </si>
  <si>
    <t>PB19-OCO_old</t>
  </si>
  <si>
    <t>PB19-OCO</t>
  </si>
  <si>
    <t>Delta           FY19 - FY18</t>
  </si>
  <si>
    <t>Discretionary Budget Authority in Thousands Army Emergency Funding</t>
  </si>
  <si>
    <t>_FY 2018*</t>
  </si>
  <si>
    <t>--</t>
  </si>
  <si>
    <t>Discretionary Budget
Authority in Thousands Department of the Navy OCO</t>
  </si>
  <si>
    <t>Discretionary Budget
Authority in Thousands Navy Emergency Funding</t>
  </si>
  <si>
    <t>Discretionary Budget
Authority in Thousands Department of the Air Force OCO</t>
  </si>
  <si>
    <t>Discretionary Budget Authority in Thousands
Air Force Emergency Funding</t>
  </si>
  <si>
    <t>Discretionary Budget Authority in Thousands Defense-Wide OCO</t>
  </si>
  <si>
    <t>Discretionary Budget Authority in Thousands Defense-Wide Emergency Funding</t>
  </si>
  <si>
    <t>Check By Service</t>
  </si>
  <si>
    <t>2018 Base</t>
  </si>
  <si>
    <t>2018 OCO</t>
  </si>
  <si>
    <t>2018 Emerg</t>
  </si>
  <si>
    <t>Total [BA, $M]</t>
  </si>
  <si>
    <t>00705</t>
  </si>
  <si>
    <t>Milper</t>
  </si>
  <si>
    <t>00710</t>
  </si>
  <si>
    <t>O&amp;M</t>
  </si>
  <si>
    <t>00715</t>
  </si>
  <si>
    <t>Proc</t>
  </si>
  <si>
    <t>00720</t>
  </si>
  <si>
    <t>RDTE</t>
  </si>
  <si>
    <t>00725</t>
  </si>
  <si>
    <t>MilCon</t>
  </si>
  <si>
    <t>00730</t>
  </si>
  <si>
    <t>FamHous</t>
  </si>
  <si>
    <t>00740</t>
  </si>
  <si>
    <t>DWCF</t>
  </si>
  <si>
    <t>AgencyBureau</t>
  </si>
  <si>
    <t>TIDTitle</t>
  </si>
  <si>
    <t>TID</t>
  </si>
  <si>
    <t>SubAcct</t>
  </si>
  <si>
    <t>CBOCategoryCode</t>
  </si>
  <si>
    <t>PFlags</t>
  </si>
  <si>
    <t>BA_2018 ($M)</t>
  </si>
  <si>
    <t xml:space="preserve">Medicare-Eligible retiree health fund contribution, Navy        </t>
  </si>
  <si>
    <t>017100001051</t>
  </si>
  <si>
    <t>AA01</t>
  </si>
  <si>
    <t>01</t>
  </si>
  <si>
    <t>DODACC</t>
  </si>
  <si>
    <t>Medicare-Eligible retiree health fund contribution, Marine Corps</t>
  </si>
  <si>
    <t>017100101051</t>
  </si>
  <si>
    <t>Medicare-Eligible retiree health fund contribution, reserve pers</t>
  </si>
  <si>
    <t>017100201051</t>
  </si>
  <si>
    <t>017100301051</t>
  </si>
  <si>
    <t>Military personnel, Marine Corps</t>
  </si>
  <si>
    <t>017110501051</t>
  </si>
  <si>
    <t>AA03</t>
  </si>
  <si>
    <t>WAR18</t>
  </si>
  <si>
    <t>Reserve personnel, Marine Corps</t>
  </si>
  <si>
    <t>017110801051</t>
  </si>
  <si>
    <t>Reserve personnel, Navy</t>
  </si>
  <si>
    <t>017140501051</t>
  </si>
  <si>
    <t>Military personnel, Navy</t>
  </si>
  <si>
    <t>017145301051</t>
  </si>
  <si>
    <t>AA05</t>
  </si>
  <si>
    <t xml:space="preserve">Medicare-Eligible retiree health fund contribution, Army        </t>
  </si>
  <si>
    <t>021100401051</t>
  </si>
  <si>
    <t xml:space="preserve">Medicare-Eligible Retiree Health Fund, Reserves, Army           </t>
  </si>
  <si>
    <t>021100501051</t>
  </si>
  <si>
    <t>Medicare-Eligible Retiree Health Fund Contribution, National Gua</t>
  </si>
  <si>
    <t>021100601051</t>
  </si>
  <si>
    <t>Military personnel, Army</t>
  </si>
  <si>
    <t>021201001051</t>
  </si>
  <si>
    <t>National Guard personnel, Army</t>
  </si>
  <si>
    <t>021206001051</t>
  </si>
  <si>
    <t>Reserve personnel, Army</t>
  </si>
  <si>
    <t>021207001051</t>
  </si>
  <si>
    <t xml:space="preserve">Medicare-Eligible retiree health fund contribution, Air Force   </t>
  </si>
  <si>
    <t>057100701051</t>
  </si>
  <si>
    <t>057100801051</t>
  </si>
  <si>
    <t>Medicare-Eligible retiree health fund contribution, National Gua</t>
  </si>
  <si>
    <t>057100901051</t>
  </si>
  <si>
    <t>Military personnel, Air Force</t>
  </si>
  <si>
    <t>057350001051</t>
  </si>
  <si>
    <t>Reserve personnel, Air Force</t>
  </si>
  <si>
    <t>057370001051</t>
  </si>
  <si>
    <t>National Guard personnel, Air Force</t>
  </si>
  <si>
    <t>057385001051</t>
  </si>
  <si>
    <t>Military personnel</t>
  </si>
  <si>
    <t>097800501051</t>
  </si>
  <si>
    <t>DC01</t>
  </si>
  <si>
    <t>Operation and maintenance, Marine Corps</t>
  </si>
  <si>
    <t>017110601051</t>
  </si>
  <si>
    <t>DE01</t>
  </si>
  <si>
    <t>EMERG18 FY SUPP18</t>
  </si>
  <si>
    <t>Operation and maintenance, Marine Corps Reserve</t>
  </si>
  <si>
    <t>017110701051</t>
  </si>
  <si>
    <t>AA02</t>
  </si>
  <si>
    <t>Operation and maintenance, Navy</t>
  </si>
  <si>
    <t>017180401051</t>
  </si>
  <si>
    <t>AA06</t>
  </si>
  <si>
    <t>AA07</t>
  </si>
  <si>
    <t>DE02</t>
  </si>
  <si>
    <t>EMERG18</t>
  </si>
  <si>
    <t>Operation and maintenance, Navy Reserve</t>
  </si>
  <si>
    <t>017180601051</t>
  </si>
  <si>
    <t>Operation and maintenance, Army</t>
  </si>
  <si>
    <t>021202001051</t>
  </si>
  <si>
    <t>AA04</t>
  </si>
  <si>
    <t>Operation and maintenance, Army National Guard</t>
  </si>
  <si>
    <t>021206501051</t>
  </si>
  <si>
    <t>Operation and maintenance, Army Reserve</t>
  </si>
  <si>
    <t>021208001051</t>
  </si>
  <si>
    <t xml:space="preserve">Afghanistan security forces fund                                </t>
  </si>
  <si>
    <t>021209101051</t>
  </si>
  <si>
    <t>IA01</t>
  </si>
  <si>
    <t xml:space="preserve">Afghanistan Infrastructure Fund                                 </t>
  </si>
  <si>
    <t>021209601051</t>
  </si>
  <si>
    <t xml:space="preserve">Iraq Train and Equip Fund                                       </t>
  </si>
  <si>
    <t>021209701051</t>
  </si>
  <si>
    <t xml:space="preserve">Counter-Islamic State of Iraq and Syria Train and Equip         </t>
  </si>
  <si>
    <t>021209901051</t>
  </si>
  <si>
    <t>Operation and maintenance, Air Force</t>
  </si>
  <si>
    <t>057340001051</t>
  </si>
  <si>
    <t>DE05</t>
  </si>
  <si>
    <t>Operation and maintenance, Air Force Reserve</t>
  </si>
  <si>
    <t>057374001051</t>
  </si>
  <si>
    <t>Operation and maintenance, Air National Guard</t>
  </si>
  <si>
    <t>057384001051</t>
  </si>
  <si>
    <t>Operation and maintenance, Defense-wide</t>
  </si>
  <si>
    <t>097010001051</t>
  </si>
  <si>
    <t>AA10</t>
  </si>
  <si>
    <t>IA02</t>
  </si>
  <si>
    <t xml:space="preserve">United States Court of Appeals for the Armed Forces             </t>
  </si>
  <si>
    <t>097010401051</t>
  </si>
  <si>
    <t xml:space="preserve">Drug Interdiction and Counter-Drug Activities, Defense          </t>
  </si>
  <si>
    <t>097010501051</t>
  </si>
  <si>
    <t>Office of the Inspector General</t>
  </si>
  <si>
    <t>097010701051</t>
  </si>
  <si>
    <t xml:space="preserve">Department of Defense Acquisition Workforce Development Fund    </t>
  </si>
  <si>
    <t>097011101051</t>
  </si>
  <si>
    <t xml:space="preserve">Counter-ISIL OCO Transfer Fund                                  </t>
  </si>
  <si>
    <t>097012001051</t>
  </si>
  <si>
    <t>Defense health program</t>
  </si>
  <si>
    <t>097013001051</t>
  </si>
  <si>
    <t>AA08</t>
  </si>
  <si>
    <t xml:space="preserve">Cooperative Threat Reduction Account                            </t>
  </si>
  <si>
    <t>097013401051</t>
  </si>
  <si>
    <t>Foreign currency fluctuations</t>
  </si>
  <si>
    <t>097080101051</t>
  </si>
  <si>
    <t>The Department of Defense Environmental Restoration Accounts</t>
  </si>
  <si>
    <t>097081001051</t>
  </si>
  <si>
    <t>Environmental restoration, formerly used Defense sites</t>
  </si>
  <si>
    <t>097081101051</t>
  </si>
  <si>
    <t xml:space="preserve">Overseas Humanitarian, Disaster, and Civic Aid                  </t>
  </si>
  <si>
    <t>097081901051</t>
  </si>
  <si>
    <t>Support for international sporting competitions</t>
  </si>
  <si>
    <t>097083801051</t>
  </si>
  <si>
    <t>Disposal of Department of Defense real property</t>
  </si>
  <si>
    <t>097518802051</t>
  </si>
  <si>
    <t>BA01</t>
  </si>
  <si>
    <t>Lease of Department of Defense real property</t>
  </si>
  <si>
    <t>097518902051</t>
  </si>
  <si>
    <t>Overseas military facility investment recovery</t>
  </si>
  <si>
    <t>097519302051</t>
  </si>
  <si>
    <t xml:space="preserve">Department of Defense Vietnam War Commemoration Fund            </t>
  </si>
  <si>
    <t>097575002051</t>
  </si>
  <si>
    <t>DOD operation &amp; maintenance</t>
  </si>
  <si>
    <t>097800401051</t>
  </si>
  <si>
    <t>Procurement, Marine Corps</t>
  </si>
  <si>
    <t>017110901051</t>
  </si>
  <si>
    <t>Aircraft procurement, Navy</t>
  </si>
  <si>
    <t>017150601051</t>
  </si>
  <si>
    <t>Weapons procurement, Navy</t>
  </si>
  <si>
    <t>017150701051</t>
  </si>
  <si>
    <t>Procurement of ammunition, Navy and Marine Corps</t>
  </si>
  <si>
    <t>017150801051</t>
  </si>
  <si>
    <t>Shipbuilding and conversion, Navy</t>
  </si>
  <si>
    <t>017161101051</t>
  </si>
  <si>
    <t xml:space="preserve">National Sea-Based Deterrence Fund                              </t>
  </si>
  <si>
    <t>017161201051</t>
  </si>
  <si>
    <t>Other procurement, Navy</t>
  </si>
  <si>
    <t>017181001051</t>
  </si>
  <si>
    <t>Aircraft procurement, Army</t>
  </si>
  <si>
    <t>021203101051</t>
  </si>
  <si>
    <t>Missile procurement, Army</t>
  </si>
  <si>
    <t>021203201051</t>
  </si>
  <si>
    <t>Procurement of weapons and tracked combat vehicles, Army</t>
  </si>
  <si>
    <t>021203301051</t>
  </si>
  <si>
    <t>Procurement of ammunition, Army</t>
  </si>
  <si>
    <t>021203401051</t>
  </si>
  <si>
    <t>Other procurement, Army</t>
  </si>
  <si>
    <t>021203501051</t>
  </si>
  <si>
    <t>Aircraft procurement, Air Force</t>
  </si>
  <si>
    <t>057301001051</t>
  </si>
  <si>
    <t>Procurement of ammunition, Air Force</t>
  </si>
  <si>
    <t>057301101051</t>
  </si>
  <si>
    <t>Missile procurement, Air Force</t>
  </si>
  <si>
    <t>057302001051</t>
  </si>
  <si>
    <t xml:space="preserve">Space Procurement, Air Force                                    </t>
  </si>
  <si>
    <t>057302101051</t>
  </si>
  <si>
    <t>Other procurement, Air Force</t>
  </si>
  <si>
    <t>057308001051</t>
  </si>
  <si>
    <t>Procurement, Defense-wide</t>
  </si>
  <si>
    <t>097030001051</t>
  </si>
  <si>
    <t>National guard and reserve equipment</t>
  </si>
  <si>
    <t>097035001051</t>
  </si>
  <si>
    <t>Defense production act purchases</t>
  </si>
  <si>
    <t>097036001051</t>
  </si>
  <si>
    <t xml:space="preserve">Chemical Agents and Munitions Destruction, Defense              </t>
  </si>
  <si>
    <t>097039001051</t>
  </si>
  <si>
    <t xml:space="preserve">Joint Improvised-Threat Defeat Fund                             </t>
  </si>
  <si>
    <t>097209301051</t>
  </si>
  <si>
    <t xml:space="preserve">Research, Development, Test and Evaluation, Navy                </t>
  </si>
  <si>
    <t>017131901051</t>
  </si>
  <si>
    <t xml:space="preserve">Research, Development, Test and Evaluation, Army                </t>
  </si>
  <si>
    <t>021204001051</t>
  </si>
  <si>
    <t xml:space="preserve">Research, Development, Test and Evaluation, Air Force           </t>
  </si>
  <si>
    <t>057360001051</t>
  </si>
  <si>
    <t xml:space="preserve">Research, Development, Test and Evaluation, Defense-wide        </t>
  </si>
  <si>
    <t>097040001051</t>
  </si>
  <si>
    <t xml:space="preserve">Operational Test and Evaluation, Defense                        </t>
  </si>
  <si>
    <t>097046001051</t>
  </si>
  <si>
    <t>Research and Development--reductions</t>
  </si>
  <si>
    <t>099000301051</t>
  </si>
  <si>
    <t xml:space="preserve">Military construction, Navy and Marine Corps                    </t>
  </si>
  <si>
    <t>017120501051</t>
  </si>
  <si>
    <t xml:space="preserve">Military Construction, Navy Reserve                             </t>
  </si>
  <si>
    <t>017123501051</t>
  </si>
  <si>
    <t>Military construction, Army</t>
  </si>
  <si>
    <t>021205001051</t>
  </si>
  <si>
    <t>Military construction, Army National Guard</t>
  </si>
  <si>
    <t>021208501051</t>
  </si>
  <si>
    <t>Military construction, Army Reserve</t>
  </si>
  <si>
    <t>021208601051</t>
  </si>
  <si>
    <t>Military construction, Air Force</t>
  </si>
  <si>
    <t>057330001051</t>
  </si>
  <si>
    <t>Military construction, Air Force Reserve</t>
  </si>
  <si>
    <t>057373001051</t>
  </si>
  <si>
    <t>Military construction, Air National Guard</t>
  </si>
  <si>
    <t>057383001051</t>
  </si>
  <si>
    <t xml:space="preserve">Chemical demilitarization construction, defense-wide            </t>
  </si>
  <si>
    <t>097039101051</t>
  </si>
  <si>
    <t>Military construction, Defense-wide</t>
  </si>
  <si>
    <t>097050001051</t>
  </si>
  <si>
    <t xml:space="preserve">Department of Defense Base Closure Account 1990                 </t>
  </si>
  <si>
    <t>097051001051</t>
  </si>
  <si>
    <t xml:space="preserve">Department of Defense Base Closure Account 2005                 </t>
  </si>
  <si>
    <t>097051201051</t>
  </si>
  <si>
    <t xml:space="preserve">Department of Defense Base Closure Account                      </t>
  </si>
  <si>
    <t>097051601051</t>
  </si>
  <si>
    <t>North Atlantic Treaty Organization security investment program</t>
  </si>
  <si>
    <t>097080401051</t>
  </si>
  <si>
    <t>Family housing construction, Navy and Marine Corps</t>
  </si>
  <si>
    <t>017073001051</t>
  </si>
  <si>
    <t>Family housing operation and maintenance, Navy and Marine Corps</t>
  </si>
  <si>
    <t>017073501051</t>
  </si>
  <si>
    <t>Family housing construction, Army</t>
  </si>
  <si>
    <t>021072001051</t>
  </si>
  <si>
    <t>Family housing operation and maintenance, Army</t>
  </si>
  <si>
    <t>021072501051</t>
  </si>
  <si>
    <t>Family housing construction, Air Force</t>
  </si>
  <si>
    <t>057074001051</t>
  </si>
  <si>
    <t>Family housing operation and maintenance, Air Force</t>
  </si>
  <si>
    <t>057074501051</t>
  </si>
  <si>
    <t xml:space="preserve">Family housing operation and maintenance, Defense-Wide          </t>
  </si>
  <si>
    <t>097076501051</t>
  </si>
  <si>
    <t xml:space="preserve">Department of Defense family housing improvement fund           </t>
  </si>
  <si>
    <t>097083401051</t>
  </si>
  <si>
    <t>Military unaccompanied housing improvement fund</t>
  </si>
  <si>
    <t>097083601051</t>
  </si>
  <si>
    <t>National defense sealift fund</t>
  </si>
  <si>
    <t>017455704051</t>
  </si>
  <si>
    <t xml:space="preserve">Working Capital Fund, Army                                      </t>
  </si>
  <si>
    <t>097493004051</t>
  </si>
  <si>
    <t>OCO  ................................................</t>
  </si>
  <si>
    <t xml:space="preserve">Defense Subcommittee                                                    </t>
  </si>
  <si>
    <t>DE</t>
  </si>
  <si>
    <t/>
  </si>
  <si>
    <t xml:space="preserve">               </t>
  </si>
  <si>
    <t>Appropriation</t>
  </si>
  <si>
    <t>National security education trust fund</t>
  </si>
  <si>
    <t>097-8168-0-7-051</t>
  </si>
  <si>
    <t>Trust Funds</t>
  </si>
  <si>
    <t>00755</t>
  </si>
  <si>
    <t>Department of Defense--Military Programs</t>
  </si>
  <si>
    <t>007</t>
  </si>
  <si>
    <t>Supplemental Emergency</t>
  </si>
  <si>
    <t>Scorekeeping rounding plug</t>
  </si>
  <si>
    <t>099-8880-0-1-051</t>
  </si>
  <si>
    <t>Allowances</t>
  </si>
  <si>
    <t>00745</t>
  </si>
  <si>
    <t>Supplemental - Program</t>
  </si>
  <si>
    <t>Regular Appropriation Emergency</t>
  </si>
  <si>
    <t>AE01</t>
  </si>
  <si>
    <t>Commerce, Justice, Science, and Related Agencies Subcommittee</t>
  </si>
  <si>
    <t>CJ</t>
  </si>
  <si>
    <t>Department of Defense Appropriations Act, 2019</t>
  </si>
  <si>
    <t xml:space="preserve">PL115-245DE    </t>
  </si>
  <si>
    <t>Overseas Contingency Operations</t>
  </si>
  <si>
    <t>OCO</t>
  </si>
  <si>
    <t>General transfer authority outlay allowance</t>
  </si>
  <si>
    <t>097-9918-0-1-051</t>
  </si>
  <si>
    <t>097-9912-0-1-051</t>
  </si>
  <si>
    <t>Department of Defense Closed Accounts</t>
  </si>
  <si>
    <t>097-3999-0-1-051</t>
  </si>
  <si>
    <t>A-T-B cuts:  Revolving</t>
  </si>
  <si>
    <t>099-9996-0-1-051</t>
  </si>
  <si>
    <t>Rescission</t>
  </si>
  <si>
    <t>Working Capital Fund, Army</t>
  </si>
  <si>
    <t>097-4930-0-4-051</t>
  </si>
  <si>
    <t>017-4557-0-4-051</t>
  </si>
  <si>
    <t>Military Construction, Veterans Affairs, and Related Agencies Subcommittee</t>
  </si>
  <si>
    <t>MC</t>
  </si>
  <si>
    <t>Military Construction, Veterans Affairs, and Related Agencies Appropriations Act, 2019</t>
  </si>
  <si>
    <t xml:space="preserve">PL115-144MC    </t>
  </si>
  <si>
    <t>Homeowners assistance fund</t>
  </si>
  <si>
    <t>097-4090-0-3-051</t>
  </si>
  <si>
    <t>097-0836-0-1-051</t>
  </si>
  <si>
    <t>Department of Defense family housing improvement fund</t>
  </si>
  <si>
    <t>097-0834-0-1-051</t>
  </si>
  <si>
    <t>Family housing operation and maintenance, Defense-Wide</t>
  </si>
  <si>
    <t>097-0765-0-1-051</t>
  </si>
  <si>
    <t>057-0745-0-1-051</t>
  </si>
  <si>
    <t>057-0740-0-1-051</t>
  </si>
  <si>
    <t>021-0725-0-1-051</t>
  </si>
  <si>
    <t>021-0720-0-1-051</t>
  </si>
  <si>
    <t>017-0735-0-1-051</t>
  </si>
  <si>
    <t>017-0730-0-1-051</t>
  </si>
  <si>
    <t>097-0804-0-1-051</t>
  </si>
  <si>
    <t>Department of Defense Base Closure Account</t>
  </si>
  <si>
    <t>097-0516-0-1-051</t>
  </si>
  <si>
    <t>Department of Defense Base Closure Account 2005</t>
  </si>
  <si>
    <t>097-0512-0-1-051</t>
  </si>
  <si>
    <t>Department of Defense Base Closure Account 1990</t>
  </si>
  <si>
    <t>097-0510-0-1-051</t>
  </si>
  <si>
    <t>AE03</t>
  </si>
  <si>
    <t>097-0500-0-1-051</t>
  </si>
  <si>
    <t>Chemical demilitarization construction, defense-wide</t>
  </si>
  <si>
    <t>097-0391-0-1-051</t>
  </si>
  <si>
    <t>057-3830-0-1-051</t>
  </si>
  <si>
    <t>057-3730-0-1-051</t>
  </si>
  <si>
    <t>057-3300-0-1-051</t>
  </si>
  <si>
    <t>AA09</t>
  </si>
  <si>
    <t>021-2086-0-1-051</t>
  </si>
  <si>
    <t>021-2085-0-1-051</t>
  </si>
  <si>
    <t>021-2050-0-1-051</t>
  </si>
  <si>
    <t>AA21</t>
  </si>
  <si>
    <t>AA20</t>
  </si>
  <si>
    <t>Military Construction, Navy Reserve</t>
  </si>
  <si>
    <t>017-1235-0-1-051</t>
  </si>
  <si>
    <t>Military construction, Navy and Marine Corps</t>
  </si>
  <si>
    <t>017-1205-0-1-051</t>
  </si>
  <si>
    <t>099-0003-0-1-051</t>
  </si>
  <si>
    <t>Research, Development, Test, and Evaluation</t>
  </si>
  <si>
    <t>Research, development, test, and evaluation</t>
  </si>
  <si>
    <t>097-8011-0-1-051</t>
  </si>
  <si>
    <t>Operational Test and Evaluation, Defense</t>
  </si>
  <si>
    <t>097-0460-0-1-051</t>
  </si>
  <si>
    <t>Research, Development, Test and Evaluation, Defense-wide</t>
  </si>
  <si>
    <t>097-0400-0-1-051</t>
  </si>
  <si>
    <t>DC03</t>
  </si>
  <si>
    <t>Appropriation - Amendment</t>
  </si>
  <si>
    <t>AB03</t>
  </si>
  <si>
    <t>AB01</t>
  </si>
  <si>
    <t>Research, Development, Test and Evaluation, Air Force</t>
  </si>
  <si>
    <t>057-3600-0-1-051</t>
  </si>
  <si>
    <t>AB02</t>
  </si>
  <si>
    <t>Research, Development, Test and Evaluation, Army</t>
  </si>
  <si>
    <t>021-2040-0-1-051</t>
  </si>
  <si>
    <t>Research, Development, Test and Evaluation, Navy</t>
  </si>
  <si>
    <t>017-1319-0-1-051</t>
  </si>
  <si>
    <t>Defense procurement</t>
  </si>
  <si>
    <t>097-8010-0-1-051</t>
  </si>
  <si>
    <t>Joint Improvised-Threat Defeat Fund</t>
  </si>
  <si>
    <t>097-2093-0-1-051</t>
  </si>
  <si>
    <t>Chemical Agents and Munitions Destruction, Defense</t>
  </si>
  <si>
    <t>097-0390-0-1-051</t>
  </si>
  <si>
    <t>097-0360-0-1-051</t>
  </si>
  <si>
    <t>097-0350-0-1-051</t>
  </si>
  <si>
    <t>Joint Urgent Operational Needs Fund</t>
  </si>
  <si>
    <t>097-0303-0-1-051</t>
  </si>
  <si>
    <t>097-0300-0-1-051</t>
  </si>
  <si>
    <t>057-3080-0-1-051</t>
  </si>
  <si>
    <t>Space Procurement, Air Force</t>
  </si>
  <si>
    <t>057-3021-0-1-051</t>
  </si>
  <si>
    <t>057-3020-0-1-051</t>
  </si>
  <si>
    <t>DC02</t>
  </si>
  <si>
    <t>057-3011-0-1-051</t>
  </si>
  <si>
    <t>057-3010-0-1-051</t>
  </si>
  <si>
    <t>021-2093-0-1-051</t>
  </si>
  <si>
    <t>021-2035-0-1-051</t>
  </si>
  <si>
    <t>021-2034-0-1-051</t>
  </si>
  <si>
    <t>021-2033-0-1-051</t>
  </si>
  <si>
    <t>021-2032-0-1-051</t>
  </si>
  <si>
    <t>021-2031-0-1-051</t>
  </si>
  <si>
    <t>017-1810-0-1-051</t>
  </si>
  <si>
    <t>National Sea-Based Deterrence Fund</t>
  </si>
  <si>
    <t>017-1612-0-1-051</t>
  </si>
  <si>
    <t>017-1611-0-1-051</t>
  </si>
  <si>
    <t>017-1508-0-1-051</t>
  </si>
  <si>
    <t>017-1507-0-1-051</t>
  </si>
  <si>
    <t>017-1506-0-1-051</t>
  </si>
  <si>
    <t>017-1109-0-1-051</t>
  </si>
  <si>
    <t>Coastal defense augmentation</t>
  </si>
  <si>
    <t>017-0380-0-1-051</t>
  </si>
  <si>
    <t>097-8004-0-1-051</t>
  </si>
  <si>
    <t>Department of Defense Vietnam War Commemoration Fund</t>
  </si>
  <si>
    <t>097-5750-0-2-051</t>
  </si>
  <si>
    <t>097-5193-0-2-051</t>
  </si>
  <si>
    <t>Federal Fund</t>
  </si>
  <si>
    <t>097-5189-0-2-051</t>
  </si>
  <si>
    <t>097-5188-0-2-051</t>
  </si>
  <si>
    <t>Emergency Response</t>
  </si>
  <si>
    <t>097-4965-0-4-051</t>
  </si>
  <si>
    <t>097-0838-0-1-051</t>
  </si>
  <si>
    <t>Emergency response fund</t>
  </si>
  <si>
    <t>097-0833-0-1-051</t>
  </si>
  <si>
    <t>Overseas Humanitarian, Disaster, and Civic Aid</t>
  </si>
  <si>
    <t>097-0819-0-1-051</t>
  </si>
  <si>
    <t>097-0811-0-1-051</t>
  </si>
  <si>
    <t>097-0810-0-1-051</t>
  </si>
  <si>
    <t>097-0801-0-1-051</t>
  </si>
  <si>
    <t>Counterterrorism Partnerships Fund</t>
  </si>
  <si>
    <t>097-0145-0-1-051</t>
  </si>
  <si>
    <t>Cooperative Threat Reduction Account</t>
  </si>
  <si>
    <t>097-0134-0-1-051</t>
  </si>
  <si>
    <t>097-0130-0-1-051</t>
  </si>
  <si>
    <t>DC04</t>
  </si>
  <si>
    <t>Counter-ISIL OCO Transfer Fund</t>
  </si>
  <si>
    <t>097-0120-0-1-051</t>
  </si>
  <si>
    <t>Overseas Contingency Operations Transfer Fund</t>
  </si>
  <si>
    <t>097-0118-0-1-051</t>
  </si>
  <si>
    <t>Department of Defense Acquisition Workforce Development Fund</t>
  </si>
  <si>
    <t>097-0111-0-1-051</t>
  </si>
  <si>
    <t>097-0107-0-1-051</t>
  </si>
  <si>
    <t>Drug Interdiction and Counter-Drug Activities, Defense</t>
  </si>
  <si>
    <t>097-0105-0-1-051</t>
  </si>
  <si>
    <t>United States Court of Appeals for the Armed Forces</t>
  </si>
  <si>
    <t>097-0104-0-1-051</t>
  </si>
  <si>
    <t>097-0100-0-1-051</t>
  </si>
  <si>
    <t>Appropriation - Existing Law Change</t>
  </si>
  <si>
    <t>AC02</t>
  </si>
  <si>
    <t>AC01</t>
  </si>
  <si>
    <t>AA13</t>
  </si>
  <si>
    <t>AA12</t>
  </si>
  <si>
    <t>057-3840-0-1-051</t>
  </si>
  <si>
    <t>057-3740-0-1-051</t>
  </si>
  <si>
    <t>057-3400-0-1-051</t>
  </si>
  <si>
    <t>Counter-Islamic State of Iraq and Syria Train and Equip</t>
  </si>
  <si>
    <t>021-2099-0-1-051</t>
  </si>
  <si>
    <t>Syria Train and Equip Fund</t>
  </si>
  <si>
    <t>021-2098-0-1-051</t>
  </si>
  <si>
    <t>Iraq Train and Equip Fund</t>
  </si>
  <si>
    <t>021-2097-0-1-051</t>
  </si>
  <si>
    <t>Afghanistan Infrastructure Fund</t>
  </si>
  <si>
    <t>021-2096-0-1-051</t>
  </si>
  <si>
    <t>Afghanistan security forces fund</t>
  </si>
  <si>
    <t>021-2091-0-1-051</t>
  </si>
  <si>
    <t>021-2080-0-1-051</t>
  </si>
  <si>
    <t>021-2065-0-1-051</t>
  </si>
  <si>
    <t>021-2020-0-1-051</t>
  </si>
  <si>
    <t>017-1806-0-1-051</t>
  </si>
  <si>
    <t>017-1804-0-1-051</t>
  </si>
  <si>
    <t>017-1107-0-1-051</t>
  </si>
  <si>
    <t>017-1106-0-1-051</t>
  </si>
  <si>
    <t>Ship Modernization, Operations and Sustainment Fund</t>
  </si>
  <si>
    <t>017-0513-0-1-051</t>
  </si>
  <si>
    <t>099-8802-0-1-051</t>
  </si>
  <si>
    <t>097-8005-0-1-051</t>
  </si>
  <si>
    <t>057-3850-0-1-051</t>
  </si>
  <si>
    <t>057-3700-0-1-051</t>
  </si>
  <si>
    <t>057-3500-0-1-051</t>
  </si>
  <si>
    <t>057-1009-0-1-051</t>
  </si>
  <si>
    <t>057-1008-0-1-051</t>
  </si>
  <si>
    <t>Medicare-Eligible retiree health fund contribution, Air Force</t>
  </si>
  <si>
    <t>057-1007-0-1-051</t>
  </si>
  <si>
    <t>021-2070-0-1-051</t>
  </si>
  <si>
    <t>021-2060-0-1-051</t>
  </si>
  <si>
    <t>DC05</t>
  </si>
  <si>
    <t>021-2010-0-1-051</t>
  </si>
  <si>
    <t>021-1006-0-1-051</t>
  </si>
  <si>
    <t>Medicare-Eligible Retiree Health Fund, Reserves, Army</t>
  </si>
  <si>
    <t>021-1005-0-1-051</t>
  </si>
  <si>
    <t>Medicare-Eligible retiree health fund contribution, Army</t>
  </si>
  <si>
    <t>021-1004-0-1-051</t>
  </si>
  <si>
    <t>017-1453-0-1-051</t>
  </si>
  <si>
    <t>017-1405-0-1-051</t>
  </si>
  <si>
    <t>017-1108-0-1-051</t>
  </si>
  <si>
    <t>017-1105-0-1-051</t>
  </si>
  <si>
    <t>017-1003-0-1-051</t>
  </si>
  <si>
    <t>017-1002-0-1-051</t>
  </si>
  <si>
    <t>017-1001-0-1-051</t>
  </si>
  <si>
    <t>Medicare-Eligible retiree health fund contribution, Navy</t>
  </si>
  <si>
    <t>017-1000-0-1-051</t>
  </si>
  <si>
    <t>099-8886-0-1-051</t>
  </si>
  <si>
    <t>00700</t>
  </si>
  <si>
    <t>Adjustment to Reflect 2018 Request</t>
  </si>
  <si>
    <t>097-9004-0-1-051</t>
  </si>
  <si>
    <t>HCOM_TITLE</t>
  </si>
  <si>
    <t>HCOM</t>
  </si>
  <si>
    <t>CBILL_B019_TITLE</t>
  </si>
  <si>
    <t>CBILL_B019</t>
  </si>
  <si>
    <t>BCODE_B019_TITLE</t>
  </si>
  <si>
    <t>BCODE_B019</t>
  </si>
  <si>
    <t>CLNEW_B019</t>
  </si>
  <si>
    <t>CLBA_B019</t>
  </si>
  <si>
    <t>SBNEW_B019</t>
  </si>
  <si>
    <t>SBBA_B019</t>
  </si>
  <si>
    <t>Sort_SUB_Title</t>
  </si>
  <si>
    <t>Sort_SUB</t>
  </si>
  <si>
    <t>Sort_TID_Title</t>
  </si>
  <si>
    <t>Sort_TID</t>
  </si>
  <si>
    <t>Sort_AGEBU_Title</t>
  </si>
  <si>
    <t>Sort_AGEBU</t>
  </si>
  <si>
    <t>Sort_AGENCY_Title</t>
  </si>
  <si>
    <t>Sort_AGENCY</t>
  </si>
  <si>
    <t>TotalDesc</t>
  </si>
  <si>
    <t>SectionOrdinal</t>
  </si>
  <si>
    <t>Retired Pay, Defense</t>
  </si>
  <si>
    <t xml:space="preserve">Total Current Dollars </t>
  </si>
  <si>
    <t>Total Budget</t>
  </si>
  <si>
    <t>enact -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</si>
</sst>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#,##0\ ;\-#,##0\ ;"/>
    <numFmt numFmtId="166" formatCode="#,##0.0\ ;\-#,##0.0\ ;0.0\ "/>
    <numFmt numFmtId="167" formatCode="#,##0.0\ ;\-#,##0.0\ ;"/>
    <numFmt numFmtId="168" formatCode="0.0000"/>
    <numFmt numFmtId="169" formatCode="0.0"/>
    <numFmt numFmtId="170" formatCode="#,##0.000"/>
  </numFmts>
  <fonts count="14" x14ac:knownFonts="1">
    <font>
      <sz val="12"/>
      <color theme="1"/>
      <name val="Calibri"/>
      <family val="2"/>
    </font>
    <font>
      <sz val="12"/>
      <name val="Times New Roman"/>
      <family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/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 style="hair">
        <color theme="1" tint="0.34998626667073579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theme="1" tint="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0" fontId="7" fillId="0" borderId="0"/>
  </cellStyleXfs>
  <cellXfs count="130">
    <xf numFmtId="0" fontId="0" fillId="0" borderId="0" xfId="0"/>
    <xf numFmtId="0" fontId="2" fillId="0" borderId="0" xfId="1" applyFont="1" applyAlignment="1" applyProtection="1"/>
    <xf numFmtId="0" fontId="3" fillId="0" borderId="0" xfId="1" applyFont="1"/>
    <xf numFmtId="0" fontId="3" fillId="0" borderId="0" xfId="1" applyFont="1" applyBorder="1" applyAlignment="1" applyProtection="1"/>
    <xf numFmtId="0" fontId="4" fillId="0" borderId="0" xfId="2" applyFont="1" applyBorder="1" applyAlignment="1" applyProtection="1">
      <alignment horizontal="right"/>
    </xf>
    <xf numFmtId="164" fontId="3" fillId="0" borderId="0" xfId="2" applyNumberFormat="1" applyFont="1" applyBorder="1" applyAlignment="1" applyProtection="1"/>
    <xf numFmtId="164" fontId="3" fillId="2" borderId="0" xfId="2" applyNumberFormat="1" applyFont="1" applyFill="1" applyBorder="1" applyAlignment="1" applyProtection="1"/>
    <xf numFmtId="164" fontId="3" fillId="0" borderId="0" xfId="2" applyNumberFormat="1" applyFont="1" applyFill="1" applyBorder="1" applyAlignment="1" applyProtection="1"/>
    <xf numFmtId="0" fontId="3" fillId="0" borderId="0" xfId="2" applyFont="1" applyBorder="1"/>
    <xf numFmtId="0" fontId="2" fillId="0" borderId="1" xfId="3" applyFont="1" applyBorder="1" applyAlignment="1" applyProtection="1">
      <alignment vertical="center"/>
    </xf>
    <xf numFmtId="0" fontId="2" fillId="0" borderId="2" xfId="3" applyFont="1" applyBorder="1" applyAlignment="1" applyProtection="1">
      <alignment horizontal="center" vertical="center"/>
    </xf>
    <xf numFmtId="0" fontId="2" fillId="0" borderId="3" xfId="3" applyFont="1" applyBorder="1" applyAlignment="1" applyProtection="1">
      <alignment horizontal="center" vertical="center"/>
    </xf>
    <xf numFmtId="0" fontId="2" fillId="2" borderId="2" xfId="3" applyFont="1" applyFill="1" applyBorder="1" applyAlignment="1" applyProtection="1">
      <alignment horizontal="center" vertical="center"/>
    </xf>
    <xf numFmtId="0" fontId="2" fillId="2" borderId="3" xfId="3" applyFont="1" applyFill="1" applyBorder="1" applyAlignment="1" applyProtection="1">
      <alignment horizontal="center" vertical="center"/>
    </xf>
    <xf numFmtId="0" fontId="2" fillId="0" borderId="0" xfId="3" applyFont="1" applyFill="1" applyBorder="1" applyAlignment="1" applyProtection="1">
      <alignment horizontal="center" vertical="center"/>
    </xf>
    <xf numFmtId="0" fontId="2" fillId="3" borderId="1" xfId="3" applyFont="1" applyFill="1" applyBorder="1" applyAlignment="1" applyProtection="1">
      <alignment horizontal="center" vertical="center"/>
    </xf>
    <xf numFmtId="0" fontId="2" fillId="0" borderId="0" xfId="3" applyFont="1"/>
    <xf numFmtId="0" fontId="2" fillId="0" borderId="4" xfId="1" applyFont="1" applyFill="1" applyBorder="1" applyAlignment="1" applyProtection="1"/>
    <xf numFmtId="0" fontId="2" fillId="0" borderId="4" xfId="2" applyFont="1" applyFill="1" applyBorder="1" applyAlignment="1" applyProtection="1"/>
    <xf numFmtId="0" fontId="3" fillId="0" borderId="0" xfId="1" applyFont="1" applyFill="1"/>
    <xf numFmtId="0" fontId="3" fillId="0" borderId="0" xfId="0" applyFont="1" applyAlignment="1" applyProtection="1">
      <alignment horizontal="left"/>
    </xf>
    <xf numFmtId="165" fontId="3" fillId="0" borderId="5" xfId="0" applyNumberFormat="1" applyFont="1" applyBorder="1" applyAlignment="1" applyProtection="1">
      <alignment horizontal="right"/>
    </xf>
    <xf numFmtId="165" fontId="3" fillId="0" borderId="6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0" fontId="3" fillId="0" borderId="0" xfId="0" applyFont="1" applyAlignment="1"/>
    <xf numFmtId="165" fontId="3" fillId="0" borderId="7" xfId="0" applyNumberFormat="1" applyFont="1" applyBorder="1" applyAlignment="1" applyProtection="1">
      <alignment horizontal="right"/>
    </xf>
    <xf numFmtId="165" fontId="3" fillId="0" borderId="8" xfId="0" applyNumberFormat="1" applyFont="1" applyBorder="1" applyAlignment="1" applyProtection="1">
      <alignment horizontal="right"/>
    </xf>
    <xf numFmtId="165" fontId="3" fillId="0" borderId="9" xfId="0" applyNumberFormat="1" applyFont="1" applyBorder="1" applyAlignment="1" applyProtection="1">
      <alignment horizontal="right"/>
    </xf>
    <xf numFmtId="165" fontId="3" fillId="0" borderId="10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0" fontId="2" fillId="0" borderId="0" xfId="0" applyFont="1" applyAlignment="1"/>
    <xf numFmtId="165" fontId="3" fillId="0" borderId="11" xfId="0" applyNumberFormat="1" applyFont="1" applyBorder="1" applyAlignment="1" applyProtection="1">
      <alignment horizontal="right"/>
    </xf>
    <xf numFmtId="165" fontId="3" fillId="0" borderId="12" xfId="0" applyNumberFormat="1" applyFont="1" applyBorder="1" applyAlignment="1" applyProtection="1">
      <alignment horizontal="right"/>
    </xf>
    <xf numFmtId="0" fontId="2" fillId="0" borderId="13" xfId="0" applyFont="1" applyBorder="1" applyAlignment="1"/>
    <xf numFmtId="165" fontId="2" fillId="0" borderId="5" xfId="0" applyNumberFormat="1" applyFont="1" applyBorder="1" applyAlignment="1" applyProtection="1">
      <alignment horizontal="right"/>
    </xf>
    <xf numFmtId="165" fontId="2" fillId="0" borderId="6" xfId="0" applyNumberFormat="1" applyFont="1" applyBorder="1" applyAlignment="1" applyProtection="1">
      <alignment horizontal="right"/>
    </xf>
    <xf numFmtId="0" fontId="2" fillId="0" borderId="0" xfId="0" applyFont="1" applyBorder="1" applyAlignment="1"/>
    <xf numFmtId="165" fontId="3" fillId="0" borderId="0" xfId="1" applyNumberFormat="1" applyFont="1" applyFill="1"/>
    <xf numFmtId="0" fontId="2" fillId="0" borderId="14" xfId="1" applyFont="1" applyFill="1" applyBorder="1" applyAlignment="1" applyProtection="1"/>
    <xf numFmtId="0" fontId="3" fillId="0" borderId="0" xfId="1" applyFont="1" applyFill="1" applyAlignment="1" applyProtection="1">
      <alignment horizontal="left"/>
    </xf>
    <xf numFmtId="165" fontId="3" fillId="0" borderId="15" xfId="2" applyNumberFormat="1" applyFont="1" applyFill="1" applyBorder="1" applyAlignment="1" applyProtection="1">
      <alignment horizontal="right"/>
    </xf>
    <xf numFmtId="0" fontId="3" fillId="0" borderId="0" xfId="1" applyFont="1" applyFill="1" applyAlignment="1"/>
    <xf numFmtId="0" fontId="2" fillId="0" borderId="0" xfId="1" applyFont="1" applyFill="1" applyAlignment="1"/>
    <xf numFmtId="165" fontId="3" fillId="0" borderId="9" xfId="0" applyNumberFormat="1" applyFont="1" applyBorder="1" applyAlignment="1"/>
    <xf numFmtId="165" fontId="2" fillId="0" borderId="15" xfId="2" applyNumberFormat="1" applyFont="1" applyFill="1" applyBorder="1" applyAlignment="1" applyProtection="1">
      <alignment horizontal="right"/>
    </xf>
    <xf numFmtId="165" fontId="2" fillId="4" borderId="15" xfId="2" applyNumberFormat="1" applyFont="1" applyFill="1" applyBorder="1" applyAlignment="1" applyProtection="1">
      <alignment horizontal="right"/>
    </xf>
    <xf numFmtId="0" fontId="3" fillId="0" borderId="0" xfId="0" applyFont="1" applyBorder="1" applyAlignment="1"/>
    <xf numFmtId="165" fontId="3" fillId="4" borderId="16" xfId="2" applyNumberFormat="1" applyFont="1" applyFill="1" applyBorder="1" applyAlignment="1" applyProtection="1">
      <alignment horizontal="right"/>
    </xf>
    <xf numFmtId="165" fontId="3" fillId="4" borderId="17" xfId="2" applyNumberFormat="1" applyFont="1" applyFill="1" applyBorder="1" applyAlignment="1" applyProtection="1">
      <alignment horizontal="right"/>
    </xf>
    <xf numFmtId="165" fontId="3" fillId="0" borderId="0" xfId="2" applyNumberFormat="1" applyFont="1" applyFill="1" applyBorder="1" applyAlignment="1" applyProtection="1">
      <alignment horizontal="right"/>
    </xf>
    <xf numFmtId="2" fontId="6" fillId="4" borderId="14" xfId="1" applyNumberFormat="1" applyFont="1" applyFill="1" applyBorder="1" applyAlignment="1" applyProtection="1">
      <alignment horizontal="center"/>
    </xf>
    <xf numFmtId="166" fontId="3" fillId="0" borderId="15" xfId="2" applyNumberFormat="1" applyFont="1" applyFill="1" applyBorder="1" applyAlignment="1" applyProtection="1">
      <alignment horizontal="right"/>
    </xf>
    <xf numFmtId="166" fontId="3" fillId="0" borderId="18" xfId="2" applyNumberFormat="1" applyFont="1" applyFill="1" applyBorder="1" applyAlignment="1" applyProtection="1">
      <alignment horizontal="right"/>
    </xf>
    <xf numFmtId="166" fontId="3" fillId="0" borderId="19" xfId="2" applyNumberFormat="1" applyFont="1" applyFill="1" applyBorder="1" applyAlignment="1" applyProtection="1">
      <alignment horizontal="right"/>
    </xf>
    <xf numFmtId="166" fontId="3" fillId="0" borderId="20" xfId="2" applyNumberFormat="1" applyFont="1" applyFill="1" applyBorder="1" applyAlignment="1" applyProtection="1">
      <alignment horizontal="right"/>
    </xf>
    <xf numFmtId="166" fontId="3" fillId="0" borderId="0" xfId="2" applyNumberFormat="1" applyFont="1" applyFill="1" applyBorder="1" applyAlignment="1" applyProtection="1">
      <alignment horizontal="right"/>
    </xf>
    <xf numFmtId="166" fontId="3" fillId="0" borderId="21" xfId="2" applyNumberFormat="1" applyFont="1" applyFill="1" applyBorder="1" applyAlignment="1" applyProtection="1">
      <alignment horizontal="right"/>
    </xf>
    <xf numFmtId="166" fontId="3" fillId="0" borderId="5" xfId="4" applyNumberFormat="1" applyFont="1" applyFill="1" applyBorder="1" applyAlignment="1" applyProtection="1">
      <alignment horizontal="right"/>
    </xf>
    <xf numFmtId="166" fontId="3" fillId="0" borderId="6" xfId="4" applyNumberFormat="1" applyFont="1" applyFill="1" applyBorder="1" applyAlignment="1" applyProtection="1">
      <alignment horizontal="right"/>
    </xf>
    <xf numFmtId="167" fontId="3" fillId="0" borderId="0" xfId="1" applyNumberFormat="1" applyFont="1" applyFill="1" applyBorder="1" applyAlignment="1" applyProtection="1">
      <alignment horizontal="right"/>
    </xf>
    <xf numFmtId="167" fontId="3" fillId="0" borderId="21" xfId="1" applyNumberFormat="1" applyFont="1" applyFill="1" applyBorder="1" applyAlignment="1" applyProtection="1">
      <alignment horizontal="right"/>
    </xf>
    <xf numFmtId="167" fontId="3" fillId="0" borderId="15" xfId="1" applyNumberFormat="1" applyFont="1" applyFill="1" applyBorder="1" applyAlignment="1" applyProtection="1">
      <alignment horizontal="right"/>
    </xf>
    <xf numFmtId="166" fontId="3" fillId="0" borderId="18" xfId="1" applyNumberFormat="1" applyFont="1" applyFill="1" applyBorder="1" applyAlignment="1" applyProtection="1">
      <alignment horizontal="right"/>
    </xf>
    <xf numFmtId="166" fontId="3" fillId="0" borderId="19" xfId="1" applyNumberFormat="1" applyFont="1" applyFill="1" applyBorder="1" applyAlignment="1" applyProtection="1">
      <alignment horizontal="right"/>
    </xf>
    <xf numFmtId="166" fontId="3" fillId="0" borderId="20" xfId="1" applyNumberFormat="1" applyFont="1" applyFill="1" applyBorder="1" applyAlignment="1" applyProtection="1">
      <alignment horizontal="right"/>
    </xf>
    <xf numFmtId="166" fontId="3" fillId="0" borderId="0" xfId="1" applyNumberFormat="1" applyFont="1" applyFill="1" applyBorder="1" applyAlignment="1" applyProtection="1">
      <alignment horizontal="right"/>
    </xf>
    <xf numFmtId="166" fontId="3" fillId="0" borderId="21" xfId="1" applyNumberFormat="1" applyFont="1" applyFill="1" applyBorder="1" applyAlignment="1" applyProtection="1">
      <alignment horizontal="right"/>
    </xf>
    <xf numFmtId="166" fontId="3" fillId="0" borderId="15" xfId="1" applyNumberFormat="1" applyFont="1" applyFill="1" applyBorder="1" applyAlignment="1" applyProtection="1">
      <alignment horizontal="right"/>
    </xf>
    <xf numFmtId="166" fontId="3" fillId="0" borderId="7" xfId="4" applyNumberFormat="1" applyFont="1" applyFill="1" applyBorder="1" applyAlignment="1" applyProtection="1">
      <alignment horizontal="right"/>
    </xf>
    <xf numFmtId="166" fontId="3" fillId="0" borderId="8" xfId="4" applyNumberFormat="1" applyFont="1" applyFill="1" applyBorder="1" applyAlignment="1" applyProtection="1">
      <alignment horizontal="right"/>
    </xf>
    <xf numFmtId="166" fontId="3" fillId="0" borderId="18" xfId="1" applyNumberFormat="1" applyFont="1" applyFill="1" applyBorder="1" applyAlignment="1" applyProtection="1"/>
    <xf numFmtId="166" fontId="3" fillId="0" borderId="19" xfId="1" applyNumberFormat="1" applyFont="1" applyFill="1" applyBorder="1" applyAlignment="1" applyProtection="1"/>
    <xf numFmtId="166" fontId="3" fillId="0" borderId="20" xfId="1" applyNumberFormat="1" applyFont="1" applyFill="1" applyBorder="1" applyAlignment="1" applyProtection="1"/>
    <xf numFmtId="166" fontId="3" fillId="0" borderId="0" xfId="1" applyNumberFormat="1" applyFont="1" applyFill="1" applyBorder="1" applyAlignment="1" applyProtection="1"/>
    <xf numFmtId="166" fontId="3" fillId="0" borderId="21" xfId="1" applyNumberFormat="1" applyFont="1" applyFill="1" applyBorder="1" applyAlignment="1" applyProtection="1"/>
    <xf numFmtId="166" fontId="3" fillId="0" borderId="15" xfId="1" applyNumberFormat="1" applyFont="1" applyFill="1" applyBorder="1" applyAlignment="1" applyProtection="1"/>
    <xf numFmtId="0" fontId="3" fillId="0" borderId="13" xfId="1" applyFont="1" applyFill="1" applyBorder="1" applyAlignment="1"/>
    <xf numFmtId="166" fontId="3" fillId="0" borderId="22" xfId="2" applyNumberFormat="1" applyFont="1" applyFill="1" applyBorder="1" applyAlignment="1" applyProtection="1">
      <alignment horizontal="right"/>
    </xf>
    <xf numFmtId="166" fontId="3" fillId="0" borderId="23" xfId="2" applyNumberFormat="1" applyFont="1" applyFill="1" applyBorder="1" applyAlignment="1" applyProtection="1">
      <alignment horizontal="right"/>
    </xf>
    <xf numFmtId="166" fontId="3" fillId="0" borderId="24" xfId="2" applyNumberFormat="1" applyFont="1" applyFill="1" applyBorder="1" applyAlignment="1" applyProtection="1">
      <alignment horizontal="right"/>
    </xf>
    <xf numFmtId="166" fontId="3" fillId="0" borderId="25" xfId="2" applyNumberFormat="1" applyFont="1" applyFill="1" applyBorder="1" applyAlignment="1" applyProtection="1">
      <alignment horizontal="right"/>
    </xf>
    <xf numFmtId="166" fontId="3" fillId="0" borderId="26" xfId="4" applyNumberFormat="1" applyFont="1" applyFill="1" applyBorder="1" applyAlignment="1" applyProtection="1">
      <alignment horizontal="right"/>
    </xf>
    <xf numFmtId="166" fontId="3" fillId="0" borderId="27" xfId="4" applyNumberFormat="1" applyFont="1" applyFill="1" applyBorder="1" applyAlignment="1" applyProtection="1">
      <alignment horizontal="right"/>
    </xf>
    <xf numFmtId="167" fontId="3" fillId="0" borderId="24" xfId="1" applyNumberFormat="1" applyFont="1" applyFill="1" applyBorder="1" applyAlignment="1" applyProtection="1">
      <alignment horizontal="right"/>
    </xf>
    <xf numFmtId="167" fontId="3" fillId="0" borderId="25" xfId="1" applyNumberFormat="1" applyFont="1" applyFill="1" applyBorder="1" applyAlignment="1" applyProtection="1">
      <alignment horizontal="right"/>
    </xf>
    <xf numFmtId="167" fontId="3" fillId="0" borderId="22" xfId="1" applyNumberFormat="1" applyFont="1" applyFill="1" applyBorder="1" applyAlignment="1" applyProtection="1">
      <alignment horizontal="right"/>
    </xf>
    <xf numFmtId="166" fontId="3" fillId="0" borderId="23" xfId="1" applyNumberFormat="1" applyFont="1" applyFill="1" applyBorder="1" applyAlignment="1" applyProtection="1">
      <alignment horizontal="right"/>
    </xf>
    <xf numFmtId="166" fontId="3" fillId="0" borderId="24" xfId="1" applyNumberFormat="1" applyFont="1" applyFill="1" applyBorder="1" applyAlignment="1" applyProtection="1">
      <alignment horizontal="right"/>
    </xf>
    <xf numFmtId="166" fontId="3" fillId="0" borderId="25" xfId="1" applyNumberFormat="1" applyFont="1" applyFill="1" applyBorder="1" applyAlignment="1" applyProtection="1">
      <alignment horizontal="right"/>
    </xf>
    <xf numFmtId="166" fontId="3" fillId="0" borderId="22" xfId="1" applyNumberFormat="1" applyFont="1" applyFill="1" applyBorder="1" applyAlignment="1" applyProtection="1">
      <alignment horizontal="right"/>
    </xf>
    <xf numFmtId="0" fontId="3" fillId="0" borderId="0" xfId="1" applyFont="1" applyBorder="1" applyAlignment="1" applyProtection="1">
      <alignment horizontal="left" vertical="center"/>
    </xf>
    <xf numFmtId="165" fontId="3" fillId="0" borderId="0" xfId="1" applyNumberFormat="1" applyFont="1"/>
    <xf numFmtId="165" fontId="3" fillId="0" borderId="9" xfId="1" applyNumberFormat="1" applyFont="1" applyBorder="1"/>
    <xf numFmtId="1" fontId="3" fillId="0" borderId="0" xfId="1" applyNumberFormat="1" applyFont="1"/>
    <xf numFmtId="2" fontId="3" fillId="0" borderId="9" xfId="1" applyNumberFormat="1" applyFont="1" applyBorder="1"/>
    <xf numFmtId="0" fontId="8" fillId="0" borderId="0" xfId="4" applyFont="1"/>
    <xf numFmtId="0" fontId="9" fillId="0" borderId="0" xfId="4" applyFont="1"/>
    <xf numFmtId="0" fontId="7" fillId="0" borderId="0" xfId="4"/>
    <xf numFmtId="0" fontId="7" fillId="0" borderId="0" xfId="4" applyAlignment="1">
      <alignment horizontal="center"/>
    </xf>
    <xf numFmtId="0" fontId="10" fillId="0" borderId="0" xfId="4" applyFont="1"/>
    <xf numFmtId="0" fontId="11" fillId="0" borderId="0" xfId="4" applyFont="1" applyAlignment="1">
      <alignment horizontal="center" vertical="center"/>
    </xf>
    <xf numFmtId="0" fontId="10" fillId="0" borderId="0" xfId="4" applyFont="1" applyAlignment="1">
      <alignment horizontal="center" vertical="center"/>
    </xf>
    <xf numFmtId="0" fontId="12" fillId="0" borderId="0" xfId="4" applyFont="1"/>
    <xf numFmtId="168" fontId="9" fillId="0" borderId="0" xfId="4" applyNumberFormat="1" applyFont="1"/>
    <xf numFmtId="168" fontId="7" fillId="0" borderId="0" xfId="4" applyNumberFormat="1"/>
    <xf numFmtId="164" fontId="7" fillId="0" borderId="0" xfId="4" applyNumberFormat="1"/>
    <xf numFmtId="168" fontId="10" fillId="0" borderId="0" xfId="4" applyNumberFormat="1" applyFont="1"/>
    <xf numFmtId="164" fontId="10" fillId="0" borderId="0" xfId="4" applyNumberFormat="1" applyFont="1"/>
    <xf numFmtId="2" fontId="7" fillId="0" borderId="0" xfId="4" applyNumberFormat="1"/>
    <xf numFmtId="168" fontId="13" fillId="0" borderId="0" xfId="4" applyNumberFormat="1" applyFont="1"/>
    <xf numFmtId="164" fontId="10" fillId="5" borderId="0" xfId="4" applyNumberFormat="1" applyFont="1" applyFill="1"/>
    <xf numFmtId="0" fontId="7" fillId="0" borderId="0" xfId="4" applyAlignment="1">
      <alignment horizontal="center" vertical="center"/>
    </xf>
    <xf numFmtId="169" fontId="7" fillId="0" borderId="0" xfId="4" applyNumberFormat="1"/>
    <xf numFmtId="0" fontId="12" fillId="0" borderId="0" xfId="4" applyFont="1" applyAlignment="1">
      <alignment horizontal="center" vertical="center"/>
    </xf>
    <xf numFmtId="49" fontId="7" fillId="0" borderId="0" xfId="4" applyNumberFormat="1"/>
    <xf numFmtId="0" fontId="7" fillId="0" borderId="0" xfId="4" quotePrefix="1"/>
    <xf numFmtId="49" fontId="12" fillId="0" borderId="0" xfId="4" applyNumberFormat="1" applyFont="1"/>
    <xf numFmtId="0" fontId="7" fillId="0" borderId="0" xfId="4" applyAlignment="1">
      <alignment vertical="center"/>
    </xf>
    <xf numFmtId="49" fontId="7" fillId="0" borderId="0" xfId="4" applyNumberFormat="1" applyAlignment="1">
      <alignment vertical="center"/>
    </xf>
    <xf numFmtId="3" fontId="7" fillId="0" borderId="0" xfId="4" applyNumberFormat="1" applyAlignment="1">
      <alignment vertical="center"/>
    </xf>
    <xf numFmtId="0" fontId="12" fillId="0" borderId="0" xfId="4" applyFont="1" applyAlignment="1">
      <alignment vertical="center"/>
    </xf>
    <xf numFmtId="49" fontId="12" fillId="0" borderId="0" xfId="4" applyNumberFormat="1" applyFont="1" applyAlignment="1">
      <alignment vertical="center"/>
    </xf>
    <xf numFmtId="3" fontId="12" fillId="0" borderId="0" xfId="4" applyNumberFormat="1" applyFont="1" applyAlignment="1">
      <alignment vertical="center"/>
    </xf>
    <xf numFmtId="49" fontId="12" fillId="0" borderId="0" xfId="4" applyNumberFormat="1" applyFont="1" applyAlignment="1">
      <alignment horizontal="center" vertical="center"/>
    </xf>
    <xf numFmtId="3" fontId="12" fillId="0" borderId="0" xfId="4" applyNumberFormat="1" applyFont="1" applyAlignment="1">
      <alignment horizontal="center" vertical="center"/>
    </xf>
    <xf numFmtId="0" fontId="3" fillId="0" borderId="0" xfId="0" applyFont="1" applyBorder="1" applyAlignment="1" applyProtection="1">
      <alignment horizontal="left"/>
    </xf>
    <xf numFmtId="170" fontId="7" fillId="0" borderId="0" xfId="4" applyNumberFormat="1" applyAlignment="1">
      <alignment vertical="center"/>
    </xf>
    <xf numFmtId="170" fontId="7" fillId="4" borderId="0" xfId="4" applyNumberFormat="1" applyFill="1" applyAlignment="1">
      <alignment vertical="center"/>
    </xf>
    <xf numFmtId="3" fontId="12" fillId="4" borderId="0" xfId="4" applyNumberFormat="1" applyFont="1" applyFill="1" applyAlignment="1">
      <alignment horizontal="center" vertical="center"/>
    </xf>
    <xf numFmtId="3" fontId="7" fillId="4" borderId="0" xfId="4" applyNumberFormat="1" applyFill="1" applyAlignment="1">
      <alignment vertical="center"/>
    </xf>
  </cellXfs>
  <cellStyles count="5">
    <cellStyle name="Normal" xfId="0" builtinId="0"/>
    <cellStyle name="Normal 2" xfId="1" xr:uid="{0E316F9B-FBE8-4247-8359-EF1D1AA789DC}"/>
    <cellStyle name="Normal 2 10" xfId="4" xr:uid="{4972FC53-5FAF-5144-B094-1325A6C76C7F}"/>
    <cellStyle name="Normal 3 2" xfId="2" xr:uid="{085FE7CA-73B2-3248-8FB4-C6532E47B014}"/>
    <cellStyle name="Normal 3 2 2" xfId="3" xr:uid="{442CF936-59D6-6E4D-B54F-B66EDCD332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0</xdr:row>
      <xdr:rowOff>114300</xdr:rowOff>
    </xdr:from>
    <xdr:to>
      <xdr:col>17</xdr:col>
      <xdr:colOff>5118100</xdr:colOff>
      <xdr:row>14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9B52DF-B5BC-3149-973E-12127CCD9E7F}"/>
            </a:ext>
          </a:extLst>
        </xdr:cNvPr>
        <xdr:cNvSpPr txBox="1"/>
      </xdr:nvSpPr>
      <xdr:spPr>
        <a:xfrm>
          <a:off x="25666700" y="114300"/>
          <a:ext cx="5080000" cy="269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“SBBA” and “SBNEW” stand for “Scoring Base” (Budget Authority and Outlays New) which unintuitively means our scoring of the President’s FY19 Request in this context.</a:t>
          </a:r>
        </a:p>
        <a:p>
          <a:r>
            <a:rPr lang="en-US" sz="1100"/>
            <a:t> </a:t>
          </a:r>
        </a:p>
        <a:p>
          <a:r>
            <a:rPr lang="en-US" sz="1100"/>
            <a:t>“CLBA” and “CLNEW” stand for “Current Level” which effectively means “enacted” for all intents and purposes in this context.</a:t>
          </a:r>
        </a:p>
        <a:p>
          <a:r>
            <a:rPr lang="en-US" sz="1100"/>
            <a:t> </a:t>
          </a:r>
        </a:p>
        <a:p>
          <a:r>
            <a:rPr lang="en-US" sz="1100"/>
            <a:t>The spreadsheet also includes information on the legislation, the relevant subcommittee, agency, bureau, TID, and an indicator of OCO or non-OCO status.</a:t>
          </a:r>
        </a:p>
        <a:p>
          <a:r>
            <a:rPr lang="en-US" sz="1100"/>
            <a:t> </a:t>
          </a:r>
        </a:p>
        <a:p>
          <a:r>
            <a:rPr lang="en-US" sz="1100"/>
            <a:t>Let us know if you have any questions.</a:t>
          </a:r>
        </a:p>
        <a:p>
          <a:r>
            <a:rPr lang="en-US" sz="1100"/>
            <a:t> </a:t>
          </a:r>
        </a:p>
        <a:p>
          <a:r>
            <a:rPr lang="en-US" sz="1100"/>
            <a:t>Adam Wilson</a:t>
          </a:r>
        </a:p>
        <a:p>
          <a:r>
            <a:rPr lang="en-US" sz="1100"/>
            <a:t>Congressional Budget Office</a:t>
          </a:r>
        </a:p>
        <a:p>
          <a:r>
            <a:rPr lang="en-US" sz="1100"/>
            <a:t>Scorekeeping Unit</a:t>
          </a:r>
        </a:p>
        <a:p>
          <a:r>
            <a:rPr lang="en-US" sz="1100"/>
            <a:t>202-226-2854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569F-76D4-C74A-9FF2-ECE45EA0A891}">
  <dimension ref="A1:CC112"/>
  <sheetViews>
    <sheetView tabSelected="1" workbookViewId="0">
      <pane xSplit="1" ySplit="4" topLeftCell="BO5" activePane="bottomRight" state="frozen"/>
      <selection pane="topRight" activeCell="D1" sqref="D1"/>
      <selection pane="bottomLeft" activeCell="A6" sqref="A6"/>
      <selection pane="bottomRight" activeCell="BS17" sqref="BS17"/>
    </sheetView>
  </sheetViews>
  <sheetFormatPr baseColWidth="10" defaultColWidth="7.6640625" defaultRowHeight="14" x14ac:dyDescent="0.2"/>
  <cols>
    <col min="1" max="1" width="73.5" style="2" bestFit="1" customWidth="1"/>
    <col min="2" max="2" width="6.83203125" style="2" bestFit="1" customWidth="1"/>
    <col min="3" max="3" width="6" style="2" bestFit="1" customWidth="1"/>
    <col min="4" max="73" width="6.83203125" style="2" bestFit="1" customWidth="1"/>
    <col min="74" max="74" width="8" style="2" bestFit="1" customWidth="1"/>
    <col min="75" max="77" width="6.83203125" style="2" bestFit="1" customWidth="1"/>
    <col min="78" max="16384" width="7.6640625" style="2"/>
  </cols>
  <sheetData>
    <row r="1" spans="1:8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8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81" s="8" customFormat="1" x14ac:dyDescent="0.2">
      <c r="A3" s="4" t="s">
        <v>2</v>
      </c>
      <c r="B3" s="5">
        <v>0.1155809367415855</v>
      </c>
      <c r="C3" s="5">
        <v>0.1155809367415855</v>
      </c>
      <c r="D3" s="5">
        <v>0.1154164285595575</v>
      </c>
      <c r="E3" s="5">
        <v>0.1216125401799088</v>
      </c>
      <c r="F3" s="5">
        <v>0.12647908727099641</v>
      </c>
      <c r="G3" s="5">
        <v>0.12878451807334171</v>
      </c>
      <c r="H3" s="5">
        <v>0.1303101081421765</v>
      </c>
      <c r="I3" s="5">
        <v>0.1313264579506041</v>
      </c>
      <c r="J3" s="5">
        <v>0.1347355977692293</v>
      </c>
      <c r="K3" s="5">
        <v>0.1397640790017016</v>
      </c>
      <c r="L3" s="5">
        <v>0.1439828895272503</v>
      </c>
      <c r="M3" s="5">
        <v>0.14619456898458341</v>
      </c>
      <c r="N3" s="5">
        <v>0.14822513788905209</v>
      </c>
      <c r="O3" s="5">
        <v>0.15026209893068071</v>
      </c>
      <c r="P3" s="5">
        <v>0.1518409568091815</v>
      </c>
      <c r="Q3" s="5">
        <v>0.15365845447498611</v>
      </c>
      <c r="R3" s="5">
        <v>0.15553774280000321</v>
      </c>
      <c r="S3" s="5">
        <v>0.1582501396681969</v>
      </c>
      <c r="T3" s="5">
        <v>0.16168484803546179</v>
      </c>
      <c r="U3" s="5">
        <v>0.1666089243609887</v>
      </c>
      <c r="V3" s="5">
        <v>0.1723682399420787</v>
      </c>
      <c r="W3" s="5">
        <v>0.18026466004696939</v>
      </c>
      <c r="X3" s="5">
        <v>0.18993383285754531</v>
      </c>
      <c r="Y3" s="5">
        <v>0.19956891426993481</v>
      </c>
      <c r="Z3" s="5">
        <v>0.20907402222673929</v>
      </c>
      <c r="AA3" s="5">
        <v>0.21811463488325611</v>
      </c>
      <c r="AB3" s="5">
        <v>0.23358786823504141</v>
      </c>
      <c r="AC3" s="5">
        <v>0.25771392458897491</v>
      </c>
      <c r="AD3" s="5">
        <v>0.275620431486304</v>
      </c>
      <c r="AE3" s="5">
        <v>0.29546162523070291</v>
      </c>
      <c r="AF3" s="5">
        <v>0.31533691037328798</v>
      </c>
      <c r="AG3" s="5">
        <v>0.34064764281419369</v>
      </c>
      <c r="AH3" s="6">
        <v>0.37031142066100659</v>
      </c>
      <c r="AI3" s="5">
        <v>0.40657401476924587</v>
      </c>
      <c r="AJ3" s="5">
        <v>0.43447569347230691</v>
      </c>
      <c r="AK3" s="5">
        <v>0.45358392215570131</v>
      </c>
      <c r="AL3" s="5">
        <v>0.46961327144039988</v>
      </c>
      <c r="AM3" s="5">
        <v>0.48516747186287762</v>
      </c>
      <c r="AN3" s="5">
        <v>0.49623226128670322</v>
      </c>
      <c r="AO3" s="5">
        <v>0.50731196569723513</v>
      </c>
      <c r="AP3" s="5">
        <v>0.52370140537527587</v>
      </c>
      <c r="AQ3" s="5">
        <v>0.54456321035287569</v>
      </c>
      <c r="AR3" s="5">
        <v>0.56428721491600942</v>
      </c>
      <c r="AS3" s="5">
        <v>0.5843159113504327</v>
      </c>
      <c r="AT3" s="5">
        <v>0.59862364502672549</v>
      </c>
      <c r="AU3" s="5">
        <v>0.6128333659332329</v>
      </c>
      <c r="AV3" s="5">
        <v>0.62616736404883078</v>
      </c>
      <c r="AW3" s="5">
        <v>0.63943531008044285</v>
      </c>
      <c r="AX3" s="5">
        <v>0.65140139084381743</v>
      </c>
      <c r="AY3" s="5">
        <v>0.66290084559451767</v>
      </c>
      <c r="AZ3" s="5">
        <v>0.67108065044683163</v>
      </c>
      <c r="BA3" s="5">
        <v>0.6795949771438482</v>
      </c>
      <c r="BB3" s="5">
        <v>0.69366194032045059</v>
      </c>
      <c r="BC3" s="5">
        <v>0.71033050332114134</v>
      </c>
      <c r="BD3" s="5">
        <v>0.72177029812501559</v>
      </c>
      <c r="BE3" s="5">
        <v>0.73558157581522121</v>
      </c>
      <c r="BF3" s="5">
        <v>0.75378638244667995</v>
      </c>
      <c r="BG3" s="5">
        <v>0.77750760344715164</v>
      </c>
      <c r="BH3" s="5">
        <v>0.80275228380407149</v>
      </c>
      <c r="BI3" s="5">
        <v>0.82459421647952613</v>
      </c>
      <c r="BJ3" s="5">
        <v>0.84165483055935886</v>
      </c>
      <c r="BK3" s="5">
        <v>0.85147741466177274</v>
      </c>
      <c r="BL3" s="5">
        <v>0.85894343086456204</v>
      </c>
      <c r="BM3" s="5">
        <v>0.87638757317399019</v>
      </c>
      <c r="BN3" s="5">
        <v>0.89246166741880806</v>
      </c>
      <c r="BO3" s="5">
        <v>0.9075385882666781</v>
      </c>
      <c r="BP3" s="5">
        <v>0.9240281714268912</v>
      </c>
      <c r="BQ3" s="5">
        <v>0.9351696664966358</v>
      </c>
      <c r="BR3" s="5">
        <v>0.94602138468179731</v>
      </c>
      <c r="BS3" s="5">
        <v>0.96224036736890672</v>
      </c>
      <c r="BT3" s="7">
        <v>0.9807153483309915</v>
      </c>
      <c r="BU3" s="5">
        <v>1</v>
      </c>
      <c r="BV3" s="5">
        <v>1.0210420632455099</v>
      </c>
      <c r="BW3" s="5">
        <v>1.043176968874127</v>
      </c>
      <c r="BX3" s="5">
        <v>1.065750801254393</v>
      </c>
      <c r="BY3" s="5">
        <v>1.0890130668067819</v>
      </c>
    </row>
    <row r="4" spans="1:81" s="16" customFormat="1" ht="17" customHeight="1" x14ac:dyDescent="0.2">
      <c r="A4" s="9"/>
      <c r="B4" s="10">
        <v>1948</v>
      </c>
      <c r="C4" s="10">
        <v>1949</v>
      </c>
      <c r="D4" s="10">
        <v>1950</v>
      </c>
      <c r="E4" s="10">
        <v>1951</v>
      </c>
      <c r="F4" s="10">
        <v>1952</v>
      </c>
      <c r="G4" s="10">
        <v>1953</v>
      </c>
      <c r="H4" s="10">
        <v>1954</v>
      </c>
      <c r="I4" s="10">
        <v>1955</v>
      </c>
      <c r="J4" s="10">
        <v>1956</v>
      </c>
      <c r="K4" s="10">
        <v>1957</v>
      </c>
      <c r="L4" s="11">
        <v>1958</v>
      </c>
      <c r="M4" s="10">
        <v>1959</v>
      </c>
      <c r="N4" s="10">
        <v>1960</v>
      </c>
      <c r="O4" s="10">
        <v>1961</v>
      </c>
      <c r="P4" s="10">
        <v>1962</v>
      </c>
      <c r="Q4" s="10">
        <v>1963</v>
      </c>
      <c r="R4" s="10">
        <v>1964</v>
      </c>
      <c r="S4" s="10">
        <v>1965</v>
      </c>
      <c r="T4" s="10">
        <v>1966</v>
      </c>
      <c r="U4" s="10">
        <v>1967</v>
      </c>
      <c r="V4" s="10">
        <v>1968</v>
      </c>
      <c r="W4" s="11">
        <v>1969</v>
      </c>
      <c r="X4" s="10">
        <v>1970</v>
      </c>
      <c r="Y4" s="10">
        <v>1971</v>
      </c>
      <c r="Z4" s="10">
        <v>1972</v>
      </c>
      <c r="AA4" s="10">
        <v>1973</v>
      </c>
      <c r="AB4" s="10">
        <v>1974</v>
      </c>
      <c r="AC4" s="10">
        <v>1975</v>
      </c>
      <c r="AD4" s="10">
        <v>1976</v>
      </c>
      <c r="AE4" s="10">
        <v>1977</v>
      </c>
      <c r="AF4" s="10">
        <v>1978</v>
      </c>
      <c r="AG4" s="10">
        <v>1979</v>
      </c>
      <c r="AH4" s="12">
        <v>1980</v>
      </c>
      <c r="AI4" s="13">
        <v>1981</v>
      </c>
      <c r="AJ4" s="12">
        <v>1982</v>
      </c>
      <c r="AK4" s="13">
        <v>1983</v>
      </c>
      <c r="AL4" s="12">
        <v>1984</v>
      </c>
      <c r="AM4" s="13">
        <v>1985</v>
      </c>
      <c r="AN4" s="12">
        <v>1986</v>
      </c>
      <c r="AO4" s="13">
        <v>1987</v>
      </c>
      <c r="AP4" s="12">
        <v>1988</v>
      </c>
      <c r="AQ4" s="13">
        <v>1989</v>
      </c>
      <c r="AR4" s="12">
        <v>1990</v>
      </c>
      <c r="AS4" s="13">
        <v>1991</v>
      </c>
      <c r="AT4" s="12">
        <v>1992</v>
      </c>
      <c r="AU4" s="13">
        <v>1993</v>
      </c>
      <c r="AV4" s="12">
        <v>1994</v>
      </c>
      <c r="AW4" s="13">
        <v>1995</v>
      </c>
      <c r="AX4" s="12">
        <v>1996</v>
      </c>
      <c r="AY4" s="13">
        <v>1997</v>
      </c>
      <c r="AZ4" s="12">
        <v>1998</v>
      </c>
      <c r="BA4" s="13">
        <v>1999</v>
      </c>
      <c r="BB4" s="12">
        <v>2000</v>
      </c>
      <c r="BC4" s="13">
        <v>2001</v>
      </c>
      <c r="BD4" s="12">
        <v>2002</v>
      </c>
      <c r="BE4" s="13">
        <v>2003</v>
      </c>
      <c r="BF4" s="12">
        <v>2004</v>
      </c>
      <c r="BG4" s="13">
        <v>2005</v>
      </c>
      <c r="BH4" s="12">
        <v>2006</v>
      </c>
      <c r="BI4" s="13">
        <v>2007</v>
      </c>
      <c r="BJ4" s="12">
        <v>2008</v>
      </c>
      <c r="BK4" s="13">
        <v>2009</v>
      </c>
      <c r="BL4" s="12">
        <v>2010</v>
      </c>
      <c r="BM4" s="13">
        <v>2011</v>
      </c>
      <c r="BN4" s="12">
        <v>2012</v>
      </c>
      <c r="BO4" s="13">
        <v>2013</v>
      </c>
      <c r="BP4" s="12">
        <v>2014</v>
      </c>
      <c r="BQ4" s="13">
        <v>2015</v>
      </c>
      <c r="BR4" s="12">
        <v>2016</v>
      </c>
      <c r="BS4" s="12">
        <v>2017</v>
      </c>
      <c r="BT4" s="14">
        <v>2018</v>
      </c>
      <c r="BU4" s="15">
        <v>2019</v>
      </c>
      <c r="BV4" s="15">
        <v>2020</v>
      </c>
      <c r="BW4" s="15">
        <v>2021</v>
      </c>
      <c r="BX4" s="15">
        <v>2022</v>
      </c>
      <c r="BY4" s="15">
        <v>2023</v>
      </c>
    </row>
    <row r="5" spans="1:81" s="19" customFormat="1" ht="15" customHeight="1" x14ac:dyDescent="0.2">
      <c r="A5" s="17" t="s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</row>
    <row r="6" spans="1:81" s="24" customFormat="1" ht="15.5" customHeight="1" x14ac:dyDescent="0.2">
      <c r="A6" s="20" t="s">
        <v>4</v>
      </c>
      <c r="B6" s="21">
        <v>4301</v>
      </c>
      <c r="C6" s="21">
        <v>4507</v>
      </c>
      <c r="D6" s="21">
        <v>4891</v>
      </c>
      <c r="E6" s="21">
        <v>8709</v>
      </c>
      <c r="F6" s="21">
        <v>11152</v>
      </c>
      <c r="G6" s="21">
        <v>12130</v>
      </c>
      <c r="H6" s="21">
        <v>11559</v>
      </c>
      <c r="I6" s="21">
        <v>11140</v>
      </c>
      <c r="J6" s="21">
        <v>11058</v>
      </c>
      <c r="K6" s="21">
        <v>11038</v>
      </c>
      <c r="L6" s="21">
        <v>10415</v>
      </c>
      <c r="M6" s="21">
        <v>10823</v>
      </c>
      <c r="N6" s="21">
        <v>10881</v>
      </c>
      <c r="O6" s="21">
        <v>10989</v>
      </c>
      <c r="P6" s="21">
        <v>11790</v>
      </c>
      <c r="Q6" s="21">
        <v>11713</v>
      </c>
      <c r="R6" s="21">
        <v>12655</v>
      </c>
      <c r="S6" s="21">
        <v>13257</v>
      </c>
      <c r="T6" s="21">
        <v>15473</v>
      </c>
      <c r="U6" s="21">
        <v>18377</v>
      </c>
      <c r="V6" s="21">
        <v>20023</v>
      </c>
      <c r="W6" s="21">
        <v>21427</v>
      </c>
      <c r="X6" s="21">
        <v>22995</v>
      </c>
      <c r="Y6" s="21">
        <v>22643</v>
      </c>
      <c r="Z6" s="21">
        <v>22964</v>
      </c>
      <c r="AA6" s="21">
        <v>23727</v>
      </c>
      <c r="AB6" s="21">
        <v>24167</v>
      </c>
      <c r="AC6" s="21">
        <v>24963</v>
      </c>
      <c r="AD6" s="21">
        <v>25430</v>
      </c>
      <c r="AE6" s="21">
        <v>26118</v>
      </c>
      <c r="AF6" s="21">
        <v>27246</v>
      </c>
      <c r="AG6" s="21">
        <v>28703</v>
      </c>
      <c r="AH6" s="21">
        <v>31014</v>
      </c>
      <c r="AI6" s="21">
        <v>36909</v>
      </c>
      <c r="AJ6" s="21">
        <v>42875</v>
      </c>
      <c r="AK6" s="21">
        <v>45688</v>
      </c>
      <c r="AL6" s="21">
        <v>48363</v>
      </c>
      <c r="AM6" s="21">
        <v>67773</v>
      </c>
      <c r="AN6" s="21">
        <v>67794</v>
      </c>
      <c r="AO6" s="21">
        <v>74010</v>
      </c>
      <c r="AP6" s="21">
        <v>76584</v>
      </c>
      <c r="AQ6" s="21">
        <v>78477</v>
      </c>
      <c r="AR6" s="21">
        <v>78876</v>
      </c>
      <c r="AS6" s="21">
        <v>84213</v>
      </c>
      <c r="AT6" s="21">
        <v>81221</v>
      </c>
      <c r="AU6" s="21">
        <v>75974</v>
      </c>
      <c r="AV6" s="21">
        <v>71365</v>
      </c>
      <c r="AW6" s="21">
        <v>71557</v>
      </c>
      <c r="AX6" s="21">
        <v>69775</v>
      </c>
      <c r="AY6" s="21">
        <v>70338</v>
      </c>
      <c r="AZ6" s="21">
        <v>69821</v>
      </c>
      <c r="BA6" s="21">
        <v>70650</v>
      </c>
      <c r="BB6" s="21">
        <v>73838</v>
      </c>
      <c r="BC6" s="21">
        <v>76888</v>
      </c>
      <c r="BD6" s="21">
        <v>86957</v>
      </c>
      <c r="BE6" s="21">
        <v>109062</v>
      </c>
      <c r="BF6" s="21">
        <v>116111</v>
      </c>
      <c r="BG6" s="21">
        <v>121279</v>
      </c>
      <c r="BH6" s="21">
        <v>128483</v>
      </c>
      <c r="BI6" s="21">
        <v>131756</v>
      </c>
      <c r="BJ6" s="21">
        <v>139033</v>
      </c>
      <c r="BK6" s="21">
        <v>149290</v>
      </c>
      <c r="BL6" s="21">
        <v>157100</v>
      </c>
      <c r="BM6" s="21">
        <v>158389</v>
      </c>
      <c r="BN6" s="21">
        <v>158352</v>
      </c>
      <c r="BO6" s="21">
        <v>153531</v>
      </c>
      <c r="BP6" s="21">
        <v>150186</v>
      </c>
      <c r="BQ6" s="21">
        <v>145859</v>
      </c>
      <c r="BR6" s="21">
        <v>145446</v>
      </c>
      <c r="BS6" s="21">
        <v>146147</v>
      </c>
      <c r="BT6" s="21">
        <f>'2018-Omnibus'!F3*1000</f>
        <v>145841</v>
      </c>
      <c r="BU6" s="21">
        <v>161527</v>
      </c>
      <c r="BV6" s="21">
        <f>'GB_Tab6-8-raw'!BV6+'PB19-Wedge'!D45</f>
        <v>162607.57941860001</v>
      </c>
      <c r="BW6" s="21">
        <f>'GB_Tab6-8-raw'!BW6+'PB19-Wedge'!E45</f>
        <v>168325.09315795999</v>
      </c>
      <c r="BX6" s="21">
        <f>'GB_Tab6-8-raw'!BX6+'PB19-Wedge'!F45</f>
        <v>173287.09315795999</v>
      </c>
      <c r="BY6" s="21">
        <f>'GB_Tab6-8-raw'!BY6+'PB19-Wedge'!G45</f>
        <v>177666.09315795999</v>
      </c>
      <c r="BZ6" s="23"/>
    </row>
    <row r="7" spans="1:81" s="24" customFormat="1" x14ac:dyDescent="0.2">
      <c r="A7" s="20" t="s">
        <v>5</v>
      </c>
      <c r="B7" s="25">
        <v>175</v>
      </c>
      <c r="C7" s="25">
        <v>193</v>
      </c>
      <c r="D7" s="25">
        <v>180</v>
      </c>
      <c r="E7" s="25">
        <v>342</v>
      </c>
      <c r="F7" s="25">
        <v>345</v>
      </c>
      <c r="G7" s="25">
        <v>357</v>
      </c>
      <c r="H7" s="25">
        <v>387</v>
      </c>
      <c r="I7" s="25">
        <v>424</v>
      </c>
      <c r="J7" s="25">
        <v>495</v>
      </c>
      <c r="K7" s="25">
        <v>515</v>
      </c>
      <c r="L7" s="25">
        <v>567</v>
      </c>
      <c r="M7" s="25">
        <v>640</v>
      </c>
      <c r="N7" s="25">
        <v>715</v>
      </c>
      <c r="O7" s="25">
        <v>790</v>
      </c>
      <c r="P7" s="25">
        <v>920</v>
      </c>
      <c r="Q7" s="25">
        <v>1026</v>
      </c>
      <c r="R7" s="25">
        <v>1228</v>
      </c>
      <c r="S7" s="25">
        <v>1399</v>
      </c>
      <c r="T7" s="25">
        <v>1600</v>
      </c>
      <c r="U7" s="25">
        <v>1839</v>
      </c>
      <c r="V7" s="25">
        <v>2095</v>
      </c>
      <c r="W7" s="25">
        <v>2450</v>
      </c>
      <c r="X7" s="25">
        <v>2858</v>
      </c>
      <c r="Y7" s="25">
        <v>3391</v>
      </c>
      <c r="Z7" s="25">
        <v>3901</v>
      </c>
      <c r="AA7" s="25">
        <v>4442</v>
      </c>
      <c r="AB7" s="25">
        <v>5151</v>
      </c>
      <c r="AC7" s="25">
        <v>6251</v>
      </c>
      <c r="AD7" s="25">
        <v>7326</v>
      </c>
      <c r="AE7" s="25">
        <v>8238</v>
      </c>
      <c r="AF7" s="25">
        <v>9180</v>
      </c>
      <c r="AG7" s="25">
        <v>10283</v>
      </c>
      <c r="AH7" s="25">
        <v>11965</v>
      </c>
      <c r="AI7" s="25">
        <v>13840</v>
      </c>
      <c r="AJ7" s="25">
        <v>14986</v>
      </c>
      <c r="AK7" s="25">
        <v>16155</v>
      </c>
      <c r="AL7" s="25">
        <v>16503</v>
      </c>
      <c r="AM7" s="25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0</v>
      </c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6"/>
      <c r="BZ7" s="23"/>
    </row>
    <row r="8" spans="1:81" s="24" customFormat="1" x14ac:dyDescent="0.2">
      <c r="A8" s="20" t="s">
        <v>6</v>
      </c>
      <c r="B8" s="25">
        <v>3858</v>
      </c>
      <c r="C8" s="25">
        <v>4191</v>
      </c>
      <c r="D8" s="25">
        <v>4332</v>
      </c>
      <c r="E8" s="25">
        <v>12116</v>
      </c>
      <c r="F8" s="25">
        <v>12948</v>
      </c>
      <c r="G8" s="25">
        <v>10628</v>
      </c>
      <c r="H8" s="25">
        <v>10295</v>
      </c>
      <c r="I8" s="25">
        <v>8036</v>
      </c>
      <c r="J8" s="25">
        <v>9009</v>
      </c>
      <c r="K8" s="25">
        <v>9526</v>
      </c>
      <c r="L8" s="25">
        <v>10108</v>
      </c>
      <c r="M8" s="25">
        <v>10276</v>
      </c>
      <c r="N8" s="25">
        <v>10317</v>
      </c>
      <c r="O8" s="25">
        <v>10702</v>
      </c>
      <c r="P8" s="25">
        <v>11503</v>
      </c>
      <c r="Q8" s="25">
        <v>11496</v>
      </c>
      <c r="R8" s="25">
        <v>11705</v>
      </c>
      <c r="S8" s="25">
        <v>12603</v>
      </c>
      <c r="T8" s="25">
        <v>15339</v>
      </c>
      <c r="U8" s="25">
        <v>19441</v>
      </c>
      <c r="V8" s="25">
        <v>20961</v>
      </c>
      <c r="W8" s="25">
        <v>22349</v>
      </c>
      <c r="X8" s="25">
        <v>21529</v>
      </c>
      <c r="Y8" s="25">
        <v>20437</v>
      </c>
      <c r="Z8" s="25">
        <v>20804</v>
      </c>
      <c r="AA8" s="25">
        <v>21735</v>
      </c>
      <c r="AB8" s="25">
        <v>23958</v>
      </c>
      <c r="AC8" s="25">
        <v>26109</v>
      </c>
      <c r="AD8" s="25">
        <v>28733</v>
      </c>
      <c r="AE8" s="25">
        <v>32111</v>
      </c>
      <c r="AF8" s="25">
        <v>34734</v>
      </c>
      <c r="AG8" s="25">
        <v>38038</v>
      </c>
      <c r="AH8" s="25">
        <v>46372</v>
      </c>
      <c r="AI8" s="25">
        <v>55551</v>
      </c>
      <c r="AJ8" s="25">
        <v>62469</v>
      </c>
      <c r="AK8" s="25">
        <v>66544</v>
      </c>
      <c r="AL8" s="25">
        <v>70953</v>
      </c>
      <c r="AM8" s="25">
        <v>77812</v>
      </c>
      <c r="AN8" s="25">
        <v>74890</v>
      </c>
      <c r="AO8" s="25">
        <v>79610</v>
      </c>
      <c r="AP8" s="25">
        <v>81629</v>
      </c>
      <c r="AQ8" s="25">
        <v>86221</v>
      </c>
      <c r="AR8" s="25">
        <v>88409</v>
      </c>
      <c r="AS8" s="25">
        <v>117234</v>
      </c>
      <c r="AT8" s="25">
        <v>93791</v>
      </c>
      <c r="AU8" s="25">
        <v>89172</v>
      </c>
      <c r="AV8" s="25">
        <v>88640</v>
      </c>
      <c r="AW8" s="25">
        <v>93751</v>
      </c>
      <c r="AX8" s="25">
        <v>93658</v>
      </c>
      <c r="AY8" s="25">
        <v>92353</v>
      </c>
      <c r="AZ8" s="25">
        <v>97215</v>
      </c>
      <c r="BA8" s="25">
        <v>104992</v>
      </c>
      <c r="BB8" s="25">
        <v>108776</v>
      </c>
      <c r="BC8" s="25">
        <v>125238</v>
      </c>
      <c r="BD8" s="25">
        <v>133851</v>
      </c>
      <c r="BE8" s="25">
        <v>178316</v>
      </c>
      <c r="BF8" s="25">
        <v>189763</v>
      </c>
      <c r="BG8" s="25">
        <v>179215</v>
      </c>
      <c r="BH8" s="25">
        <v>213532</v>
      </c>
      <c r="BI8" s="25">
        <v>240252</v>
      </c>
      <c r="BJ8" s="25">
        <v>256223</v>
      </c>
      <c r="BK8" s="25">
        <v>271564</v>
      </c>
      <c r="BL8" s="25">
        <v>293630</v>
      </c>
      <c r="BM8" s="25">
        <v>305235</v>
      </c>
      <c r="BN8" s="25">
        <v>286775</v>
      </c>
      <c r="BO8" s="25">
        <v>258353</v>
      </c>
      <c r="BP8" s="25">
        <v>262453</v>
      </c>
      <c r="BQ8" s="25">
        <v>246572</v>
      </c>
      <c r="BR8" s="25">
        <v>245150</v>
      </c>
      <c r="BS8" s="25">
        <v>258707</v>
      </c>
      <c r="BT8" s="25">
        <f>'2018-Omnibus'!F4*1000</f>
        <v>273979</v>
      </c>
      <c r="BU8" s="25">
        <v>284553</v>
      </c>
      <c r="BV8" s="25">
        <f>'GB_Tab6-8-raw'!BV8+'PB19-Wedge'!D46</f>
        <v>241975.8781036</v>
      </c>
      <c r="BW8" s="25">
        <f>'GB_Tab6-8-raw'!BW8+'PB19-Wedge'!E46</f>
        <v>250076.73239896001</v>
      </c>
      <c r="BX8" s="25">
        <f>'GB_Tab6-8-raw'!BX8+'PB19-Wedge'!F46</f>
        <v>257513.73239896001</v>
      </c>
      <c r="BY8" s="25">
        <f>'GB_Tab6-8-raw'!BY8+'PB19-Wedge'!G46</f>
        <v>261164.73239896001</v>
      </c>
      <c r="BZ8" s="23"/>
    </row>
    <row r="9" spans="1:81" s="24" customFormat="1" x14ac:dyDescent="0.2">
      <c r="A9" s="20" t="s">
        <v>7</v>
      </c>
      <c r="B9" s="25">
        <v>3695</v>
      </c>
      <c r="C9" s="25">
        <v>1745</v>
      </c>
      <c r="D9" s="25">
        <v>3728</v>
      </c>
      <c r="E9" s="25">
        <v>22257</v>
      </c>
      <c r="F9" s="25">
        <v>29367</v>
      </c>
      <c r="G9" s="25">
        <v>20766</v>
      </c>
      <c r="H9" s="25">
        <v>9648</v>
      </c>
      <c r="I9" s="25">
        <v>6762</v>
      </c>
      <c r="J9" s="25">
        <v>8016</v>
      </c>
      <c r="K9" s="25">
        <v>9405</v>
      </c>
      <c r="L9" s="25">
        <v>9477</v>
      </c>
      <c r="M9" s="25">
        <v>12709</v>
      </c>
      <c r="N9" s="25">
        <v>11596</v>
      </c>
      <c r="O9" s="25">
        <v>11716</v>
      </c>
      <c r="P9" s="25">
        <v>15746</v>
      </c>
      <c r="Q9" s="25">
        <v>16647</v>
      </c>
      <c r="R9" s="25">
        <v>15645</v>
      </c>
      <c r="S9" s="25">
        <v>13836</v>
      </c>
      <c r="T9" s="25">
        <v>20013</v>
      </c>
      <c r="U9" s="25">
        <v>22871</v>
      </c>
      <c r="V9" s="25">
        <v>23408</v>
      </c>
      <c r="W9" s="25">
        <v>20543</v>
      </c>
      <c r="X9" s="25">
        <v>17867</v>
      </c>
      <c r="Y9" s="25">
        <v>15702</v>
      </c>
      <c r="Z9" s="25">
        <v>17777</v>
      </c>
      <c r="AA9" s="25">
        <v>17473</v>
      </c>
      <c r="AB9" s="25">
        <v>17028</v>
      </c>
      <c r="AC9" s="25">
        <v>16698</v>
      </c>
      <c r="AD9" s="25">
        <v>20991</v>
      </c>
      <c r="AE9" s="25">
        <v>27922</v>
      </c>
      <c r="AF9" s="25">
        <v>29529</v>
      </c>
      <c r="AG9" s="25">
        <v>31428</v>
      </c>
      <c r="AH9" s="25">
        <v>35283</v>
      </c>
      <c r="AI9" s="25">
        <v>48025</v>
      </c>
      <c r="AJ9" s="25">
        <v>64462</v>
      </c>
      <c r="AK9" s="25">
        <v>80355</v>
      </c>
      <c r="AL9" s="25">
        <v>86161</v>
      </c>
      <c r="AM9" s="25">
        <v>96842</v>
      </c>
      <c r="AN9" s="25">
        <v>92506</v>
      </c>
      <c r="AO9" s="25">
        <v>80234</v>
      </c>
      <c r="AP9" s="25">
        <v>80053</v>
      </c>
      <c r="AQ9" s="25">
        <v>79390</v>
      </c>
      <c r="AR9" s="25">
        <v>81376</v>
      </c>
      <c r="AS9" s="25">
        <v>71740</v>
      </c>
      <c r="AT9" s="25">
        <v>62952</v>
      </c>
      <c r="AU9" s="25">
        <v>52789</v>
      </c>
      <c r="AV9" s="25">
        <v>44141</v>
      </c>
      <c r="AW9" s="25">
        <v>43647</v>
      </c>
      <c r="AX9" s="25">
        <v>42572</v>
      </c>
      <c r="AY9" s="25">
        <v>42963</v>
      </c>
      <c r="AZ9" s="25">
        <v>44818</v>
      </c>
      <c r="BA9" s="25">
        <v>51112</v>
      </c>
      <c r="BB9" s="25">
        <v>54973</v>
      </c>
      <c r="BC9" s="25">
        <v>62607</v>
      </c>
      <c r="BD9" s="25">
        <v>62740</v>
      </c>
      <c r="BE9" s="25">
        <v>78490</v>
      </c>
      <c r="BF9" s="25">
        <v>83073</v>
      </c>
      <c r="BG9" s="25">
        <v>96614</v>
      </c>
      <c r="BH9" s="25">
        <v>105371</v>
      </c>
      <c r="BI9" s="25">
        <v>133772</v>
      </c>
      <c r="BJ9" s="25">
        <v>165006</v>
      </c>
      <c r="BK9" s="25">
        <v>135438</v>
      </c>
      <c r="BL9" s="25">
        <v>135817</v>
      </c>
      <c r="BM9" s="25">
        <v>131898</v>
      </c>
      <c r="BN9" s="25">
        <v>118316</v>
      </c>
      <c r="BO9" s="25">
        <v>97763</v>
      </c>
      <c r="BP9" s="25">
        <v>100405</v>
      </c>
      <c r="BQ9" s="25">
        <v>102110</v>
      </c>
      <c r="BR9" s="25">
        <v>118895</v>
      </c>
      <c r="BS9" s="25">
        <v>124337</v>
      </c>
      <c r="BT9" s="25">
        <f>'2018-Omnibus'!F5*1000</f>
        <v>146960</v>
      </c>
      <c r="BU9" s="25">
        <v>144545</v>
      </c>
      <c r="BV9" s="25">
        <f>'GB_Tab6-8-raw'!BV9+'PB19-Wedge'!D47</f>
        <v>132148.81805920001</v>
      </c>
      <c r="BW9" s="25">
        <f>'GB_Tab6-8-raw'!BW9+'PB19-Wedge'!E47</f>
        <v>137604.48428512001</v>
      </c>
      <c r="BX9" s="25">
        <f>'GB_Tab6-8-raw'!BX9+'PB19-Wedge'!F47</f>
        <v>141503.48428512001</v>
      </c>
      <c r="BY9" s="25">
        <f>'GB_Tab6-8-raw'!BY9+'PB19-Wedge'!G47</f>
        <v>150129.48428512001</v>
      </c>
      <c r="BZ9" s="23"/>
    </row>
    <row r="10" spans="1:81" s="24" customFormat="1" x14ac:dyDescent="0.2">
      <c r="A10" s="20" t="s">
        <v>8</v>
      </c>
      <c r="B10" s="25">
        <v>461</v>
      </c>
      <c r="C10" s="25">
        <v>242</v>
      </c>
      <c r="D10" s="25">
        <v>610</v>
      </c>
      <c r="E10" s="25">
        <v>1254</v>
      </c>
      <c r="F10" s="25">
        <v>1755</v>
      </c>
      <c r="G10" s="25">
        <v>2233</v>
      </c>
      <c r="H10" s="25">
        <v>2290</v>
      </c>
      <c r="I10" s="25">
        <v>2335</v>
      </c>
      <c r="J10" s="25">
        <v>3340</v>
      </c>
      <c r="K10" s="25">
        <v>4220</v>
      </c>
      <c r="L10" s="25">
        <v>3964</v>
      </c>
      <c r="M10" s="25">
        <v>5278</v>
      </c>
      <c r="N10" s="25">
        <v>5725</v>
      </c>
      <c r="O10" s="25">
        <v>6033</v>
      </c>
      <c r="P10" s="25">
        <v>6402</v>
      </c>
      <c r="Q10" s="25">
        <v>6993</v>
      </c>
      <c r="R10" s="25">
        <v>6984</v>
      </c>
      <c r="S10" s="25">
        <v>6483</v>
      </c>
      <c r="T10" s="25">
        <v>6746</v>
      </c>
      <c r="U10" s="25">
        <v>7172</v>
      </c>
      <c r="V10" s="25">
        <v>7285</v>
      </c>
      <c r="W10" s="25">
        <v>7629</v>
      </c>
      <c r="X10" s="25">
        <v>7406</v>
      </c>
      <c r="Y10" s="25">
        <v>7066</v>
      </c>
      <c r="Z10" s="25">
        <v>7519</v>
      </c>
      <c r="AA10" s="25">
        <v>7960</v>
      </c>
      <c r="AB10" s="25">
        <v>8176</v>
      </c>
      <c r="AC10" s="25">
        <v>8572</v>
      </c>
      <c r="AD10" s="25">
        <v>9451</v>
      </c>
      <c r="AE10" s="25">
        <v>10439</v>
      </c>
      <c r="AF10" s="25">
        <v>11371</v>
      </c>
      <c r="AG10" s="25">
        <v>12437</v>
      </c>
      <c r="AH10" s="25">
        <v>13561</v>
      </c>
      <c r="AI10" s="25">
        <v>16609</v>
      </c>
      <c r="AJ10" s="25">
        <v>20060</v>
      </c>
      <c r="AK10" s="25">
        <v>22798</v>
      </c>
      <c r="AL10" s="25">
        <v>26867</v>
      </c>
      <c r="AM10" s="25">
        <v>31327</v>
      </c>
      <c r="AN10" s="25">
        <v>33609</v>
      </c>
      <c r="AO10" s="25">
        <v>35644</v>
      </c>
      <c r="AP10" s="25">
        <v>36521</v>
      </c>
      <c r="AQ10" s="25">
        <v>37530</v>
      </c>
      <c r="AR10" s="25">
        <v>36459</v>
      </c>
      <c r="AS10" s="25">
        <v>36193</v>
      </c>
      <c r="AT10" s="25">
        <v>36623</v>
      </c>
      <c r="AU10" s="25">
        <v>37974</v>
      </c>
      <c r="AV10" s="25">
        <v>34567</v>
      </c>
      <c r="AW10" s="25">
        <v>34522</v>
      </c>
      <c r="AX10" s="25">
        <v>34972</v>
      </c>
      <c r="AY10" s="25">
        <v>36404</v>
      </c>
      <c r="AZ10" s="25">
        <v>37089</v>
      </c>
      <c r="BA10" s="25">
        <v>38290</v>
      </c>
      <c r="BB10" s="25">
        <v>38706</v>
      </c>
      <c r="BC10" s="25">
        <v>41594</v>
      </c>
      <c r="BD10" s="25">
        <v>48718</v>
      </c>
      <c r="BE10" s="25">
        <v>58103</v>
      </c>
      <c r="BF10" s="25">
        <v>64641</v>
      </c>
      <c r="BG10" s="25">
        <v>68825</v>
      </c>
      <c r="BH10" s="25">
        <v>72855</v>
      </c>
      <c r="BI10" s="25">
        <v>77549</v>
      </c>
      <c r="BJ10" s="25">
        <v>79567</v>
      </c>
      <c r="BK10" s="25">
        <v>80005</v>
      </c>
      <c r="BL10" s="25">
        <v>80234</v>
      </c>
      <c r="BM10" s="25">
        <v>76687</v>
      </c>
      <c r="BN10" s="25">
        <v>72034</v>
      </c>
      <c r="BO10" s="25">
        <v>63347</v>
      </c>
      <c r="BP10" s="25">
        <v>63483</v>
      </c>
      <c r="BQ10" s="25">
        <v>63869</v>
      </c>
      <c r="BR10" s="25">
        <v>69543</v>
      </c>
      <c r="BS10" s="25">
        <v>74129</v>
      </c>
      <c r="BT10" s="25">
        <f>'2018-Omnibus'!F6*1000</f>
        <v>90249</v>
      </c>
      <c r="BU10" s="25">
        <v>92634</v>
      </c>
      <c r="BV10" s="25">
        <f>'GB_Tab6-8-raw'!BV10+'PB19-Wedge'!D48</f>
        <v>89927.004694500007</v>
      </c>
      <c r="BW10" s="25">
        <f>'GB_Tab6-8-raw'!BW10+'PB19-Wedge'!E48</f>
        <v>90722.868207699998</v>
      </c>
      <c r="BX10" s="25">
        <f>'GB_Tab6-8-raw'!BX10+'PB19-Wedge'!F48</f>
        <v>87426.868207699998</v>
      </c>
      <c r="BY10" s="25">
        <f>'GB_Tab6-8-raw'!BY10+'PB19-Wedge'!G48</f>
        <v>85640.868207699998</v>
      </c>
      <c r="BZ10" s="23"/>
    </row>
    <row r="11" spans="1:81" s="24" customFormat="1" x14ac:dyDescent="0.2">
      <c r="A11" s="20" t="s">
        <v>9</v>
      </c>
      <c r="B11" s="25">
        <v>253</v>
      </c>
      <c r="C11" s="25">
        <v>127</v>
      </c>
      <c r="D11" s="25">
        <v>388</v>
      </c>
      <c r="E11" s="25">
        <v>2471</v>
      </c>
      <c r="F11" s="25">
        <v>4037</v>
      </c>
      <c r="G11" s="25">
        <v>2336</v>
      </c>
      <c r="H11" s="25">
        <v>313</v>
      </c>
      <c r="I11" s="25">
        <v>896</v>
      </c>
      <c r="J11" s="25">
        <v>1269</v>
      </c>
      <c r="K11" s="25">
        <v>1475</v>
      </c>
      <c r="L11" s="25">
        <v>2086</v>
      </c>
      <c r="M11" s="25">
        <v>1384</v>
      </c>
      <c r="N11" s="25">
        <v>1364</v>
      </c>
      <c r="O11" s="25">
        <v>1061</v>
      </c>
      <c r="P11" s="25">
        <v>787</v>
      </c>
      <c r="Q11" s="25">
        <v>1204</v>
      </c>
      <c r="R11" s="25">
        <v>949</v>
      </c>
      <c r="S11" s="25">
        <v>1049</v>
      </c>
      <c r="T11" s="25">
        <v>2566</v>
      </c>
      <c r="U11" s="25">
        <v>1098</v>
      </c>
      <c r="V11" s="25">
        <v>1543</v>
      </c>
      <c r="W11" s="25">
        <v>1168</v>
      </c>
      <c r="X11" s="25">
        <v>960</v>
      </c>
      <c r="Y11" s="25">
        <v>1322</v>
      </c>
      <c r="Z11" s="25">
        <v>1287</v>
      </c>
      <c r="AA11" s="25">
        <v>1356</v>
      </c>
      <c r="AB11" s="25">
        <v>1563</v>
      </c>
      <c r="AC11" s="25">
        <v>1927</v>
      </c>
      <c r="AD11" s="25">
        <v>2360</v>
      </c>
      <c r="AE11" s="25">
        <v>2204</v>
      </c>
      <c r="AF11" s="25">
        <v>1641</v>
      </c>
      <c r="AG11" s="25">
        <v>2319</v>
      </c>
      <c r="AH11" s="25">
        <v>2293</v>
      </c>
      <c r="AI11" s="25">
        <v>3398</v>
      </c>
      <c r="AJ11" s="25">
        <v>4916</v>
      </c>
      <c r="AK11" s="25">
        <v>4512</v>
      </c>
      <c r="AL11" s="25">
        <v>4510</v>
      </c>
      <c r="AM11" s="25">
        <v>5517</v>
      </c>
      <c r="AN11" s="25">
        <v>5281</v>
      </c>
      <c r="AO11" s="25">
        <v>5093</v>
      </c>
      <c r="AP11" s="25">
        <v>5349</v>
      </c>
      <c r="AQ11" s="25">
        <v>5738</v>
      </c>
      <c r="AR11" s="25">
        <v>5130</v>
      </c>
      <c r="AS11" s="25">
        <v>5188</v>
      </c>
      <c r="AT11" s="25">
        <v>5254</v>
      </c>
      <c r="AU11" s="25">
        <v>4554</v>
      </c>
      <c r="AV11" s="25">
        <v>6009</v>
      </c>
      <c r="AW11" s="25">
        <v>5426</v>
      </c>
      <c r="AX11" s="25">
        <v>6893</v>
      </c>
      <c r="AY11" s="25">
        <v>5718</v>
      </c>
      <c r="AZ11" s="25">
        <v>5466</v>
      </c>
      <c r="BA11" s="25">
        <v>5405</v>
      </c>
      <c r="BB11" s="25">
        <v>5106</v>
      </c>
      <c r="BC11" s="25">
        <v>5423</v>
      </c>
      <c r="BD11" s="25">
        <v>6631</v>
      </c>
      <c r="BE11" s="25">
        <v>6670</v>
      </c>
      <c r="BF11" s="25">
        <v>6137</v>
      </c>
      <c r="BG11" s="25">
        <v>7260</v>
      </c>
      <c r="BH11" s="25">
        <v>9530</v>
      </c>
      <c r="BI11" s="25">
        <v>13961</v>
      </c>
      <c r="BJ11" s="25">
        <v>22064</v>
      </c>
      <c r="BK11" s="25">
        <v>26815</v>
      </c>
      <c r="BL11" s="25">
        <v>22577</v>
      </c>
      <c r="BM11" s="25">
        <v>15991</v>
      </c>
      <c r="BN11" s="25">
        <v>11367</v>
      </c>
      <c r="BO11" s="25">
        <v>8068</v>
      </c>
      <c r="BP11" s="25">
        <v>8392</v>
      </c>
      <c r="BQ11" s="25">
        <v>5652</v>
      </c>
      <c r="BR11" s="25">
        <v>6927</v>
      </c>
      <c r="BS11" s="25">
        <v>6894</v>
      </c>
      <c r="BT11" s="25">
        <f>'2018-Omnibus'!F7*1000</f>
        <v>10372</v>
      </c>
      <c r="BU11" s="25">
        <v>9801</v>
      </c>
      <c r="BV11" s="25">
        <f>'GB_Tab6-8-raw'!BV11+'PB19-Wedge'!D49</f>
        <v>9850.7074386999993</v>
      </c>
      <c r="BW11" s="25">
        <f>'GB_Tab6-8-raw'!BW11+'PB19-Wedge'!E49</f>
        <v>9853.6113338199993</v>
      </c>
      <c r="BX11" s="25">
        <f>'GB_Tab6-8-raw'!BX11+'PB19-Wedge'!F49</f>
        <v>10485.611333819999</v>
      </c>
      <c r="BY11" s="25">
        <f>'GB_Tab6-8-raw'!BY11+'PB19-Wedge'!G49</f>
        <v>10202.611333819999</v>
      </c>
      <c r="BZ11" s="23"/>
    </row>
    <row r="12" spans="1:81" s="24" customFormat="1" x14ac:dyDescent="0.2">
      <c r="A12" s="20" t="s">
        <v>10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75</v>
      </c>
      <c r="J12" s="25">
        <v>0</v>
      </c>
      <c r="K12" s="25">
        <v>75</v>
      </c>
      <c r="L12" s="25">
        <v>55</v>
      </c>
      <c r="M12" s="25">
        <v>57</v>
      </c>
      <c r="N12" s="25">
        <v>30</v>
      </c>
      <c r="O12" s="25">
        <v>30</v>
      </c>
      <c r="P12" s="25">
        <v>440</v>
      </c>
      <c r="Q12" s="25">
        <v>590</v>
      </c>
      <c r="R12" s="25">
        <v>644</v>
      </c>
      <c r="S12" s="25">
        <v>631</v>
      </c>
      <c r="T12" s="25">
        <v>666</v>
      </c>
      <c r="U12" s="25">
        <v>507</v>
      </c>
      <c r="V12" s="25">
        <v>612</v>
      </c>
      <c r="W12" s="25">
        <v>512</v>
      </c>
      <c r="X12" s="25">
        <v>604</v>
      </c>
      <c r="Y12" s="25">
        <v>717</v>
      </c>
      <c r="Z12" s="25">
        <v>860</v>
      </c>
      <c r="AA12" s="25">
        <v>967</v>
      </c>
      <c r="AB12" s="25">
        <v>1099</v>
      </c>
      <c r="AC12" s="25">
        <v>1157</v>
      </c>
      <c r="AD12" s="25">
        <v>1229</v>
      </c>
      <c r="AE12" s="25">
        <v>1258</v>
      </c>
      <c r="AF12" s="25">
        <v>1346</v>
      </c>
      <c r="AG12" s="25">
        <v>1563</v>
      </c>
      <c r="AH12" s="25">
        <v>1526</v>
      </c>
      <c r="AI12" s="25">
        <v>2004</v>
      </c>
      <c r="AJ12" s="25">
        <v>2203</v>
      </c>
      <c r="AK12" s="25">
        <v>2712</v>
      </c>
      <c r="AL12" s="25">
        <v>2669</v>
      </c>
      <c r="AM12" s="25">
        <v>2890</v>
      </c>
      <c r="AN12" s="25">
        <v>2803</v>
      </c>
      <c r="AO12" s="25">
        <v>3075</v>
      </c>
      <c r="AP12" s="25">
        <v>3199</v>
      </c>
      <c r="AQ12" s="25">
        <v>3276</v>
      </c>
      <c r="AR12" s="25">
        <v>3143</v>
      </c>
      <c r="AS12" s="25">
        <v>3296</v>
      </c>
      <c r="AT12" s="25">
        <v>3738</v>
      </c>
      <c r="AU12" s="25">
        <v>3941</v>
      </c>
      <c r="AV12" s="25">
        <v>3501</v>
      </c>
      <c r="AW12" s="25">
        <v>3393</v>
      </c>
      <c r="AX12" s="25">
        <v>4260</v>
      </c>
      <c r="AY12" s="25">
        <v>4131</v>
      </c>
      <c r="AZ12" s="25">
        <v>3828</v>
      </c>
      <c r="BA12" s="25">
        <v>3592</v>
      </c>
      <c r="BB12" s="25">
        <v>3543</v>
      </c>
      <c r="BC12" s="25">
        <v>3683</v>
      </c>
      <c r="BD12" s="25">
        <v>4048</v>
      </c>
      <c r="BE12" s="25">
        <v>4183</v>
      </c>
      <c r="BF12" s="25">
        <v>3829</v>
      </c>
      <c r="BG12" s="25">
        <v>4098</v>
      </c>
      <c r="BH12" s="25">
        <v>4426</v>
      </c>
      <c r="BI12" s="25">
        <v>4024</v>
      </c>
      <c r="BJ12" s="25">
        <v>2846</v>
      </c>
      <c r="BK12" s="25">
        <v>3848</v>
      </c>
      <c r="BL12" s="25">
        <v>2267</v>
      </c>
      <c r="BM12" s="25">
        <v>1833</v>
      </c>
      <c r="BN12" s="25">
        <v>1690</v>
      </c>
      <c r="BO12" s="25">
        <v>1489</v>
      </c>
      <c r="BP12" s="25">
        <v>1417</v>
      </c>
      <c r="BQ12" s="25">
        <v>1140</v>
      </c>
      <c r="BR12" s="25">
        <v>1253</v>
      </c>
      <c r="BS12" s="25">
        <v>1335</v>
      </c>
      <c r="BT12" s="25">
        <f>'2018-Omnibus'!F8*1000</f>
        <v>1392</v>
      </c>
      <c r="BU12" s="25">
        <v>1583</v>
      </c>
      <c r="BV12" s="25">
        <f>'GB_Tab6-8-raw'!BV12+'PB19-Wedge'!D50</f>
        <v>1379</v>
      </c>
      <c r="BW12" s="25">
        <f>'GB_Tab6-8-raw'!BW12+'PB19-Wedge'!E50</f>
        <v>1381</v>
      </c>
      <c r="BX12" s="25">
        <f>'GB_Tab6-8-raw'!BX12+'PB19-Wedge'!F50</f>
        <v>1471</v>
      </c>
      <c r="BY12" s="25">
        <f>'GB_Tab6-8-raw'!BY12+'PB19-Wedge'!G50</f>
        <v>1415</v>
      </c>
      <c r="BZ12" s="23"/>
    </row>
    <row r="13" spans="1:81" s="24" customFormat="1" ht="15" thickBot="1" x14ac:dyDescent="0.25">
      <c r="A13" s="20" t="s">
        <v>11</v>
      </c>
      <c r="B13" s="25">
        <v>0</v>
      </c>
      <c r="C13" s="25">
        <v>0</v>
      </c>
      <c r="D13" s="25">
        <v>168</v>
      </c>
      <c r="E13" s="25">
        <v>574</v>
      </c>
      <c r="F13" s="25">
        <v>775</v>
      </c>
      <c r="G13" s="25">
        <v>360</v>
      </c>
      <c r="H13" s="25">
        <v>100</v>
      </c>
      <c r="I13" s="25">
        <v>1119</v>
      </c>
      <c r="J13" s="25">
        <v>0</v>
      </c>
      <c r="K13" s="25">
        <v>0</v>
      </c>
      <c r="L13" s="25">
        <v>75</v>
      </c>
      <c r="M13" s="25">
        <v>0</v>
      </c>
      <c r="N13" s="25">
        <v>0</v>
      </c>
      <c r="O13" s="25">
        <v>0</v>
      </c>
      <c r="P13" s="25">
        <v>325</v>
      </c>
      <c r="Q13" s="25">
        <v>1</v>
      </c>
      <c r="R13" s="25">
        <v>0</v>
      </c>
      <c r="S13" s="25">
        <v>0</v>
      </c>
      <c r="T13" s="25">
        <v>1383</v>
      </c>
      <c r="U13" s="25">
        <v>1014</v>
      </c>
      <c r="V13" s="25">
        <v>516</v>
      </c>
      <c r="W13" s="25">
        <v>961</v>
      </c>
      <c r="X13" s="25">
        <v>5</v>
      </c>
      <c r="Y13" s="25">
        <v>0</v>
      </c>
      <c r="Z13" s="25">
        <v>0</v>
      </c>
      <c r="AA13" s="25">
        <v>0</v>
      </c>
      <c r="AB13" s="25">
        <v>0</v>
      </c>
      <c r="AC13" s="25">
        <v>158</v>
      </c>
      <c r="AD13" s="25">
        <v>135</v>
      </c>
      <c r="AE13" s="25">
        <v>220</v>
      </c>
      <c r="AF13" s="25">
        <v>423</v>
      </c>
      <c r="AG13" s="25">
        <v>726</v>
      </c>
      <c r="AH13" s="25">
        <v>1336</v>
      </c>
      <c r="AI13" s="25">
        <v>2677</v>
      </c>
      <c r="AJ13" s="25">
        <v>2494</v>
      </c>
      <c r="AK13" s="25">
        <v>1075</v>
      </c>
      <c r="AL13" s="25">
        <v>2774</v>
      </c>
      <c r="AM13" s="25">
        <v>5088</v>
      </c>
      <c r="AN13" s="25">
        <v>5235</v>
      </c>
      <c r="AO13" s="25">
        <v>2612</v>
      </c>
      <c r="AP13" s="25">
        <v>1246</v>
      </c>
      <c r="AQ13" s="25">
        <v>897</v>
      </c>
      <c r="AR13" s="25">
        <v>466</v>
      </c>
      <c r="AS13" s="25">
        <v>2701</v>
      </c>
      <c r="AT13" s="25">
        <v>4587</v>
      </c>
      <c r="AU13" s="25">
        <v>4503</v>
      </c>
      <c r="AV13" s="25">
        <v>4054</v>
      </c>
      <c r="AW13" s="25">
        <v>5260</v>
      </c>
      <c r="AX13" s="25">
        <v>3061</v>
      </c>
      <c r="AY13" s="25">
        <v>7534</v>
      </c>
      <c r="AZ13" s="25">
        <v>2591</v>
      </c>
      <c r="BA13" s="25">
        <v>5381</v>
      </c>
      <c r="BB13" s="25">
        <v>7314</v>
      </c>
      <c r="BC13" s="25">
        <v>5333</v>
      </c>
      <c r="BD13" s="25">
        <v>4389</v>
      </c>
      <c r="BE13" s="25">
        <v>4154</v>
      </c>
      <c r="BF13" s="25">
        <v>7977</v>
      </c>
      <c r="BG13" s="25">
        <v>7880</v>
      </c>
      <c r="BH13" s="25">
        <v>4754</v>
      </c>
      <c r="BI13" s="25">
        <v>2836</v>
      </c>
      <c r="BJ13" s="25">
        <v>10296</v>
      </c>
      <c r="BK13" s="25">
        <v>-1217</v>
      </c>
      <c r="BL13" s="25">
        <v>5639</v>
      </c>
      <c r="BM13" s="25">
        <v>2832</v>
      </c>
      <c r="BN13" s="25">
        <v>7311</v>
      </c>
      <c r="BO13" s="25">
        <v>4482</v>
      </c>
      <c r="BP13" s="25">
        <v>11290</v>
      </c>
      <c r="BQ13" s="25">
        <v>7478</v>
      </c>
      <c r="BR13" s="25">
        <v>9305</v>
      </c>
      <c r="BS13" s="25">
        <v>15134</v>
      </c>
      <c r="BT13" s="25">
        <f>'2018-Omnibus'!F9*1000</f>
        <v>1843.9999999999998</v>
      </c>
      <c r="BU13" s="25">
        <v>1557</v>
      </c>
      <c r="BV13" s="25">
        <f>'GB_Tab6-8-raw'!BV13+'PB19-Wedge'!D51</f>
        <v>242.0122854</v>
      </c>
      <c r="BW13" s="25">
        <f>'GB_Tab6-8-raw'!BW13+'PB19-Wedge'!E51</f>
        <v>273.01061643999998</v>
      </c>
      <c r="BX13" s="25">
        <f>'GB_Tab6-8-raw'!BX13+'PB19-Wedge'!F51</f>
        <v>239.01061644000001</v>
      </c>
      <c r="BY13" s="25">
        <f>'GB_Tab6-8-raw'!BY13+'PB19-Wedge'!G51</f>
        <v>235.01061644000001</v>
      </c>
      <c r="BZ13" s="23"/>
    </row>
    <row r="14" spans="1:81" s="30" customFormat="1" ht="15" thickBot="1" x14ac:dyDescent="0.25">
      <c r="A14" s="20" t="s">
        <v>12</v>
      </c>
      <c r="B14" s="25">
        <v>-943</v>
      </c>
      <c r="C14" s="25">
        <v>-572</v>
      </c>
      <c r="D14" s="25">
        <v>-212</v>
      </c>
      <c r="E14" s="25">
        <v>-189</v>
      </c>
      <c r="F14" s="25">
        <v>-183</v>
      </c>
      <c r="G14" s="25">
        <v>-206</v>
      </c>
      <c r="H14" s="25">
        <v>-273</v>
      </c>
      <c r="I14" s="25">
        <v>-362</v>
      </c>
      <c r="J14" s="25">
        <v>-396</v>
      </c>
      <c r="K14" s="25">
        <v>-339</v>
      </c>
      <c r="L14" s="25">
        <v>224</v>
      </c>
      <c r="M14" s="25">
        <v>234</v>
      </c>
      <c r="N14" s="25">
        <v>279</v>
      </c>
      <c r="O14" s="25">
        <v>65</v>
      </c>
      <c r="P14" s="25">
        <v>101</v>
      </c>
      <c r="Q14" s="25">
        <v>-109</v>
      </c>
      <c r="R14" s="25">
        <v>-183</v>
      </c>
      <c r="S14" s="25">
        <v>-200</v>
      </c>
      <c r="T14" s="25">
        <v>-231</v>
      </c>
      <c r="U14" s="25">
        <v>-143</v>
      </c>
      <c r="V14" s="25">
        <v>-157</v>
      </c>
      <c r="W14" s="25">
        <v>-133</v>
      </c>
      <c r="X14" s="25">
        <v>-140</v>
      </c>
      <c r="Y14" s="25">
        <v>-119</v>
      </c>
      <c r="Z14" s="25">
        <v>-106</v>
      </c>
      <c r="AA14" s="25">
        <v>-105</v>
      </c>
      <c r="AB14" s="25">
        <v>-152</v>
      </c>
      <c r="AC14" s="25">
        <v>-174</v>
      </c>
      <c r="AD14" s="25">
        <v>-147</v>
      </c>
      <c r="AE14" s="25">
        <v>-172</v>
      </c>
      <c r="AF14" s="25">
        <v>-148</v>
      </c>
      <c r="AG14" s="25">
        <v>-492</v>
      </c>
      <c r="AH14" s="25">
        <v>-727</v>
      </c>
      <c r="AI14" s="25">
        <v>-649</v>
      </c>
      <c r="AJ14" s="25">
        <v>-714</v>
      </c>
      <c r="AK14" s="25">
        <v>-365</v>
      </c>
      <c r="AL14" s="25">
        <v>-650</v>
      </c>
      <c r="AM14" s="25">
        <v>-447</v>
      </c>
      <c r="AN14" s="25">
        <v>-729</v>
      </c>
      <c r="AO14" s="25">
        <v>-809</v>
      </c>
      <c r="AP14" s="25">
        <v>-827</v>
      </c>
      <c r="AQ14" s="25">
        <v>-693</v>
      </c>
      <c r="AR14" s="25">
        <v>-859</v>
      </c>
      <c r="AS14" s="25">
        <v>-44358</v>
      </c>
      <c r="AT14" s="25">
        <v>-6283</v>
      </c>
      <c r="AU14" s="25">
        <v>-1504</v>
      </c>
      <c r="AV14" s="25">
        <v>-914</v>
      </c>
      <c r="AW14" s="25">
        <v>-1828</v>
      </c>
      <c r="AX14" s="25">
        <v>-622</v>
      </c>
      <c r="AY14" s="25">
        <v>-1436</v>
      </c>
      <c r="AZ14" s="25">
        <v>-2245</v>
      </c>
      <c r="BA14" s="25">
        <v>-827</v>
      </c>
      <c r="BB14" s="25">
        <v>-1721</v>
      </c>
      <c r="BC14" s="25">
        <v>-1338</v>
      </c>
      <c r="BD14" s="25">
        <v>-1702</v>
      </c>
      <c r="BE14" s="25">
        <v>-1178</v>
      </c>
      <c r="BF14" s="25">
        <v>-521</v>
      </c>
      <c r="BG14" s="25">
        <v>-1259</v>
      </c>
      <c r="BH14" s="25">
        <v>-2489</v>
      </c>
      <c r="BI14" s="25">
        <v>-1905</v>
      </c>
      <c r="BJ14" s="25">
        <v>-1549</v>
      </c>
      <c r="BK14" s="25">
        <v>-1219</v>
      </c>
      <c r="BL14" s="25">
        <v>-1590</v>
      </c>
      <c r="BM14" s="26">
        <v>-2086</v>
      </c>
      <c r="BN14" s="27">
        <v>-456</v>
      </c>
      <c r="BO14" s="28">
        <v>-1672</v>
      </c>
      <c r="BP14" s="25">
        <v>-1886</v>
      </c>
      <c r="BQ14" s="25">
        <v>-1837</v>
      </c>
      <c r="BR14" s="25">
        <v>-794</v>
      </c>
      <c r="BS14" s="25">
        <v>-444</v>
      </c>
      <c r="BT14" s="25">
        <v>-1168</v>
      </c>
      <c r="BU14" s="25">
        <v>-1134</v>
      </c>
      <c r="BV14" s="25">
        <v>-928</v>
      </c>
      <c r="BW14" s="25">
        <v>-1178</v>
      </c>
      <c r="BX14" s="25">
        <v>-1146</v>
      </c>
      <c r="BY14" s="26">
        <v>-1428</v>
      </c>
      <c r="BZ14" s="29"/>
    </row>
    <row r="15" spans="1:81" s="24" customFormat="1" x14ac:dyDescent="0.2">
      <c r="A15" s="24" t="s">
        <v>318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>
        <v>2028</v>
      </c>
      <c r="AS15" s="31">
        <v>35843</v>
      </c>
      <c r="AT15" s="31">
        <v>12597</v>
      </c>
      <c r="AU15" s="31"/>
      <c r="AV15" s="31"/>
      <c r="AW15" s="31"/>
      <c r="AX15" s="31"/>
      <c r="AY15" s="31"/>
      <c r="AZ15" s="31"/>
      <c r="BA15" s="31"/>
      <c r="BB15" s="31"/>
      <c r="BC15" s="25">
        <v>28773.999999999996</v>
      </c>
      <c r="BD15" s="25">
        <v>16870</v>
      </c>
      <c r="BE15" s="25">
        <v>72535</v>
      </c>
      <c r="BF15" s="25">
        <v>91088.000000000015</v>
      </c>
      <c r="BG15" s="25">
        <v>78842.999999999985</v>
      </c>
      <c r="BH15" s="25">
        <v>123916.99999999999</v>
      </c>
      <c r="BI15" s="25">
        <v>169409</v>
      </c>
      <c r="BJ15" s="25">
        <v>186908.00000000003</v>
      </c>
      <c r="BK15" s="25">
        <v>153124.99999999997</v>
      </c>
      <c r="BL15" s="25">
        <v>163044</v>
      </c>
      <c r="BM15" s="25">
        <v>158788</v>
      </c>
      <c r="BN15" s="25">
        <v>115081.99999999999</v>
      </c>
      <c r="BO15" s="25">
        <v>82085.000000000015</v>
      </c>
      <c r="BP15" s="25">
        <v>85155</v>
      </c>
      <c r="BQ15" s="25">
        <v>63093.999999999993</v>
      </c>
      <c r="BR15" s="25">
        <v>58942</v>
      </c>
      <c r="BS15" s="25">
        <v>82490.000000000015</v>
      </c>
      <c r="BT15" s="25">
        <f>('2018-Omnibus'!D1+'2018-Omnibus'!E1)*1000</f>
        <v>71760</v>
      </c>
      <c r="BU15" s="25">
        <v>69000.000000000015</v>
      </c>
      <c r="BV15" s="31">
        <v>20000</v>
      </c>
      <c r="BW15" s="31">
        <v>20000</v>
      </c>
      <c r="BX15" s="31">
        <v>20000</v>
      </c>
      <c r="BY15" s="32">
        <v>20000</v>
      </c>
      <c r="BZ15" s="23">
        <f>AVERAGE(BV15:BY15)</f>
        <v>20000</v>
      </c>
      <c r="CA15" s="23"/>
      <c r="CB15" s="23"/>
      <c r="CC15" s="23"/>
    </row>
    <row r="16" spans="1:81" s="30" customFormat="1" x14ac:dyDescent="0.2">
      <c r="A16" s="33" t="s">
        <v>15</v>
      </c>
      <c r="B16" s="34">
        <v>11800</v>
      </c>
      <c r="C16" s="34">
        <v>10433</v>
      </c>
      <c r="D16" s="34">
        <v>14086</v>
      </c>
      <c r="E16" s="34">
        <v>47534</v>
      </c>
      <c r="F16" s="34">
        <v>60196</v>
      </c>
      <c r="G16" s="34">
        <v>48603</v>
      </c>
      <c r="H16" s="34">
        <v>34319</v>
      </c>
      <c r="I16" s="34">
        <v>30425</v>
      </c>
      <c r="J16" s="34">
        <v>32791</v>
      </c>
      <c r="K16" s="34">
        <v>35916</v>
      </c>
      <c r="L16" s="34">
        <v>36971</v>
      </c>
      <c r="M16" s="34">
        <v>41402</v>
      </c>
      <c r="N16" s="34">
        <v>40907</v>
      </c>
      <c r="O16" s="34">
        <v>41386</v>
      </c>
      <c r="P16" s="34">
        <v>48014</v>
      </c>
      <c r="Q16" s="34">
        <v>49560</v>
      </c>
      <c r="R16" s="34">
        <v>49627</v>
      </c>
      <c r="S16" s="34">
        <v>49058</v>
      </c>
      <c r="T16" s="34">
        <v>63555</v>
      </c>
      <c r="U16" s="34">
        <v>72177</v>
      </c>
      <c r="V16" s="34">
        <v>76286</v>
      </c>
      <c r="W16" s="34">
        <v>76905</v>
      </c>
      <c r="X16" s="34">
        <v>74083</v>
      </c>
      <c r="Y16" s="34">
        <v>71159</v>
      </c>
      <c r="Z16" s="34">
        <v>75006</v>
      </c>
      <c r="AA16" s="34">
        <v>77555</v>
      </c>
      <c r="AB16" s="34">
        <v>80991</v>
      </c>
      <c r="AC16" s="34">
        <v>85661</v>
      </c>
      <c r="AD16" s="34">
        <v>95508</v>
      </c>
      <c r="AE16" s="34">
        <v>108338</v>
      </c>
      <c r="AF16" s="34">
        <v>115322</v>
      </c>
      <c r="AG16" s="34">
        <v>125004</v>
      </c>
      <c r="AH16" s="34">
        <v>142621</v>
      </c>
      <c r="AI16" s="34">
        <v>178365</v>
      </c>
      <c r="AJ16" s="34">
        <v>213751</v>
      </c>
      <c r="AK16" s="34">
        <v>239474</v>
      </c>
      <c r="AL16" s="34">
        <v>258150</v>
      </c>
      <c r="AM16" s="34">
        <v>286802</v>
      </c>
      <c r="AN16" s="34">
        <v>281390</v>
      </c>
      <c r="AO16" s="34">
        <v>279469</v>
      </c>
      <c r="AP16" s="34">
        <v>283755</v>
      </c>
      <c r="AQ16" s="34">
        <v>290837</v>
      </c>
      <c r="AR16" s="34">
        <v>292999</v>
      </c>
      <c r="AS16" s="34">
        <v>276208</v>
      </c>
      <c r="AT16" s="34">
        <v>281883</v>
      </c>
      <c r="AU16" s="34">
        <v>267402</v>
      </c>
      <c r="AV16" s="34">
        <v>251364</v>
      </c>
      <c r="AW16" s="34">
        <v>255727</v>
      </c>
      <c r="AX16" s="34">
        <v>254569</v>
      </c>
      <c r="AY16" s="34">
        <v>258006</v>
      </c>
      <c r="AZ16" s="34">
        <v>258583</v>
      </c>
      <c r="BA16" s="34">
        <v>278595</v>
      </c>
      <c r="BB16" s="34">
        <v>290534</v>
      </c>
      <c r="BC16" s="34">
        <v>319428</v>
      </c>
      <c r="BD16" s="34">
        <v>345632</v>
      </c>
      <c r="BE16" s="34">
        <v>437801</v>
      </c>
      <c r="BF16" s="34">
        <v>471011</v>
      </c>
      <c r="BG16" s="34">
        <v>483913</v>
      </c>
      <c r="BH16" s="34">
        <v>536462</v>
      </c>
      <c r="BI16" s="34">
        <v>602246</v>
      </c>
      <c r="BJ16" s="34">
        <v>673487</v>
      </c>
      <c r="BK16" s="34">
        <v>664524</v>
      </c>
      <c r="BL16" s="34">
        <v>695673</v>
      </c>
      <c r="BM16" s="34">
        <v>690781</v>
      </c>
      <c r="BN16" s="34">
        <v>655388</v>
      </c>
      <c r="BO16" s="34">
        <v>585361</v>
      </c>
      <c r="BP16" s="34">
        <v>595740</v>
      </c>
      <c r="BQ16" s="34">
        <v>570844</v>
      </c>
      <c r="BR16" s="34">
        <v>595724</v>
      </c>
      <c r="BS16" s="34">
        <v>626239</v>
      </c>
      <c r="BT16" s="34">
        <f>SUM(BT6:BT14)</f>
        <v>669469</v>
      </c>
      <c r="BU16" s="34">
        <v>695066</v>
      </c>
      <c r="BV16" s="34">
        <v>710149</v>
      </c>
      <c r="BW16" s="34">
        <v>722813</v>
      </c>
      <c r="BX16" s="34">
        <v>736536</v>
      </c>
      <c r="BY16" s="35">
        <v>750780</v>
      </c>
      <c r="BZ16" s="29"/>
    </row>
    <row r="17" spans="1:81" s="30" customFormat="1" x14ac:dyDescent="0.2">
      <c r="A17" s="36" t="s">
        <v>16</v>
      </c>
      <c r="B17" s="37">
        <f t="shared" ref="B17:AG17" si="0">SUM(B6:B14)-B15</f>
        <v>11800</v>
      </c>
      <c r="C17" s="37">
        <f t="shared" si="0"/>
        <v>10433</v>
      </c>
      <c r="D17" s="37">
        <f t="shared" si="0"/>
        <v>14085</v>
      </c>
      <c r="E17" s="37">
        <f t="shared" si="0"/>
        <v>47534</v>
      </c>
      <c r="F17" s="37">
        <f t="shared" si="0"/>
        <v>60196</v>
      </c>
      <c r="G17" s="37">
        <f t="shared" si="0"/>
        <v>48604</v>
      </c>
      <c r="H17" s="37">
        <f t="shared" si="0"/>
        <v>34319</v>
      </c>
      <c r="I17" s="37">
        <f t="shared" si="0"/>
        <v>30425</v>
      </c>
      <c r="J17" s="37">
        <f t="shared" si="0"/>
        <v>32791</v>
      </c>
      <c r="K17" s="37">
        <f t="shared" si="0"/>
        <v>35915</v>
      </c>
      <c r="L17" s="37">
        <f t="shared" si="0"/>
        <v>36971</v>
      </c>
      <c r="M17" s="37">
        <f t="shared" si="0"/>
        <v>41401</v>
      </c>
      <c r="N17" s="37">
        <f t="shared" si="0"/>
        <v>40907</v>
      </c>
      <c r="O17" s="37">
        <f t="shared" si="0"/>
        <v>41386</v>
      </c>
      <c r="P17" s="37">
        <f t="shared" si="0"/>
        <v>48014</v>
      </c>
      <c r="Q17" s="37">
        <f t="shared" si="0"/>
        <v>49561</v>
      </c>
      <c r="R17" s="37">
        <f t="shared" si="0"/>
        <v>49627</v>
      </c>
      <c r="S17" s="37">
        <f t="shared" si="0"/>
        <v>49058</v>
      </c>
      <c r="T17" s="37">
        <f t="shared" si="0"/>
        <v>63555</v>
      </c>
      <c r="U17" s="37">
        <f t="shared" si="0"/>
        <v>72176</v>
      </c>
      <c r="V17" s="37">
        <f t="shared" si="0"/>
        <v>76286</v>
      </c>
      <c r="W17" s="37">
        <f t="shared" si="0"/>
        <v>76906</v>
      </c>
      <c r="X17" s="37">
        <f t="shared" si="0"/>
        <v>74084</v>
      </c>
      <c r="Y17" s="37">
        <f t="shared" si="0"/>
        <v>71159</v>
      </c>
      <c r="Z17" s="37">
        <f t="shared" si="0"/>
        <v>75006</v>
      </c>
      <c r="AA17" s="37">
        <f t="shared" si="0"/>
        <v>77555</v>
      </c>
      <c r="AB17" s="37">
        <f t="shared" si="0"/>
        <v>80990</v>
      </c>
      <c r="AC17" s="37">
        <f t="shared" si="0"/>
        <v>85661</v>
      </c>
      <c r="AD17" s="37">
        <f t="shared" si="0"/>
        <v>95508</v>
      </c>
      <c r="AE17" s="37">
        <f t="shared" si="0"/>
        <v>108338</v>
      </c>
      <c r="AF17" s="37">
        <f t="shared" si="0"/>
        <v>115322</v>
      </c>
      <c r="AG17" s="37">
        <f t="shared" si="0"/>
        <v>125005</v>
      </c>
      <c r="AH17" s="37">
        <f t="shared" ref="AH17:BM17" si="1">SUM(AH6:AH14)-AH15</f>
        <v>142623</v>
      </c>
      <c r="AI17" s="37">
        <f t="shared" si="1"/>
        <v>178364</v>
      </c>
      <c r="AJ17" s="37">
        <f t="shared" si="1"/>
        <v>213751</v>
      </c>
      <c r="AK17" s="37">
        <f t="shared" si="1"/>
        <v>239474</v>
      </c>
      <c r="AL17" s="37">
        <f t="shared" si="1"/>
        <v>258150</v>
      </c>
      <c r="AM17" s="37">
        <f t="shared" si="1"/>
        <v>286802</v>
      </c>
      <c r="AN17" s="37">
        <f t="shared" si="1"/>
        <v>281389</v>
      </c>
      <c r="AO17" s="37">
        <f t="shared" si="1"/>
        <v>279469</v>
      </c>
      <c r="AP17" s="37">
        <f t="shared" si="1"/>
        <v>283754</v>
      </c>
      <c r="AQ17" s="37">
        <f t="shared" si="1"/>
        <v>290836</v>
      </c>
      <c r="AR17" s="37">
        <f t="shared" si="1"/>
        <v>290972</v>
      </c>
      <c r="AS17" s="37">
        <f t="shared" si="1"/>
        <v>240364</v>
      </c>
      <c r="AT17" s="37">
        <f t="shared" si="1"/>
        <v>269286</v>
      </c>
      <c r="AU17" s="37">
        <f t="shared" si="1"/>
        <v>267403</v>
      </c>
      <c r="AV17" s="37">
        <f t="shared" si="1"/>
        <v>251363</v>
      </c>
      <c r="AW17" s="37">
        <f t="shared" si="1"/>
        <v>255728</v>
      </c>
      <c r="AX17" s="37">
        <f t="shared" si="1"/>
        <v>254569</v>
      </c>
      <c r="AY17" s="37">
        <f t="shared" si="1"/>
        <v>258005</v>
      </c>
      <c r="AZ17" s="37">
        <f t="shared" si="1"/>
        <v>258583</v>
      </c>
      <c r="BA17" s="37">
        <f t="shared" si="1"/>
        <v>278595</v>
      </c>
      <c r="BB17" s="37">
        <f t="shared" si="1"/>
        <v>290535</v>
      </c>
      <c r="BC17" s="37">
        <f t="shared" si="1"/>
        <v>290654</v>
      </c>
      <c r="BD17" s="37">
        <f t="shared" si="1"/>
        <v>328762</v>
      </c>
      <c r="BE17" s="37">
        <f t="shared" si="1"/>
        <v>365265</v>
      </c>
      <c r="BF17" s="37">
        <f t="shared" si="1"/>
        <v>379922</v>
      </c>
      <c r="BG17" s="37">
        <f t="shared" si="1"/>
        <v>405069</v>
      </c>
      <c r="BH17" s="37">
        <f t="shared" si="1"/>
        <v>412545</v>
      </c>
      <c r="BI17" s="37">
        <f t="shared" si="1"/>
        <v>432836</v>
      </c>
      <c r="BJ17" s="37">
        <f t="shared" si="1"/>
        <v>486578</v>
      </c>
      <c r="BK17" s="37">
        <f t="shared" si="1"/>
        <v>511399</v>
      </c>
      <c r="BL17" s="37">
        <f t="shared" si="1"/>
        <v>532630</v>
      </c>
      <c r="BM17" s="37">
        <f t="shared" si="1"/>
        <v>531991</v>
      </c>
      <c r="BN17" s="37">
        <f t="shared" ref="BN17:BU17" si="2">SUM(BN6:BN14)-BN15</f>
        <v>540307</v>
      </c>
      <c r="BO17" s="37">
        <f t="shared" si="2"/>
        <v>503276</v>
      </c>
      <c r="BP17" s="37">
        <f t="shared" si="2"/>
        <v>510585</v>
      </c>
      <c r="BQ17" s="37">
        <f t="shared" si="2"/>
        <v>507749</v>
      </c>
      <c r="BR17" s="37">
        <f t="shared" si="2"/>
        <v>536783</v>
      </c>
      <c r="BS17" s="37">
        <f t="shared" si="2"/>
        <v>543749</v>
      </c>
      <c r="BT17" s="37">
        <f t="shared" si="2"/>
        <v>597709</v>
      </c>
      <c r="BU17" s="37">
        <f>SUM(BU6:BU14)-BU15</f>
        <v>626066</v>
      </c>
      <c r="BV17" s="37">
        <f>SUM(BV6:BV14)</f>
        <v>637203</v>
      </c>
      <c r="BW17" s="37">
        <f>SUM(BW6:BW14)</f>
        <v>657058.80000000005</v>
      </c>
      <c r="BX17" s="37">
        <f>SUM(BX6:BX14)</f>
        <v>670780.80000000005</v>
      </c>
      <c r="BY17" s="37">
        <f>SUM(BY6:BY14)</f>
        <v>685025.8</v>
      </c>
      <c r="BZ17" s="29"/>
    </row>
    <row r="18" spans="1:81" s="19" customFormat="1" ht="15" customHeight="1" x14ac:dyDescent="0.2">
      <c r="A18" s="38" t="s">
        <v>17</v>
      </c>
    </row>
    <row r="19" spans="1:81" s="41" customFormat="1" ht="15.5" customHeight="1" x14ac:dyDescent="0.2">
      <c r="A19" s="39" t="s">
        <v>4</v>
      </c>
      <c r="B19" s="40">
        <f t="shared" ref="B19:AG19" si="3">B6/B$3</f>
        <v>37212.018878304523</v>
      </c>
      <c r="C19" s="40">
        <f t="shared" si="3"/>
        <v>38994.319712745521</v>
      </c>
      <c r="D19" s="40">
        <f t="shared" si="3"/>
        <v>42376.982731501979</v>
      </c>
      <c r="E19" s="40">
        <f t="shared" si="3"/>
        <v>71612.680625832247</v>
      </c>
      <c r="F19" s="40">
        <f t="shared" si="3"/>
        <v>88172.679299191339</v>
      </c>
      <c r="G19" s="40">
        <f t="shared" si="3"/>
        <v>94188.340193904878</v>
      </c>
      <c r="H19" s="40">
        <f t="shared" si="3"/>
        <v>88703.786412243673</v>
      </c>
      <c r="I19" s="40">
        <f t="shared" si="3"/>
        <v>84826.775760525692</v>
      </c>
      <c r="J19" s="40">
        <f t="shared" si="3"/>
        <v>82071.851708705653</v>
      </c>
      <c r="K19" s="40">
        <f t="shared" si="3"/>
        <v>78975.943453007087</v>
      </c>
      <c r="L19" s="40">
        <f t="shared" si="3"/>
        <v>72334.98392896782</v>
      </c>
      <c r="M19" s="40">
        <f t="shared" si="3"/>
        <v>74031.477880285092</v>
      </c>
      <c r="N19" s="40">
        <f t="shared" si="3"/>
        <v>73408.600963114164</v>
      </c>
      <c r="O19" s="40">
        <f t="shared" si="3"/>
        <v>73132.214165792218</v>
      </c>
      <c r="P19" s="40">
        <f t="shared" si="3"/>
        <v>77647.034421789707</v>
      </c>
      <c r="Q19" s="40">
        <f t="shared" si="3"/>
        <v>76227.501051084342</v>
      </c>
      <c r="R19" s="40">
        <f t="shared" si="3"/>
        <v>81362.888339406578</v>
      </c>
      <c r="S19" s="40">
        <f t="shared" si="3"/>
        <v>83772.437912509617</v>
      </c>
      <c r="T19" s="40">
        <f t="shared" si="3"/>
        <v>95698.515896841243</v>
      </c>
      <c r="U19" s="40">
        <f t="shared" si="3"/>
        <v>110300.21393201525</v>
      </c>
      <c r="V19" s="40">
        <f t="shared" si="3"/>
        <v>116164.09152131724</v>
      </c>
      <c r="W19" s="40">
        <f t="shared" si="3"/>
        <v>118864.11898159642</v>
      </c>
      <c r="X19" s="40">
        <f t="shared" si="3"/>
        <v>121068.47765898965</v>
      </c>
      <c r="Y19" s="40">
        <f t="shared" si="3"/>
        <v>113459.55397328723</v>
      </c>
      <c r="Z19" s="40">
        <f t="shared" si="3"/>
        <v>109836.69685703806</v>
      </c>
      <c r="AA19" s="40">
        <f t="shared" si="3"/>
        <v>108782.24660486291</v>
      </c>
      <c r="AB19" s="40">
        <f t="shared" si="3"/>
        <v>103459.9963713981</v>
      </c>
      <c r="AC19" s="40">
        <f t="shared" si="3"/>
        <v>96863.217770685893</v>
      </c>
      <c r="AD19" s="40">
        <f t="shared" si="3"/>
        <v>92264.567843779951</v>
      </c>
      <c r="AE19" s="40">
        <f t="shared" si="3"/>
        <v>88397.266411861419</v>
      </c>
      <c r="AF19" s="40">
        <f t="shared" si="3"/>
        <v>86402.825370955979</v>
      </c>
      <c r="AG19" s="40">
        <f t="shared" si="3"/>
        <v>84260.086941673202</v>
      </c>
      <c r="AH19" s="40">
        <f t="shared" ref="AH19:BM19" si="4">AH6/AH$3</f>
        <v>83751.130182914567</v>
      </c>
      <c r="AI19" s="40">
        <f t="shared" si="4"/>
        <v>90780.518821272868</v>
      </c>
      <c r="AJ19" s="40">
        <f t="shared" si="4"/>
        <v>98682.160231669695</v>
      </c>
      <c r="AK19" s="40">
        <f t="shared" si="4"/>
        <v>100726.67431169821</v>
      </c>
      <c r="AL19" s="40">
        <f t="shared" si="4"/>
        <v>102984.73859493108</v>
      </c>
      <c r="AM19" s="40">
        <f t="shared" si="4"/>
        <v>139689.90901177854</v>
      </c>
      <c r="AN19" s="40">
        <f t="shared" si="4"/>
        <v>136617.47792095147</v>
      </c>
      <c r="AO19" s="40">
        <f t="shared" si="4"/>
        <v>145886.56488376489</v>
      </c>
      <c r="AP19" s="40">
        <f t="shared" si="4"/>
        <v>146236.00245090263</v>
      </c>
      <c r="AQ19" s="40">
        <f t="shared" si="4"/>
        <v>144109.99220668449</v>
      </c>
      <c r="AR19" s="40">
        <f t="shared" si="4"/>
        <v>139779.88144165237</v>
      </c>
      <c r="AS19" s="40">
        <f t="shared" si="4"/>
        <v>144122.3803154229</v>
      </c>
      <c r="AT19" s="40">
        <f t="shared" si="4"/>
        <v>135679.57208969569</v>
      </c>
      <c r="AU19" s="40">
        <f t="shared" si="4"/>
        <v>123971.70947816382</v>
      </c>
      <c r="AV19" s="40">
        <f t="shared" si="4"/>
        <v>113971.12672648762</v>
      </c>
      <c r="AW19" s="40">
        <f t="shared" si="4"/>
        <v>111906.55078306189</v>
      </c>
      <c r="AX19" s="40">
        <f t="shared" si="4"/>
        <v>107115.2149515897</v>
      </c>
      <c r="AY19" s="40">
        <f t="shared" si="4"/>
        <v>106106.36638563628</v>
      </c>
      <c r="AZ19" s="40">
        <f t="shared" si="4"/>
        <v>104042.6362368077</v>
      </c>
      <c r="BA19" s="40">
        <f t="shared" si="4"/>
        <v>103958.97906268029</v>
      </c>
      <c r="BB19" s="40">
        <f t="shared" si="4"/>
        <v>106446.6647339612</v>
      </c>
      <c r="BC19" s="40">
        <f t="shared" si="4"/>
        <v>108242.5710855878</v>
      </c>
      <c r="BD19" s="40">
        <f t="shared" si="4"/>
        <v>120477.38764797225</v>
      </c>
      <c r="BE19" s="40">
        <f t="shared" si="4"/>
        <v>148266.35628975634</v>
      </c>
      <c r="BF19" s="40">
        <f t="shared" si="4"/>
        <v>154037.00929581764</v>
      </c>
      <c r="BG19" s="40">
        <f t="shared" si="4"/>
        <v>155984.32666420029</v>
      </c>
      <c r="BH19" s="40">
        <f t="shared" si="4"/>
        <v>160053.11052015514</v>
      </c>
      <c r="BI19" s="40">
        <f t="shared" si="4"/>
        <v>159782.83301878019</v>
      </c>
      <c r="BJ19" s="40">
        <f t="shared" si="4"/>
        <v>165190.04579062355</v>
      </c>
      <c r="BK19" s="40">
        <f t="shared" si="4"/>
        <v>175330.54597731354</v>
      </c>
      <c r="BL19" s="40">
        <f t="shared" si="4"/>
        <v>182899.12275348839</v>
      </c>
      <c r="BM19" s="40">
        <f t="shared" si="4"/>
        <v>180729.39969512195</v>
      </c>
      <c r="BN19" s="40">
        <f t="shared" ref="BN19:BY19" si="5">BN6/BN$3</f>
        <v>177432.83076570471</v>
      </c>
      <c r="BO19" s="40">
        <f t="shared" si="5"/>
        <v>169172.97179972392</v>
      </c>
      <c r="BP19" s="40">
        <f t="shared" si="5"/>
        <v>162534.00561162725</v>
      </c>
      <c r="BQ19" s="40">
        <f t="shared" si="5"/>
        <v>155970.62781818182</v>
      </c>
      <c r="BR19" s="40">
        <f t="shared" si="5"/>
        <v>153744.93891480271</v>
      </c>
      <c r="BS19" s="40">
        <f t="shared" si="5"/>
        <v>151882.00885774076</v>
      </c>
      <c r="BT19" s="40">
        <f t="shared" si="5"/>
        <v>148708.7973571498</v>
      </c>
      <c r="BU19" s="40">
        <f t="shared" si="5"/>
        <v>161527</v>
      </c>
      <c r="BV19" s="40">
        <f t="shared" si="5"/>
        <v>159256.49419548051</v>
      </c>
      <c r="BW19" s="40">
        <f t="shared" si="5"/>
        <v>161358.13786190923</v>
      </c>
      <c r="BX19" s="40">
        <f t="shared" si="5"/>
        <v>162596.25885713656</v>
      </c>
      <c r="BY19" s="40">
        <f t="shared" si="5"/>
        <v>163144.1335032965</v>
      </c>
    </row>
    <row r="20" spans="1:81" s="41" customFormat="1" x14ac:dyDescent="0.2">
      <c r="A20" s="39" t="s">
        <v>5</v>
      </c>
      <c r="B20" s="40">
        <f t="shared" ref="B20:AG20" si="6">B7/B$3</f>
        <v>1514.0905146950224</v>
      </c>
      <c r="C20" s="40">
        <f t="shared" si="6"/>
        <v>1669.8255390636532</v>
      </c>
      <c r="D20" s="40">
        <f t="shared" si="6"/>
        <v>1559.5700044306595</v>
      </c>
      <c r="E20" s="40">
        <f t="shared" si="6"/>
        <v>2812.2099866844214</v>
      </c>
      <c r="F20" s="40">
        <f t="shared" si="6"/>
        <v>2727.7236691374651</v>
      </c>
      <c r="G20" s="40">
        <f t="shared" si="6"/>
        <v>2772.0723371165741</v>
      </c>
      <c r="H20" s="40">
        <f t="shared" si="6"/>
        <v>2969.838683410183</v>
      </c>
      <c r="I20" s="40">
        <f t="shared" si="6"/>
        <v>3228.5954149428089</v>
      </c>
      <c r="J20" s="40">
        <f t="shared" si="6"/>
        <v>3673.8620542421145</v>
      </c>
      <c r="K20" s="40">
        <f t="shared" si="6"/>
        <v>3684.7808369540357</v>
      </c>
      <c r="L20" s="40">
        <f t="shared" si="6"/>
        <v>3937.9679200887908</v>
      </c>
      <c r="M20" s="40">
        <f t="shared" si="6"/>
        <v>4377.7276026408999</v>
      </c>
      <c r="N20" s="40">
        <f t="shared" si="6"/>
        <v>4823.743193514073</v>
      </c>
      <c r="O20" s="40">
        <f t="shared" si="6"/>
        <v>5257.4801338589368</v>
      </c>
      <c r="P20" s="40">
        <f t="shared" si="6"/>
        <v>6058.9713034814695</v>
      </c>
      <c r="Q20" s="40">
        <f t="shared" si="6"/>
        <v>6677.1464252038368</v>
      </c>
      <c r="R20" s="40">
        <f t="shared" si="6"/>
        <v>7895.1897969807405</v>
      </c>
      <c r="S20" s="40">
        <f t="shared" si="6"/>
        <v>8840.4345356868798</v>
      </c>
      <c r="T20" s="40">
        <f t="shared" si="6"/>
        <v>9895.7943149322036</v>
      </c>
      <c r="U20" s="40">
        <f t="shared" si="6"/>
        <v>11037.824096477991</v>
      </c>
      <c r="V20" s="40">
        <f t="shared" si="6"/>
        <v>12154.211243927464</v>
      </c>
      <c r="W20" s="40">
        <f t="shared" si="6"/>
        <v>13591.12761958796</v>
      </c>
      <c r="X20" s="40">
        <f t="shared" si="6"/>
        <v>15047.345472902476</v>
      </c>
      <c r="Y20" s="40">
        <f t="shared" si="6"/>
        <v>16991.624233688864</v>
      </c>
      <c r="Z20" s="40">
        <f t="shared" si="6"/>
        <v>18658.463440136973</v>
      </c>
      <c r="AA20" s="40">
        <f t="shared" si="6"/>
        <v>20365.437662527966</v>
      </c>
      <c r="AB20" s="40">
        <f t="shared" si="6"/>
        <v>22051.658927838442</v>
      </c>
      <c r="AC20" s="40">
        <f t="shared" si="6"/>
        <v>24255.577225676305</v>
      </c>
      <c r="AD20" s="40">
        <f t="shared" si="6"/>
        <v>26580.032403599369</v>
      </c>
      <c r="AE20" s="40">
        <f t="shared" si="6"/>
        <v>27881.793426024749</v>
      </c>
      <c r="AF20" s="40">
        <f t="shared" si="6"/>
        <v>29111.720505959624</v>
      </c>
      <c r="AG20" s="40">
        <f t="shared" si="6"/>
        <v>30186.617218451924</v>
      </c>
      <c r="AH20" s="40">
        <f t="shared" ref="AH20:BM20" si="7">AH7/AH$3</f>
        <v>32310.642698090305</v>
      </c>
      <c r="AI20" s="40">
        <f t="shared" si="7"/>
        <v>34040.542428307905</v>
      </c>
      <c r="AJ20" s="40">
        <f t="shared" si="7"/>
        <v>34492.148180333577</v>
      </c>
      <c r="AK20" s="40">
        <f t="shared" si="7"/>
        <v>35616.341785709257</v>
      </c>
      <c r="AL20" s="40">
        <f t="shared" si="7"/>
        <v>35141.68147203746</v>
      </c>
      <c r="AM20" s="40">
        <f t="shared" si="7"/>
        <v>0</v>
      </c>
      <c r="AN20" s="40">
        <f t="shared" si="7"/>
        <v>0</v>
      </c>
      <c r="AO20" s="40">
        <f t="shared" si="7"/>
        <v>0</v>
      </c>
      <c r="AP20" s="40">
        <f t="shared" si="7"/>
        <v>0</v>
      </c>
      <c r="AQ20" s="40">
        <f t="shared" si="7"/>
        <v>0</v>
      </c>
      <c r="AR20" s="40">
        <f t="shared" si="7"/>
        <v>0</v>
      </c>
      <c r="AS20" s="40">
        <f t="shared" si="7"/>
        <v>0</v>
      </c>
      <c r="AT20" s="40">
        <f t="shared" si="7"/>
        <v>0</v>
      </c>
      <c r="AU20" s="40">
        <f t="shared" si="7"/>
        <v>0</v>
      </c>
      <c r="AV20" s="40">
        <f t="shared" si="7"/>
        <v>0</v>
      </c>
      <c r="AW20" s="40">
        <f t="shared" si="7"/>
        <v>0</v>
      </c>
      <c r="AX20" s="40">
        <f t="shared" si="7"/>
        <v>0</v>
      </c>
      <c r="AY20" s="40">
        <f t="shared" si="7"/>
        <v>0</v>
      </c>
      <c r="AZ20" s="40">
        <f t="shared" si="7"/>
        <v>0</v>
      </c>
      <c r="BA20" s="40">
        <f t="shared" si="7"/>
        <v>0</v>
      </c>
      <c r="BB20" s="40">
        <f t="shared" si="7"/>
        <v>0</v>
      </c>
      <c r="BC20" s="40">
        <f t="shared" si="7"/>
        <v>0</v>
      </c>
      <c r="BD20" s="40">
        <f t="shared" si="7"/>
        <v>0</v>
      </c>
      <c r="BE20" s="40">
        <f t="shared" si="7"/>
        <v>0</v>
      </c>
      <c r="BF20" s="40">
        <f t="shared" si="7"/>
        <v>0</v>
      </c>
      <c r="BG20" s="40">
        <f t="shared" si="7"/>
        <v>0</v>
      </c>
      <c r="BH20" s="40">
        <f t="shared" si="7"/>
        <v>0</v>
      </c>
      <c r="BI20" s="40">
        <f t="shared" si="7"/>
        <v>0</v>
      </c>
      <c r="BJ20" s="40">
        <f t="shared" si="7"/>
        <v>0</v>
      </c>
      <c r="BK20" s="40">
        <f t="shared" si="7"/>
        <v>0</v>
      </c>
      <c r="BL20" s="40">
        <f t="shared" si="7"/>
        <v>0</v>
      </c>
      <c r="BM20" s="40">
        <f t="shared" si="7"/>
        <v>0</v>
      </c>
      <c r="BN20" s="40">
        <f t="shared" ref="BN20:BY20" si="8">BN7/BN$3</f>
        <v>0</v>
      </c>
      <c r="BO20" s="40">
        <f t="shared" si="8"/>
        <v>0</v>
      </c>
      <c r="BP20" s="40">
        <f t="shared" si="8"/>
        <v>0</v>
      </c>
      <c r="BQ20" s="40">
        <f t="shared" si="8"/>
        <v>0</v>
      </c>
      <c r="BR20" s="40">
        <f t="shared" si="8"/>
        <v>0</v>
      </c>
      <c r="BS20" s="40">
        <f t="shared" si="8"/>
        <v>0</v>
      </c>
      <c r="BT20" s="40">
        <f t="shared" si="8"/>
        <v>0</v>
      </c>
      <c r="BU20" s="40">
        <f t="shared" si="8"/>
        <v>0</v>
      </c>
      <c r="BV20" s="40">
        <f t="shared" si="8"/>
        <v>0</v>
      </c>
      <c r="BW20" s="40">
        <f t="shared" si="8"/>
        <v>0</v>
      </c>
      <c r="BX20" s="40">
        <f t="shared" si="8"/>
        <v>0</v>
      </c>
      <c r="BY20" s="40">
        <f t="shared" si="8"/>
        <v>0</v>
      </c>
    </row>
    <row r="21" spans="1:81" s="41" customFormat="1" x14ac:dyDescent="0.2">
      <c r="A21" s="39" t="s">
        <v>6</v>
      </c>
      <c r="B21" s="40">
        <f t="shared" ref="B21:AG21" si="9">B8/B$3</f>
        <v>33379.206889676549</v>
      </c>
      <c r="C21" s="40">
        <f t="shared" si="9"/>
        <v>36260.304840496217</v>
      </c>
      <c r="D21" s="40">
        <f t="shared" si="9"/>
        <v>37533.651439964538</v>
      </c>
      <c r="E21" s="40">
        <f t="shared" si="9"/>
        <v>99627.88362183758</v>
      </c>
      <c r="F21" s="40">
        <f t="shared" si="9"/>
        <v>102372.65526954173</v>
      </c>
      <c r="G21" s="40">
        <f t="shared" si="9"/>
        <v>82525.447615896206</v>
      </c>
      <c r="H21" s="40">
        <f t="shared" si="9"/>
        <v>79003.84818012359</v>
      </c>
      <c r="I21" s="40">
        <f t="shared" si="9"/>
        <v>61191.020647359466</v>
      </c>
      <c r="J21" s="40">
        <f t="shared" si="9"/>
        <v>66864.289387206474</v>
      </c>
      <c r="K21" s="40">
        <f t="shared" si="9"/>
        <v>68157.713112279889</v>
      </c>
      <c r="L21" s="40">
        <f t="shared" si="9"/>
        <v>70202.7861309656</v>
      </c>
      <c r="M21" s="40">
        <f t="shared" si="9"/>
        <v>70289.888819902946</v>
      </c>
      <c r="N21" s="40">
        <f t="shared" si="9"/>
        <v>69603.578360118452</v>
      </c>
      <c r="O21" s="40">
        <f t="shared" si="9"/>
        <v>71222.218218428272</v>
      </c>
      <c r="P21" s="40">
        <f t="shared" si="9"/>
        <v>75756.89880863842</v>
      </c>
      <c r="Q21" s="40">
        <f t="shared" si="9"/>
        <v>74815.278074213755</v>
      </c>
      <c r="R21" s="40">
        <f t="shared" si="9"/>
        <v>75255.04606975535</v>
      </c>
      <c r="S21" s="40">
        <f t="shared" si="9"/>
        <v>79639.740138142777</v>
      </c>
      <c r="T21" s="40">
        <f t="shared" si="9"/>
        <v>94869.743122965665</v>
      </c>
      <c r="U21" s="40">
        <f t="shared" si="9"/>
        <v>116686.42645983068</v>
      </c>
      <c r="V21" s="40">
        <f t="shared" si="9"/>
        <v>121605.92930022128</v>
      </c>
      <c r="W21" s="40">
        <f t="shared" si="9"/>
        <v>123978.82088578421</v>
      </c>
      <c r="X21" s="40">
        <f t="shared" si="9"/>
        <v>113350.00024006907</v>
      </c>
      <c r="Y21" s="40">
        <f t="shared" si="9"/>
        <v>102405.72824060729</v>
      </c>
      <c r="Z21" s="40">
        <f t="shared" si="9"/>
        <v>99505.42768741594</v>
      </c>
      <c r="AA21" s="40">
        <f t="shared" si="9"/>
        <v>99649.434397803998</v>
      </c>
      <c r="AB21" s="40">
        <f t="shared" si="9"/>
        <v>102565.2581233068</v>
      </c>
      <c r="AC21" s="40">
        <f t="shared" si="9"/>
        <v>101310.00892420135</v>
      </c>
      <c r="AD21" s="40">
        <f t="shared" si="9"/>
        <v>104248.43994712266</v>
      </c>
      <c r="AE21" s="40">
        <f t="shared" si="9"/>
        <v>108680.78037182333</v>
      </c>
      <c r="AF21" s="40">
        <f t="shared" si="9"/>
        <v>110148.85621503285</v>
      </c>
      <c r="AG21" s="40">
        <f t="shared" si="9"/>
        <v>111663.76988772482</v>
      </c>
      <c r="AH21" s="40">
        <f t="shared" ref="AH21:BM21" si="10">AH8/AH$3</f>
        <v>125224.33123241484</v>
      </c>
      <c r="AI21" s="40">
        <f t="shared" si="10"/>
        <v>136631.94887535641</v>
      </c>
      <c r="AJ21" s="40">
        <f t="shared" si="10"/>
        <v>143780.1951606338</v>
      </c>
      <c r="AK21" s="40">
        <f t="shared" si="10"/>
        <v>146707.14006736223</v>
      </c>
      <c r="AL21" s="40">
        <f t="shared" si="10"/>
        <v>151088.14915381896</v>
      </c>
      <c r="AM21" s="40">
        <f t="shared" si="10"/>
        <v>160381.73313892717</v>
      </c>
      <c r="AN21" s="40">
        <f t="shared" si="10"/>
        <v>150917.23340561194</v>
      </c>
      <c r="AO21" s="40">
        <f t="shared" si="10"/>
        <v>156925.13755433756</v>
      </c>
      <c r="AP21" s="40">
        <f t="shared" si="10"/>
        <v>155869.35448742207</v>
      </c>
      <c r="AQ21" s="40">
        <f t="shared" si="10"/>
        <v>158330.56357980738</v>
      </c>
      <c r="AR21" s="40">
        <f t="shared" si="10"/>
        <v>156673.76056563522</v>
      </c>
      <c r="AS21" s="40">
        <f t="shared" si="10"/>
        <v>200634.61857312161</v>
      </c>
      <c r="AT21" s="40">
        <f t="shared" si="10"/>
        <v>156677.74031179925</v>
      </c>
      <c r="AU21" s="40">
        <f t="shared" si="10"/>
        <v>145507.74314353362</v>
      </c>
      <c r="AV21" s="40">
        <f t="shared" si="10"/>
        <v>141559.59746424525</v>
      </c>
      <c r="AW21" s="40">
        <f t="shared" si="10"/>
        <v>146615.30028456802</v>
      </c>
      <c r="AX21" s="40">
        <f t="shared" si="10"/>
        <v>143779.24474290202</v>
      </c>
      <c r="AY21" s="40">
        <f t="shared" si="10"/>
        <v>139316.46129848258</v>
      </c>
      <c r="AZ21" s="40">
        <f t="shared" si="10"/>
        <v>144863.363196764</v>
      </c>
      <c r="BA21" s="40">
        <f t="shared" si="10"/>
        <v>154492.01882164087</v>
      </c>
      <c r="BB21" s="40">
        <f t="shared" si="10"/>
        <v>156814.13910319027</v>
      </c>
      <c r="BC21" s="40">
        <f t="shared" si="10"/>
        <v>176309.47765082776</v>
      </c>
      <c r="BD21" s="40">
        <f t="shared" si="10"/>
        <v>185448.19639671026</v>
      </c>
      <c r="BE21" s="40">
        <f t="shared" si="10"/>
        <v>242414.98953039732</v>
      </c>
      <c r="BF21" s="40">
        <f t="shared" si="10"/>
        <v>251746.38918795157</v>
      </c>
      <c r="BG21" s="40">
        <f t="shared" si="10"/>
        <v>230499.3535824393</v>
      </c>
      <c r="BH21" s="40">
        <f t="shared" si="10"/>
        <v>265999.86609582411</v>
      </c>
      <c r="BI21" s="40">
        <f t="shared" si="10"/>
        <v>291357.85238188755</v>
      </c>
      <c r="BJ21" s="40">
        <f t="shared" si="10"/>
        <v>304427.64741184423</v>
      </c>
      <c r="BK21" s="40">
        <f t="shared" si="10"/>
        <v>318932.71074943512</v>
      </c>
      <c r="BL21" s="40">
        <f t="shared" si="10"/>
        <v>341850.21905860468</v>
      </c>
      <c r="BM21" s="40">
        <f t="shared" si="10"/>
        <v>348287.68611419067</v>
      </c>
      <c r="BN21" s="40">
        <f t="shared" ref="BN21:BY21" si="11">BN8/BN$3</f>
        <v>321330.32764243562</v>
      </c>
      <c r="BO21" s="40">
        <f t="shared" si="11"/>
        <v>284674.39659335295</v>
      </c>
      <c r="BP21" s="40">
        <f t="shared" si="11"/>
        <v>284031.3835829465</v>
      </c>
      <c r="BQ21" s="40">
        <f t="shared" si="11"/>
        <v>263665.52384415583</v>
      </c>
      <c r="BR21" s="40">
        <f t="shared" si="11"/>
        <v>259137.90530481335</v>
      </c>
      <c r="BS21" s="40">
        <f t="shared" si="11"/>
        <v>268859.01773939619</v>
      </c>
      <c r="BT21" s="40">
        <f t="shared" si="11"/>
        <v>279366.48535812664</v>
      </c>
      <c r="BU21" s="40">
        <f t="shared" si="11"/>
        <v>284553</v>
      </c>
      <c r="BV21" s="40">
        <f t="shared" si="11"/>
        <v>236989.13768003779</v>
      </c>
      <c r="BW21" s="40">
        <f t="shared" si="11"/>
        <v>239726.08661870778</v>
      </c>
      <c r="BX21" s="40">
        <f t="shared" si="11"/>
        <v>241626.59047111697</v>
      </c>
      <c r="BY21" s="40">
        <f t="shared" si="11"/>
        <v>239817.81335714419</v>
      </c>
    </row>
    <row r="22" spans="1:81" s="41" customFormat="1" x14ac:dyDescent="0.2">
      <c r="A22" s="39" t="s">
        <v>7</v>
      </c>
      <c r="B22" s="40">
        <f t="shared" ref="B22:AG22" si="12">B9/B$3</f>
        <v>31968.939724560612</v>
      </c>
      <c r="C22" s="40">
        <f t="shared" si="12"/>
        <v>15097.645417958936</v>
      </c>
      <c r="D22" s="40">
        <f t="shared" si="12"/>
        <v>32300.42764731944</v>
      </c>
      <c r="E22" s="40">
        <f t="shared" si="12"/>
        <v>183015.66571238355</v>
      </c>
      <c r="F22" s="40">
        <f t="shared" si="12"/>
        <v>232188.58258423171</v>
      </c>
      <c r="G22" s="40">
        <f t="shared" si="12"/>
        <v>161246.09006320106</v>
      </c>
      <c r="H22" s="40">
        <f t="shared" si="12"/>
        <v>74038.769037574792</v>
      </c>
      <c r="I22" s="40">
        <f t="shared" si="12"/>
        <v>51490.005178875646</v>
      </c>
      <c r="J22" s="40">
        <f t="shared" si="12"/>
        <v>59494.299448090482</v>
      </c>
      <c r="K22" s="40">
        <f t="shared" si="12"/>
        <v>67291.968488451865</v>
      </c>
      <c r="L22" s="40">
        <f t="shared" si="12"/>
        <v>65820.320950055509</v>
      </c>
      <c r="M22" s="40">
        <f t="shared" si="12"/>
        <v>86932.093909317497</v>
      </c>
      <c r="N22" s="40">
        <f t="shared" si="12"/>
        <v>78232.344156628242</v>
      </c>
      <c r="O22" s="40">
        <f t="shared" si="12"/>
        <v>77970.426896571269</v>
      </c>
      <c r="P22" s="40">
        <f t="shared" si="12"/>
        <v>103700.61102676003</v>
      </c>
      <c r="Q22" s="40">
        <f t="shared" si="12"/>
        <v>108337.6769399301</v>
      </c>
      <c r="R22" s="40">
        <f t="shared" si="12"/>
        <v>100586.51821967727</v>
      </c>
      <c r="S22" s="40">
        <f t="shared" si="12"/>
        <v>87431.202455871098</v>
      </c>
      <c r="T22" s="40">
        <f t="shared" si="12"/>
        <v>123777.83226546136</v>
      </c>
      <c r="U22" s="40">
        <f t="shared" si="12"/>
        <v>137273.55895081465</v>
      </c>
      <c r="V22" s="40">
        <f t="shared" si="12"/>
        <v>135802.28009444108</v>
      </c>
      <c r="W22" s="40">
        <f t="shared" si="12"/>
        <v>113960.21824048794</v>
      </c>
      <c r="X22" s="40">
        <f t="shared" si="12"/>
        <v>94069.601667021881</v>
      </c>
      <c r="Y22" s="40">
        <f t="shared" si="12"/>
        <v>78679.588238685508</v>
      </c>
      <c r="Z22" s="40">
        <f t="shared" si="12"/>
        <v>85027.301864987181</v>
      </c>
      <c r="AA22" s="40">
        <f t="shared" si="12"/>
        <v>80109.250850371711</v>
      </c>
      <c r="AB22" s="40">
        <f t="shared" si="12"/>
        <v>72897.621476069296</v>
      </c>
      <c r="AC22" s="40">
        <f t="shared" si="12"/>
        <v>64792.773718499906</v>
      </c>
      <c r="AD22" s="40">
        <f t="shared" si="12"/>
        <v>76159.08547419525</v>
      </c>
      <c r="AE22" s="40">
        <f t="shared" si="12"/>
        <v>94502.966258978267</v>
      </c>
      <c r="AF22" s="40">
        <f t="shared" si="12"/>
        <v>93642.700960836795</v>
      </c>
      <c r="AG22" s="40">
        <f t="shared" si="12"/>
        <v>92259.555182486351</v>
      </c>
      <c r="AH22" s="40">
        <f t="shared" ref="AH22:BM22" si="13">AH9/AH$3</f>
        <v>95279.265049454261</v>
      </c>
      <c r="AI22" s="40">
        <f t="shared" si="13"/>
        <v>118121.17414158145</v>
      </c>
      <c r="AJ22" s="40">
        <f t="shared" si="13"/>
        <v>148367.33324440566</v>
      </c>
      <c r="AK22" s="40">
        <f t="shared" si="13"/>
        <v>177155.75018202831</v>
      </c>
      <c r="AL22" s="40">
        <f t="shared" si="13"/>
        <v>183472.24245968732</v>
      </c>
      <c r="AM22" s="40">
        <f t="shared" si="13"/>
        <v>199605.30253225705</v>
      </c>
      <c r="AN22" s="40">
        <f t="shared" si="13"/>
        <v>186416.73912965067</v>
      </c>
      <c r="AO22" s="40">
        <f t="shared" si="13"/>
        <v>158155.14993762993</v>
      </c>
      <c r="AP22" s="40">
        <f t="shared" si="13"/>
        <v>152860.00606134583</v>
      </c>
      <c r="AQ22" s="40">
        <f t="shared" si="13"/>
        <v>145786.56525209529</v>
      </c>
      <c r="AR22" s="40">
        <f t="shared" si="13"/>
        <v>144210.24940661166</v>
      </c>
      <c r="AS22" s="40">
        <f t="shared" si="13"/>
        <v>122776.05077397123</v>
      </c>
      <c r="AT22" s="40">
        <f t="shared" si="13"/>
        <v>105161.23197437267</v>
      </c>
      <c r="AU22" s="40">
        <f t="shared" si="13"/>
        <v>86139.239366662136</v>
      </c>
      <c r="AV22" s="40">
        <f t="shared" si="13"/>
        <v>70493.932667748755</v>
      </c>
      <c r="AW22" s="40">
        <f t="shared" si="13"/>
        <v>68258.664030469445</v>
      </c>
      <c r="AX22" s="40">
        <f t="shared" si="13"/>
        <v>65354.481274368714</v>
      </c>
      <c r="AY22" s="40">
        <f t="shared" si="13"/>
        <v>64810.597671615513</v>
      </c>
      <c r="AZ22" s="40">
        <f t="shared" si="13"/>
        <v>66784.819336034241</v>
      </c>
      <c r="BA22" s="40">
        <f t="shared" si="13"/>
        <v>75209.502305049042</v>
      </c>
      <c r="BB22" s="40">
        <f t="shared" si="13"/>
        <v>79250.419843712574</v>
      </c>
      <c r="BC22" s="40">
        <f t="shared" si="13"/>
        <v>88137.84528086822</v>
      </c>
      <c r="BD22" s="40">
        <f t="shared" si="13"/>
        <v>86925.161873498146</v>
      </c>
      <c r="BE22" s="40">
        <f t="shared" si="13"/>
        <v>106704.68453891341</v>
      </c>
      <c r="BF22" s="40">
        <f t="shared" si="13"/>
        <v>110207.6157576066</v>
      </c>
      <c r="BG22" s="40">
        <f t="shared" si="13"/>
        <v>124261.16422740166</v>
      </c>
      <c r="BH22" s="40">
        <f t="shared" si="13"/>
        <v>131262.1615981824</v>
      </c>
      <c r="BI22" s="40">
        <f t="shared" si="13"/>
        <v>162227.6718979649</v>
      </c>
      <c r="BJ22" s="40">
        <f t="shared" si="13"/>
        <v>196049.48965876899</v>
      </c>
      <c r="BK22" s="40">
        <f t="shared" si="13"/>
        <v>159062.35170524073</v>
      </c>
      <c r="BL22" s="40">
        <f t="shared" si="13"/>
        <v>158121.0067155349</v>
      </c>
      <c r="BM22" s="40">
        <f t="shared" si="13"/>
        <v>150501.90582039912</v>
      </c>
      <c r="BN22" s="40">
        <f t="shared" ref="BN22:BY22" si="14">BN9/BN$3</f>
        <v>132572.64072998837</v>
      </c>
      <c r="BO22" s="40">
        <f t="shared" si="14"/>
        <v>107723.24313693268</v>
      </c>
      <c r="BP22" s="40">
        <f t="shared" si="14"/>
        <v>108660.10702352706</v>
      </c>
      <c r="BQ22" s="40">
        <f t="shared" si="14"/>
        <v>109188.7425974026</v>
      </c>
      <c r="BR22" s="40">
        <f t="shared" si="14"/>
        <v>125678.9771618021</v>
      </c>
      <c r="BS22" s="40">
        <f t="shared" si="14"/>
        <v>129216.15452486134</v>
      </c>
      <c r="BT22" s="40">
        <f t="shared" si="14"/>
        <v>149849.80121918209</v>
      </c>
      <c r="BU22" s="40">
        <f t="shared" si="14"/>
        <v>144545</v>
      </c>
      <c r="BV22" s="40">
        <f t="shared" si="14"/>
        <v>129425.43976998211</v>
      </c>
      <c r="BW22" s="40">
        <f t="shared" si="14"/>
        <v>131909.05128363104</v>
      </c>
      <c r="BX22" s="40">
        <f t="shared" si="14"/>
        <v>132773.51902393115</v>
      </c>
      <c r="BY22" s="40">
        <f t="shared" si="14"/>
        <v>137858.29469000921</v>
      </c>
    </row>
    <row r="23" spans="1:81" s="41" customFormat="1" x14ac:dyDescent="0.2">
      <c r="A23" s="39" t="s">
        <v>8</v>
      </c>
      <c r="B23" s="40">
        <f t="shared" ref="B23:AG23" si="15">B10/B$3</f>
        <v>3988.5470129966016</v>
      </c>
      <c r="C23" s="40">
        <f t="shared" si="15"/>
        <v>2093.7708831782593</v>
      </c>
      <c r="D23" s="40">
        <f t="shared" si="15"/>
        <v>5285.2094594594573</v>
      </c>
      <c r="E23" s="40">
        <f t="shared" si="15"/>
        <v>10311.436617842879</v>
      </c>
      <c r="F23" s="40">
        <f t="shared" si="15"/>
        <v>13875.811708221019</v>
      </c>
      <c r="G23" s="40">
        <f t="shared" si="15"/>
        <v>17339.040696866414</v>
      </c>
      <c r="H23" s="40">
        <f t="shared" si="15"/>
        <v>17573.464043951728</v>
      </c>
      <c r="I23" s="40">
        <f t="shared" si="15"/>
        <v>17780.118617668533</v>
      </c>
      <c r="J23" s="40">
        <f t="shared" si="15"/>
        <v>24789.291436704367</v>
      </c>
      <c r="K23" s="40">
        <f t="shared" si="15"/>
        <v>30193.738120283557</v>
      </c>
      <c r="L23" s="40">
        <f t="shared" si="15"/>
        <v>27531.049092119869</v>
      </c>
      <c r="M23" s="40">
        <f t="shared" si="15"/>
        <v>36102.57232302917</v>
      </c>
      <c r="N23" s="40">
        <f t="shared" si="15"/>
        <v>38623.678017997299</v>
      </c>
      <c r="O23" s="40">
        <f t="shared" si="15"/>
        <v>40149.845123507548</v>
      </c>
      <c r="P23" s="40">
        <f t="shared" si="15"/>
        <v>42162.537266183012</v>
      </c>
      <c r="Q23" s="40">
        <f t="shared" si="15"/>
        <v>45510.024319152464</v>
      </c>
      <c r="R23" s="40">
        <f t="shared" si="15"/>
        <v>44902.284643414896</v>
      </c>
      <c r="S23" s="40">
        <f t="shared" si="15"/>
        <v>40966.788488104386</v>
      </c>
      <c r="T23" s="40">
        <f t="shared" si="15"/>
        <v>41723.142780332899</v>
      </c>
      <c r="U23" s="40">
        <f t="shared" si="15"/>
        <v>43046.913768319821</v>
      </c>
      <c r="V23" s="40">
        <f t="shared" si="15"/>
        <v>42264.166545112923</v>
      </c>
      <c r="W23" s="40">
        <f t="shared" si="15"/>
        <v>42321.107187688387</v>
      </c>
      <c r="X23" s="40">
        <f t="shared" si="15"/>
        <v>38992.526442377792</v>
      </c>
      <c r="Y23" s="40">
        <f t="shared" si="15"/>
        <v>35406.31578745076</v>
      </c>
      <c r="Z23" s="40">
        <f t="shared" si="15"/>
        <v>35963.33929925401</v>
      </c>
      <c r="AA23" s="40">
        <f t="shared" si="15"/>
        <v>36494.570867564747</v>
      </c>
      <c r="AB23" s="40">
        <f t="shared" si="15"/>
        <v>35001.817781791317</v>
      </c>
      <c r="AC23" s="40">
        <f t="shared" si="15"/>
        <v>33261.687406574514</v>
      </c>
      <c r="AD23" s="40">
        <f t="shared" si="15"/>
        <v>34289.910762546773</v>
      </c>
      <c r="AE23" s="40">
        <f t="shared" si="15"/>
        <v>35331.153383621306</v>
      </c>
      <c r="AF23" s="40">
        <f t="shared" si="15"/>
        <v>36059.844648504019</v>
      </c>
      <c r="AG23" s="40">
        <f t="shared" si="15"/>
        <v>36509.866609538716</v>
      </c>
      <c r="AH23" s="40">
        <f t="shared" ref="AH23:BM23" si="16">AH10/AH$3</f>
        <v>36620.528677710208</v>
      </c>
      <c r="AI23" s="40">
        <f t="shared" si="16"/>
        <v>40851.110490734543</v>
      </c>
      <c r="AJ23" s="40">
        <f t="shared" si="16"/>
        <v>46170.592052415028</v>
      </c>
      <c r="AK23" s="40">
        <f t="shared" si="16"/>
        <v>50261.922626468564</v>
      </c>
      <c r="AL23" s="40">
        <f t="shared" si="16"/>
        <v>57210.904448235502</v>
      </c>
      <c r="AM23" s="40">
        <f t="shared" si="16"/>
        <v>64569.456562524698</v>
      </c>
      <c r="AN23" s="40">
        <f t="shared" si="16"/>
        <v>67728.36556989199</v>
      </c>
      <c r="AO23" s="40">
        <f t="shared" si="16"/>
        <v>70260.515048195055</v>
      </c>
      <c r="AP23" s="40">
        <f t="shared" si="16"/>
        <v>69736.303216199405</v>
      </c>
      <c r="AQ23" s="40">
        <f t="shared" si="16"/>
        <v>68917.619270829266</v>
      </c>
      <c r="AR23" s="40">
        <f t="shared" si="16"/>
        <v>64610.714253780658</v>
      </c>
      <c r="AS23" s="40">
        <f t="shared" si="16"/>
        <v>61940.808553977433</v>
      </c>
      <c r="AT23" s="40">
        <f t="shared" si="16"/>
        <v>61178.672617191674</v>
      </c>
      <c r="AU23" s="40">
        <f t="shared" si="16"/>
        <v>61964.641794874464</v>
      </c>
      <c r="AV23" s="40">
        <f t="shared" si="16"/>
        <v>55204.090766545189</v>
      </c>
      <c r="AW23" s="40">
        <f t="shared" si="16"/>
        <v>53988.260353744037</v>
      </c>
      <c r="AX23" s="40">
        <f t="shared" si="16"/>
        <v>53687.327800601866</v>
      </c>
      <c r="AY23" s="40">
        <f t="shared" si="16"/>
        <v>54916.206913797709</v>
      </c>
      <c r="AZ23" s="40">
        <f t="shared" si="16"/>
        <v>55267.574732343572</v>
      </c>
      <c r="BA23" s="40">
        <f t="shared" si="16"/>
        <v>56342.382283227569</v>
      </c>
      <c r="BB23" s="40">
        <f t="shared" si="16"/>
        <v>55799.515225123949</v>
      </c>
      <c r="BC23" s="40">
        <f t="shared" si="16"/>
        <v>58555.840986030838</v>
      </c>
      <c r="BD23" s="40">
        <f t="shared" si="16"/>
        <v>67497.928532883059</v>
      </c>
      <c r="BE23" s="40">
        <f t="shared" si="16"/>
        <v>78989.199716708958</v>
      </c>
      <c r="BF23" s="40">
        <f t="shared" si="16"/>
        <v>85755.064704385877</v>
      </c>
      <c r="BG23" s="40">
        <f t="shared" si="16"/>
        <v>88520.034652854869</v>
      </c>
      <c r="BH23" s="40">
        <f t="shared" si="16"/>
        <v>90756.515390720189</v>
      </c>
      <c r="BI23" s="40">
        <f t="shared" si="16"/>
        <v>94045.044762844831</v>
      </c>
      <c r="BJ23" s="40">
        <f t="shared" si="16"/>
        <v>94536.37894185225</v>
      </c>
      <c r="BK23" s="40">
        <f t="shared" si="16"/>
        <v>93960.213885156205</v>
      </c>
      <c r="BL23" s="40">
        <f t="shared" si="16"/>
        <v>93410.109579906988</v>
      </c>
      <c r="BM23" s="40">
        <f t="shared" si="16"/>
        <v>87503.522810421287</v>
      </c>
      <c r="BN23" s="40">
        <f t="shared" ref="BN23:BY23" si="17">BN10/BN$3</f>
        <v>80713.83077811946</v>
      </c>
      <c r="BO23" s="40">
        <f t="shared" si="17"/>
        <v>69800.888710404484</v>
      </c>
      <c r="BP23" s="40">
        <f t="shared" si="17"/>
        <v>68702.45081594112</v>
      </c>
      <c r="BQ23" s="40">
        <f t="shared" si="17"/>
        <v>68296.697688311688</v>
      </c>
      <c r="BR23" s="40">
        <f t="shared" si="17"/>
        <v>73511.023245411532</v>
      </c>
      <c r="BS23" s="40">
        <f t="shared" si="17"/>
        <v>77037.923697478996</v>
      </c>
      <c r="BT23" s="40">
        <f t="shared" si="17"/>
        <v>92023.643918276837</v>
      </c>
      <c r="BU23" s="40">
        <f t="shared" si="17"/>
        <v>92634</v>
      </c>
      <c r="BV23" s="40">
        <f t="shared" si="17"/>
        <v>88073.751250419373</v>
      </c>
      <c r="BW23" s="40">
        <f t="shared" si="17"/>
        <v>86967.859639016722</v>
      </c>
      <c r="BX23" s="40">
        <f t="shared" si="17"/>
        <v>82033.124539806318</v>
      </c>
      <c r="BY23" s="40">
        <f t="shared" si="17"/>
        <v>78640.808653304091</v>
      </c>
    </row>
    <row r="24" spans="1:81" s="41" customFormat="1" x14ac:dyDescent="0.2">
      <c r="A24" s="39" t="s">
        <v>9</v>
      </c>
      <c r="B24" s="40">
        <f t="shared" ref="B24:AG24" si="18">B11/B$3</f>
        <v>2188.9422869590894</v>
      </c>
      <c r="C24" s="40">
        <f t="shared" si="18"/>
        <v>1098.7971163786733</v>
      </c>
      <c r="D24" s="40">
        <f t="shared" si="18"/>
        <v>3361.7397873283107</v>
      </c>
      <c r="E24" s="40">
        <f t="shared" si="18"/>
        <v>20318.628295605864</v>
      </c>
      <c r="F24" s="40">
        <f t="shared" si="18"/>
        <v>31918.320151617238</v>
      </c>
      <c r="G24" s="40">
        <f t="shared" si="18"/>
        <v>18138.826273121336</v>
      </c>
      <c r="H24" s="40">
        <f t="shared" si="18"/>
        <v>2401.9625527322669</v>
      </c>
      <c r="I24" s="40">
        <f t="shared" si="18"/>
        <v>6822.6921976149924</v>
      </c>
      <c r="J24" s="40">
        <f t="shared" si="18"/>
        <v>9418.446357238874</v>
      </c>
      <c r="K24" s="40">
        <f t="shared" si="18"/>
        <v>10553.498513606219</v>
      </c>
      <c r="L24" s="40">
        <f t="shared" si="18"/>
        <v>14487.832594894564</v>
      </c>
      <c r="M24" s="40">
        <f t="shared" si="18"/>
        <v>9466.8359407109456</v>
      </c>
      <c r="N24" s="40">
        <f t="shared" si="18"/>
        <v>9202.2177845499245</v>
      </c>
      <c r="O24" s="40">
        <f t="shared" si="18"/>
        <v>7060.995470916876</v>
      </c>
      <c r="P24" s="40">
        <f t="shared" si="18"/>
        <v>5183.0547998259963</v>
      </c>
      <c r="Q24" s="40">
        <f t="shared" si="18"/>
        <v>7835.5597426368613</v>
      </c>
      <c r="R24" s="40">
        <f t="shared" si="18"/>
        <v>6101.4129619989599</v>
      </c>
      <c r="S24" s="40">
        <f t="shared" si="18"/>
        <v>6628.7461243284743</v>
      </c>
      <c r="T24" s="40">
        <f t="shared" si="18"/>
        <v>15870.380132572522</v>
      </c>
      <c r="U24" s="40">
        <f t="shared" si="18"/>
        <v>6590.2832288922427</v>
      </c>
      <c r="V24" s="40">
        <f t="shared" si="18"/>
        <v>8951.76513096901</v>
      </c>
      <c r="W24" s="40">
        <f t="shared" si="18"/>
        <v>6479.3620651749952</v>
      </c>
      <c r="X24" s="40">
        <f t="shared" si="18"/>
        <v>5054.3917613668218</v>
      </c>
      <c r="Y24" s="40">
        <f t="shared" si="18"/>
        <v>6624.2781589314891</v>
      </c>
      <c r="Z24" s="40">
        <f t="shared" si="18"/>
        <v>6155.7145468998424</v>
      </c>
      <c r="AA24" s="40">
        <f t="shared" si="18"/>
        <v>6216.9143337208288</v>
      </c>
      <c r="AB24" s="40">
        <f t="shared" si="18"/>
        <v>6691.2721615630908</v>
      </c>
      <c r="AC24" s="40">
        <f t="shared" si="18"/>
        <v>7477.2832049077324</v>
      </c>
      <c r="AD24" s="40">
        <f t="shared" si="18"/>
        <v>8562.5002009957025</v>
      </c>
      <c r="AE24" s="40">
        <f t="shared" si="18"/>
        <v>7459.513560446534</v>
      </c>
      <c r="AF24" s="40">
        <f t="shared" si="18"/>
        <v>5203.9578812940899</v>
      </c>
      <c r="AG24" s="40">
        <f t="shared" si="18"/>
        <v>6807.620862548868</v>
      </c>
      <c r="AH24" s="40">
        <f t="shared" ref="AH24:BM24" si="19">AH11/AH$3</f>
        <v>6192.0855584388692</v>
      </c>
      <c r="AI24" s="40">
        <f t="shared" si="19"/>
        <v>8357.6418476438048</v>
      </c>
      <c r="AJ24" s="40">
        <f t="shared" si="19"/>
        <v>11314.787164988647</v>
      </c>
      <c r="AK24" s="40">
        <f t="shared" si="19"/>
        <v>9947.4425340216749</v>
      </c>
      <c r="AL24" s="40">
        <f t="shared" si="19"/>
        <v>9603.6468180869506</v>
      </c>
      <c r="AM24" s="40">
        <f t="shared" si="19"/>
        <v>11371.331179348446</v>
      </c>
      <c r="AN24" s="40">
        <f t="shared" si="19"/>
        <v>10642.194012752525</v>
      </c>
      <c r="AO24" s="40">
        <f t="shared" si="19"/>
        <v>10039.18760914761</v>
      </c>
      <c r="AP24" s="40">
        <f t="shared" si="19"/>
        <v>10213.835489265097</v>
      </c>
      <c r="AQ24" s="40">
        <f t="shared" si="19"/>
        <v>10536.885141913624</v>
      </c>
      <c r="AR24" s="40">
        <f t="shared" si="19"/>
        <v>9091.1150640965134</v>
      </c>
      <c r="AS24" s="40">
        <f t="shared" si="19"/>
        <v>8878.7587317446723</v>
      </c>
      <c r="AT24" s="40">
        <f t="shared" si="19"/>
        <v>8776.7999871863321</v>
      </c>
      <c r="AU24" s="40">
        <f t="shared" si="19"/>
        <v>7431.0575323605181</v>
      </c>
      <c r="AV24" s="40">
        <f t="shared" si="19"/>
        <v>9596.4758705172571</v>
      </c>
      <c r="AW24" s="40">
        <f t="shared" si="19"/>
        <v>8485.612093141046</v>
      </c>
      <c r="AX24" s="40">
        <f t="shared" si="19"/>
        <v>10581.801170351957</v>
      </c>
      <c r="AY24" s="40">
        <f t="shared" si="19"/>
        <v>8625.7244020738199</v>
      </c>
      <c r="AZ24" s="40">
        <f t="shared" si="19"/>
        <v>8145.0716785836757</v>
      </c>
      <c r="BA24" s="40">
        <f t="shared" si="19"/>
        <v>7953.266551079787</v>
      </c>
      <c r="BB24" s="40">
        <f t="shared" si="19"/>
        <v>7360.9343445327049</v>
      </c>
      <c r="BC24" s="40">
        <f t="shared" si="19"/>
        <v>7634.4743392615574</v>
      </c>
      <c r="BD24" s="40">
        <f t="shared" si="19"/>
        <v>9187.1333819439951</v>
      </c>
      <c r="BE24" s="40">
        <f t="shared" si="19"/>
        <v>9067.6550627411452</v>
      </c>
      <c r="BF24" s="40">
        <f t="shared" si="19"/>
        <v>8141.5639004782743</v>
      </c>
      <c r="BG24" s="40">
        <f t="shared" si="19"/>
        <v>9337.5292637809853</v>
      </c>
      <c r="BH24" s="40">
        <f t="shared" si="19"/>
        <v>11871.6572874005</v>
      </c>
      <c r="BI24" s="40">
        <f t="shared" si="19"/>
        <v>16930.751781893727</v>
      </c>
      <c r="BJ24" s="40">
        <f t="shared" si="19"/>
        <v>26215.022119384019</v>
      </c>
      <c r="BK24" s="40">
        <f t="shared" si="19"/>
        <v>31492.320921573195</v>
      </c>
      <c r="BL24" s="40">
        <f t="shared" si="19"/>
        <v>26284.618042046513</v>
      </c>
      <c r="BM24" s="40">
        <f t="shared" si="19"/>
        <v>18246.493320399113</v>
      </c>
      <c r="BN24" s="40">
        <f t="shared" ref="BN24:BY24" si="20">BN11/BN$3</f>
        <v>12736.681490058638</v>
      </c>
      <c r="BO24" s="40">
        <f t="shared" si="20"/>
        <v>8889.9801113792819</v>
      </c>
      <c r="BP24" s="40">
        <f t="shared" si="20"/>
        <v>9081.9741859612477</v>
      </c>
      <c r="BQ24" s="40">
        <f t="shared" si="20"/>
        <v>6043.8230649350653</v>
      </c>
      <c r="BR24" s="40">
        <f t="shared" si="20"/>
        <v>7322.2446259287872</v>
      </c>
      <c r="BS24" s="40">
        <f t="shared" si="20"/>
        <v>7164.5300215896641</v>
      </c>
      <c r="BT24" s="40">
        <f t="shared" si="20"/>
        <v>10575.953580874773</v>
      </c>
      <c r="BU24" s="40">
        <f t="shared" si="20"/>
        <v>9801</v>
      </c>
      <c r="BV24" s="40">
        <f t="shared" si="20"/>
        <v>9647.6999266693219</v>
      </c>
      <c r="BW24" s="40">
        <f t="shared" si="20"/>
        <v>9445.7715496295314</v>
      </c>
      <c r="BX24" s="40">
        <f t="shared" si="20"/>
        <v>9838.7083748643599</v>
      </c>
      <c r="BY24" s="40">
        <f t="shared" si="20"/>
        <v>9368.6766897446214</v>
      </c>
    </row>
    <row r="25" spans="1:81" s="41" customFormat="1" x14ac:dyDescent="0.2">
      <c r="A25" s="39" t="s">
        <v>10</v>
      </c>
      <c r="B25" s="40">
        <f t="shared" ref="B25:AG25" si="21">B12/B$3</f>
        <v>0</v>
      </c>
      <c r="C25" s="40">
        <f t="shared" si="21"/>
        <v>0</v>
      </c>
      <c r="D25" s="40">
        <f t="shared" si="21"/>
        <v>0</v>
      </c>
      <c r="E25" s="40">
        <f t="shared" si="21"/>
        <v>0</v>
      </c>
      <c r="F25" s="40">
        <f t="shared" si="21"/>
        <v>0</v>
      </c>
      <c r="G25" s="40">
        <f t="shared" si="21"/>
        <v>0</v>
      </c>
      <c r="H25" s="40">
        <f t="shared" si="21"/>
        <v>0</v>
      </c>
      <c r="I25" s="40">
        <f t="shared" si="21"/>
        <v>571.09588707714784</v>
      </c>
      <c r="J25" s="40">
        <f t="shared" si="21"/>
        <v>0</v>
      </c>
      <c r="K25" s="40">
        <f t="shared" si="21"/>
        <v>536.61856848845184</v>
      </c>
      <c r="L25" s="40">
        <f t="shared" si="21"/>
        <v>381.98983351831305</v>
      </c>
      <c r="M25" s="40">
        <f t="shared" si="21"/>
        <v>389.89136461020513</v>
      </c>
      <c r="N25" s="40">
        <f t="shared" si="21"/>
        <v>202.39481930828279</v>
      </c>
      <c r="O25" s="40">
        <f t="shared" si="21"/>
        <v>199.65114432375708</v>
      </c>
      <c r="P25" s="40">
        <f t="shared" si="21"/>
        <v>2897.7688842737466</v>
      </c>
      <c r="Q25" s="40">
        <f t="shared" si="21"/>
        <v>3839.6845914914852</v>
      </c>
      <c r="R25" s="40">
        <f t="shared" si="21"/>
        <v>4140.4741280583039</v>
      </c>
      <c r="S25" s="40">
        <f t="shared" si="21"/>
        <v>3987.3582501918659</v>
      </c>
      <c r="T25" s="40">
        <f t="shared" si="21"/>
        <v>4119.1243835905298</v>
      </c>
      <c r="U25" s="40">
        <f t="shared" si="21"/>
        <v>3043.0542778218278</v>
      </c>
      <c r="V25" s="40">
        <f t="shared" si="21"/>
        <v>3550.5380817582854</v>
      </c>
      <c r="W25" s="40">
        <f t="shared" si="21"/>
        <v>2840.2683025424635</v>
      </c>
      <c r="X25" s="40">
        <f t="shared" si="21"/>
        <v>3180.0548165266255</v>
      </c>
      <c r="Y25" s="40">
        <f t="shared" si="21"/>
        <v>3592.7439031421163</v>
      </c>
      <c r="Z25" s="40">
        <f t="shared" si="21"/>
        <v>4113.3756879051007</v>
      </c>
      <c r="AA25" s="40">
        <f t="shared" si="21"/>
        <v>4433.4484960973759</v>
      </c>
      <c r="AB25" s="40">
        <f t="shared" si="21"/>
        <v>4704.8676299154431</v>
      </c>
      <c r="AC25" s="40">
        <f t="shared" si="21"/>
        <v>4489.4741401547726</v>
      </c>
      <c r="AD25" s="40">
        <f t="shared" si="21"/>
        <v>4459.0308250100497</v>
      </c>
      <c r="AE25" s="40">
        <f t="shared" si="21"/>
        <v>4257.7441284218421</v>
      </c>
      <c r="AF25" s="40">
        <f t="shared" si="21"/>
        <v>4268.4505229871083</v>
      </c>
      <c r="AG25" s="40">
        <f t="shared" si="21"/>
        <v>4588.3188478498842</v>
      </c>
      <c r="AH25" s="40">
        <f t="shared" ref="AH25:BM25" si="22">AH12/AH$3</f>
        <v>4120.8558927944678</v>
      </c>
      <c r="AI25" s="40">
        <f t="shared" si="22"/>
        <v>4928.9918371625035</v>
      </c>
      <c r="AJ25" s="40">
        <f t="shared" si="22"/>
        <v>5070.4792767432855</v>
      </c>
      <c r="AK25" s="40">
        <f t="shared" si="22"/>
        <v>5979.0479060874968</v>
      </c>
      <c r="AL25" s="40">
        <f t="shared" si="22"/>
        <v>5683.3998575330534</v>
      </c>
      <c r="AM25" s="40">
        <f t="shared" si="22"/>
        <v>5956.7060192708004</v>
      </c>
      <c r="AN25" s="40">
        <f t="shared" si="22"/>
        <v>5648.5646312716017</v>
      </c>
      <c r="AO25" s="40">
        <f t="shared" si="22"/>
        <v>6061.3591003591009</v>
      </c>
      <c r="AP25" s="40">
        <f t="shared" si="22"/>
        <v>6108.4426491230224</v>
      </c>
      <c r="AQ25" s="40">
        <f t="shared" si="22"/>
        <v>6015.8305550556006</v>
      </c>
      <c r="AR25" s="40">
        <f t="shared" si="22"/>
        <v>5569.8586055468504</v>
      </c>
      <c r="AS25" s="40">
        <f t="shared" si="22"/>
        <v>5640.7842675077945</v>
      </c>
      <c r="AT25" s="40">
        <f t="shared" si="22"/>
        <v>6244.3240106780568</v>
      </c>
      <c r="AU25" s="40">
        <f t="shared" si="22"/>
        <v>6430.785624732719</v>
      </c>
      <c r="AV25" s="40">
        <f t="shared" si="22"/>
        <v>5591.1569350442533</v>
      </c>
      <c r="AW25" s="40">
        <f t="shared" si="22"/>
        <v>5306.2443479593749</v>
      </c>
      <c r="AX25" s="40">
        <f t="shared" si="22"/>
        <v>6539.7465524008903</v>
      </c>
      <c r="AY25" s="40">
        <f t="shared" si="22"/>
        <v>6231.7012075842858</v>
      </c>
      <c r="AZ25" s="40">
        <f t="shared" si="22"/>
        <v>5704.2324159565151</v>
      </c>
      <c r="BA25" s="40">
        <f t="shared" si="22"/>
        <v>5285.5011011061224</v>
      </c>
      <c r="BB25" s="40">
        <f t="shared" si="22"/>
        <v>5107.67535892663</v>
      </c>
      <c r="BC25" s="40">
        <f t="shared" si="22"/>
        <v>5184.9103801402025</v>
      </c>
      <c r="BD25" s="40">
        <f t="shared" si="22"/>
        <v>5608.4325034096355</v>
      </c>
      <c r="BE25" s="40">
        <f t="shared" si="22"/>
        <v>5686.6568406965835</v>
      </c>
      <c r="BF25" s="40">
        <f t="shared" si="22"/>
        <v>5079.6884756283707</v>
      </c>
      <c r="BG25" s="40">
        <f t="shared" si="22"/>
        <v>5270.6880059193491</v>
      </c>
      <c r="BH25" s="40">
        <f t="shared" si="22"/>
        <v>5513.5314957014289</v>
      </c>
      <c r="BI25" s="40">
        <f t="shared" si="22"/>
        <v>4879.9760167853565</v>
      </c>
      <c r="BJ25" s="40">
        <f t="shared" si="22"/>
        <v>3381.4336907073475</v>
      </c>
      <c r="BK25" s="40">
        <f t="shared" si="22"/>
        <v>4519.2038376361606</v>
      </c>
      <c r="BL25" s="40">
        <f t="shared" si="22"/>
        <v>2639.2890597209303</v>
      </c>
      <c r="BM25" s="40">
        <f t="shared" si="22"/>
        <v>2091.5403824833702</v>
      </c>
      <c r="BN25" s="40">
        <f t="shared" ref="BN25:BY25" si="23">BN12/BN$3</f>
        <v>1893.6387541302979</v>
      </c>
      <c r="BO25" s="40">
        <f t="shared" si="23"/>
        <v>1640.7015847600089</v>
      </c>
      <c r="BP25" s="40">
        <f t="shared" si="23"/>
        <v>1533.5030292548961</v>
      </c>
      <c r="BQ25" s="40">
        <f t="shared" si="23"/>
        <v>1219.0301298701299</v>
      </c>
      <c r="BR25" s="40">
        <f t="shared" si="23"/>
        <v>1324.4943722085709</v>
      </c>
      <c r="BS25" s="40">
        <f t="shared" si="23"/>
        <v>1387.3872322051352</v>
      </c>
      <c r="BT25" s="40">
        <f t="shared" si="23"/>
        <v>1419.3720964691172</v>
      </c>
      <c r="BU25" s="40">
        <f t="shared" si="23"/>
        <v>1583</v>
      </c>
      <c r="BV25" s="40">
        <f t="shared" si="23"/>
        <v>1350.5809894028027</v>
      </c>
      <c r="BW25" s="40">
        <f t="shared" si="23"/>
        <v>1323.8405766286005</v>
      </c>
      <c r="BX25" s="40">
        <f t="shared" si="23"/>
        <v>1380.2476134839656</v>
      </c>
      <c r="BY25" s="40">
        <f t="shared" si="23"/>
        <v>1299.3416177723939</v>
      </c>
    </row>
    <row r="26" spans="1:81" s="41" customFormat="1" x14ac:dyDescent="0.2">
      <c r="A26" s="39" t="s">
        <v>11</v>
      </c>
      <c r="B26" s="40">
        <f t="shared" ref="B26:AG26" si="24">B13/B$3</f>
        <v>0</v>
      </c>
      <c r="C26" s="40">
        <f t="shared" si="24"/>
        <v>0</v>
      </c>
      <c r="D26" s="40">
        <f t="shared" si="24"/>
        <v>1455.5986708019491</v>
      </c>
      <c r="E26" s="40">
        <f t="shared" si="24"/>
        <v>4719.9079893475382</v>
      </c>
      <c r="F26" s="40">
        <f t="shared" si="24"/>
        <v>6127.49519878706</v>
      </c>
      <c r="G26" s="40">
        <f t="shared" si="24"/>
        <v>2795.3670626385619</v>
      </c>
      <c r="H26" s="40">
        <f t="shared" si="24"/>
        <v>767.40017659177852</v>
      </c>
      <c r="I26" s="40">
        <f t="shared" si="24"/>
        <v>8520.7506351910451</v>
      </c>
      <c r="J26" s="40">
        <f t="shared" si="24"/>
        <v>0</v>
      </c>
      <c r="K26" s="40">
        <f t="shared" si="24"/>
        <v>0</v>
      </c>
      <c r="L26" s="40">
        <f t="shared" si="24"/>
        <v>520.89522752497237</v>
      </c>
      <c r="M26" s="40">
        <f t="shared" si="24"/>
        <v>0</v>
      </c>
      <c r="N26" s="40">
        <f t="shared" si="24"/>
        <v>0</v>
      </c>
      <c r="O26" s="40">
        <f t="shared" si="24"/>
        <v>0</v>
      </c>
      <c r="P26" s="40">
        <f t="shared" si="24"/>
        <v>2140.3974713385628</v>
      </c>
      <c r="Q26" s="40">
        <f t="shared" si="24"/>
        <v>6.5079399855787887</v>
      </c>
      <c r="R26" s="40">
        <f t="shared" si="24"/>
        <v>0</v>
      </c>
      <c r="S26" s="40">
        <f t="shared" si="24"/>
        <v>0</v>
      </c>
      <c r="T26" s="40">
        <f t="shared" si="24"/>
        <v>8553.677210969523</v>
      </c>
      <c r="U26" s="40">
        <f t="shared" si="24"/>
        <v>6086.1085556436556</v>
      </c>
      <c r="V26" s="40">
        <f t="shared" si="24"/>
        <v>2993.5909316785546</v>
      </c>
      <c r="W26" s="40">
        <f t="shared" si="24"/>
        <v>5331.0504662955227</v>
      </c>
      <c r="X26" s="40">
        <f t="shared" si="24"/>
        <v>26.324957090452198</v>
      </c>
      <c r="Y26" s="40">
        <f t="shared" si="24"/>
        <v>0</v>
      </c>
      <c r="Z26" s="40">
        <f t="shared" si="24"/>
        <v>0</v>
      </c>
      <c r="AA26" s="40">
        <f t="shared" si="24"/>
        <v>0</v>
      </c>
      <c r="AB26" s="40">
        <f t="shared" si="24"/>
        <v>0</v>
      </c>
      <c r="AC26" s="40">
        <f t="shared" si="24"/>
        <v>613.08289900125669</v>
      </c>
      <c r="AD26" s="40">
        <f t="shared" si="24"/>
        <v>489.80403692136429</v>
      </c>
      <c r="AE26" s="40">
        <f t="shared" si="24"/>
        <v>744.59754233132367</v>
      </c>
      <c r="AF26" s="40">
        <f t="shared" si="24"/>
        <v>1341.4224154706885</v>
      </c>
      <c r="AG26" s="40">
        <f t="shared" si="24"/>
        <v>2131.2344744331517</v>
      </c>
      <c r="AH26" s="40">
        <f t="shared" ref="AH26:BM26" si="25">AH13/AH$3</f>
        <v>3607.774228554003</v>
      </c>
      <c r="AI26" s="40">
        <f t="shared" si="25"/>
        <v>6584.2870000419271</v>
      </c>
      <c r="AJ26" s="40">
        <f t="shared" si="25"/>
        <v>5740.2520727179999</v>
      </c>
      <c r="AK26" s="40">
        <f t="shared" si="25"/>
        <v>2370.0134583495792</v>
      </c>
      <c r="AL26" s="40">
        <f t="shared" si="25"/>
        <v>5906.9880872224394</v>
      </c>
      <c r="AM26" s="40">
        <f t="shared" si="25"/>
        <v>10487.100424238697</v>
      </c>
      <c r="AN26" s="40">
        <f t="shared" si="25"/>
        <v>10549.495485089845</v>
      </c>
      <c r="AO26" s="40">
        <f t="shared" si="25"/>
        <v>5148.7056813456811</v>
      </c>
      <c r="AP26" s="40">
        <f t="shared" si="25"/>
        <v>2379.2183622404768</v>
      </c>
      <c r="AQ26" s="40">
        <f t="shared" si="25"/>
        <v>1647.1916995985573</v>
      </c>
      <c r="AR26" s="40">
        <f t="shared" si="25"/>
        <v>825.82058866841624</v>
      </c>
      <c r="AS26" s="40">
        <f t="shared" si="25"/>
        <v>4622.4994862070853</v>
      </c>
      <c r="AT26" s="40">
        <f t="shared" si="25"/>
        <v>7662.5773774693007</v>
      </c>
      <c r="AU26" s="40">
        <f t="shared" si="25"/>
        <v>7347.8375204697877</v>
      </c>
      <c r="AV26" s="40">
        <f t="shared" si="25"/>
        <v>6474.3074020763797</v>
      </c>
      <c r="AW26" s="40">
        <f t="shared" si="25"/>
        <v>8226.0080372137672</v>
      </c>
      <c r="AX26" s="40">
        <f t="shared" si="25"/>
        <v>4699.099576736884</v>
      </c>
      <c r="AY26" s="40">
        <f t="shared" si="25"/>
        <v>11365.198958591143</v>
      </c>
      <c r="AZ26" s="40">
        <f t="shared" si="25"/>
        <v>3860.9368311764188</v>
      </c>
      <c r="BA26" s="40">
        <f t="shared" si="25"/>
        <v>7917.951398956583</v>
      </c>
      <c r="BB26" s="40">
        <f t="shared" si="25"/>
        <v>10544.041088114414</v>
      </c>
      <c r="BC26" s="40">
        <f t="shared" si="25"/>
        <v>7507.7727551690732</v>
      </c>
      <c r="BD26" s="40">
        <f t="shared" si="25"/>
        <v>6080.8819805990343</v>
      </c>
      <c r="BE26" s="40">
        <f t="shared" si="25"/>
        <v>5647.2322534672739</v>
      </c>
      <c r="BF26" s="40">
        <f t="shared" si="25"/>
        <v>10582.573771242496</v>
      </c>
      <c r="BG26" s="40">
        <f t="shared" si="25"/>
        <v>10134.949118263659</v>
      </c>
      <c r="BH26" s="40">
        <f t="shared" si="25"/>
        <v>5922.1257863905539</v>
      </c>
      <c r="BI26" s="40">
        <f t="shared" si="25"/>
        <v>3439.2673915515088</v>
      </c>
      <c r="BJ26" s="40">
        <f t="shared" si="25"/>
        <v>12233.043316768393</v>
      </c>
      <c r="BK26" s="40">
        <f t="shared" si="25"/>
        <v>-1429.2804237014573</v>
      </c>
      <c r="BL26" s="40">
        <f t="shared" si="25"/>
        <v>6565.0423501395353</v>
      </c>
      <c r="BM26" s="40">
        <f t="shared" si="25"/>
        <v>3231.4470066518847</v>
      </c>
      <c r="BN26" s="40">
        <f t="shared" ref="BN26:BY26" si="26">BN13/BN$3</f>
        <v>8191.9484801459221</v>
      </c>
      <c r="BO26" s="40">
        <f t="shared" si="26"/>
        <v>4938.632977094936</v>
      </c>
      <c r="BP26" s="40">
        <f t="shared" si="26"/>
        <v>12218.242202037951</v>
      </c>
      <c r="BQ26" s="40">
        <f t="shared" si="26"/>
        <v>7996.4099220779226</v>
      </c>
      <c r="BR26" s="40">
        <f t="shared" si="26"/>
        <v>9835.9298750205526</v>
      </c>
      <c r="BS26" s="40">
        <f t="shared" si="26"/>
        <v>15727.878930481285</v>
      </c>
      <c r="BT26" s="40">
        <f t="shared" si="26"/>
        <v>1880.2601622766178</v>
      </c>
      <c r="BU26" s="40">
        <f t="shared" si="26"/>
        <v>1557</v>
      </c>
      <c r="BV26" s="40">
        <f t="shared" si="26"/>
        <v>237.02479467959787</v>
      </c>
      <c r="BW26" s="40">
        <f t="shared" si="26"/>
        <v>261.71073996644407</v>
      </c>
      <c r="BX26" s="40">
        <f t="shared" si="26"/>
        <v>224.26501219486164</v>
      </c>
      <c r="BY26" s="40">
        <f t="shared" si="26"/>
        <v>215.80146611931954</v>
      </c>
    </row>
    <row r="27" spans="1:81" s="42" customFormat="1" x14ac:dyDescent="0.2">
      <c r="A27" s="39" t="s">
        <v>12</v>
      </c>
      <c r="B27" s="40">
        <f t="shared" ref="B27:AG27" si="27">B14/B$3</f>
        <v>-8158.7848877566057</v>
      </c>
      <c r="C27" s="40">
        <f t="shared" si="27"/>
        <v>-4948.9129966031587</v>
      </c>
      <c r="D27" s="40">
        <f t="shared" si="27"/>
        <v>-1836.8268941072213</v>
      </c>
      <c r="E27" s="40">
        <f t="shared" si="27"/>
        <v>-1554.1160452729698</v>
      </c>
      <c r="F27" s="40">
        <f t="shared" si="27"/>
        <v>-1446.8795114555251</v>
      </c>
      <c r="G27" s="40">
        <f t="shared" si="27"/>
        <v>-1599.5711525098438</v>
      </c>
      <c r="H27" s="40">
        <f t="shared" si="27"/>
        <v>-2095.0024820955555</v>
      </c>
      <c r="I27" s="40">
        <f t="shared" si="27"/>
        <v>-2756.4894816257001</v>
      </c>
      <c r="J27" s="40">
        <f t="shared" si="27"/>
        <v>-2939.0896433936914</v>
      </c>
      <c r="K27" s="40">
        <f t="shared" si="27"/>
        <v>-2425.5159295678022</v>
      </c>
      <c r="L27" s="40">
        <f t="shared" si="27"/>
        <v>1555.7404128745841</v>
      </c>
      <c r="M27" s="40">
        <f t="shared" si="27"/>
        <v>1600.606654715579</v>
      </c>
      <c r="N27" s="40">
        <f t="shared" si="27"/>
        <v>1882.27181956703</v>
      </c>
      <c r="O27" s="40">
        <f t="shared" si="27"/>
        <v>432.57747936814036</v>
      </c>
      <c r="P27" s="40">
        <f t="shared" si="27"/>
        <v>665.16967570829183</v>
      </c>
      <c r="Q27" s="40">
        <f t="shared" si="27"/>
        <v>-709.36545842808789</v>
      </c>
      <c r="R27" s="40">
        <f t="shared" si="27"/>
        <v>-1176.5633003643939</v>
      </c>
      <c r="S27" s="40">
        <f t="shared" si="27"/>
        <v>-1263.8219493476597</v>
      </c>
      <c r="T27" s="40">
        <f t="shared" si="27"/>
        <v>-1428.7053042183368</v>
      </c>
      <c r="U27" s="40">
        <f t="shared" si="27"/>
        <v>-858.29736041128479</v>
      </c>
      <c r="V27" s="40">
        <f t="shared" si="27"/>
        <v>-910.84065169289352</v>
      </c>
      <c r="W27" s="40">
        <f t="shared" si="27"/>
        <v>-737.80407077763209</v>
      </c>
      <c r="X27" s="40">
        <f t="shared" si="27"/>
        <v>-737.09879853266159</v>
      </c>
      <c r="Y27" s="40">
        <f t="shared" si="27"/>
        <v>-596.28525031228992</v>
      </c>
      <c r="Z27" s="40">
        <f t="shared" si="27"/>
        <v>-506.99746850923333</v>
      </c>
      <c r="AA27" s="40">
        <f t="shared" si="27"/>
        <v>-481.3982338058164</v>
      </c>
      <c r="AB27" s="40">
        <f t="shared" si="27"/>
        <v>-650.71872588457438</v>
      </c>
      <c r="AC27" s="40">
        <f t="shared" si="27"/>
        <v>-675.16724320391563</v>
      </c>
      <c r="AD27" s="40">
        <f t="shared" si="27"/>
        <v>-533.34217353659665</v>
      </c>
      <c r="AE27" s="40">
        <f t="shared" si="27"/>
        <v>-582.13989673176218</v>
      </c>
      <c r="AF27" s="40">
        <f t="shared" si="27"/>
        <v>-469.33928484553644</v>
      </c>
      <c r="AG27" s="40">
        <f t="shared" si="27"/>
        <v>-1444.3076603596564</v>
      </c>
      <c r="AH27" s="40">
        <f t="shared" ref="AH27:BM27" si="28">AH14/AH$3</f>
        <v>-1963.2124731727249</v>
      </c>
      <c r="AI27" s="40">
        <f t="shared" si="28"/>
        <v>-1596.2653205181959</v>
      </c>
      <c r="AJ27" s="40">
        <f t="shared" si="28"/>
        <v>-1643.3600561029077</v>
      </c>
      <c r="AK27" s="40">
        <f t="shared" si="28"/>
        <v>-804.70224399776407</v>
      </c>
      <c r="AL27" s="40">
        <f t="shared" si="28"/>
        <v>-1384.1176123628643</v>
      </c>
      <c r="AM27" s="40">
        <f t="shared" si="28"/>
        <v>-921.33134623323463</v>
      </c>
      <c r="AN27" s="40">
        <f t="shared" si="28"/>
        <v>-1469.0701449150902</v>
      </c>
      <c r="AO27" s="40">
        <f t="shared" si="28"/>
        <v>-1594.6795161595162</v>
      </c>
      <c r="AP27" s="40">
        <f t="shared" si="28"/>
        <v>-1579.1441296732539</v>
      </c>
      <c r="AQ27" s="40">
        <f t="shared" si="28"/>
        <v>-1272.5795404925309</v>
      </c>
      <c r="AR27" s="40">
        <f t="shared" si="28"/>
        <v>-1522.2744327600205</v>
      </c>
      <c r="AS27" s="40">
        <f t="shared" si="28"/>
        <v>-75914.413998213218</v>
      </c>
      <c r="AT27" s="40">
        <f t="shared" si="28"/>
        <v>-10495.743113721303</v>
      </c>
      <c r="AU27" s="40">
        <f t="shared" si="28"/>
        <v>-2454.174468307031</v>
      </c>
      <c r="AV27" s="40">
        <f t="shared" si="28"/>
        <v>-1459.6736471380884</v>
      </c>
      <c r="AW27" s="40">
        <f t="shared" si="28"/>
        <v>-2858.7723749100314</v>
      </c>
      <c r="AX27" s="40">
        <f t="shared" si="28"/>
        <v>-954.86440272144455</v>
      </c>
      <c r="AY27" s="40">
        <f t="shared" si="28"/>
        <v>-2166.2364885236102</v>
      </c>
      <c r="AZ27" s="40">
        <f t="shared" si="28"/>
        <v>-3345.3505156275801</v>
      </c>
      <c r="BA27" s="40">
        <f t="shared" si="28"/>
        <v>-1216.9012835787203</v>
      </c>
      <c r="BB27" s="40">
        <f t="shared" si="28"/>
        <v>-2481.0356456993313</v>
      </c>
      <c r="BC27" s="40">
        <f t="shared" si="28"/>
        <v>-1883.6302168415939</v>
      </c>
      <c r="BD27" s="40">
        <f t="shared" si="28"/>
        <v>-2358.0909389335966</v>
      </c>
      <c r="BE27" s="40">
        <f t="shared" si="28"/>
        <v>-1601.4539226250479</v>
      </c>
      <c r="BF27" s="40">
        <f t="shared" si="28"/>
        <v>-691.17725145008649</v>
      </c>
      <c r="BG27" s="40">
        <f t="shared" si="28"/>
        <v>-1619.2767690220744</v>
      </c>
      <c r="BH27" s="40">
        <f t="shared" si="28"/>
        <v>-3100.5828948940025</v>
      </c>
      <c r="BI27" s="40">
        <f t="shared" si="28"/>
        <v>-2310.2272147057915</v>
      </c>
      <c r="BJ27" s="40">
        <f t="shared" si="28"/>
        <v>-1840.4219209085318</v>
      </c>
      <c r="BK27" s="40">
        <f t="shared" si="28"/>
        <v>-1431.6292822449273</v>
      </c>
      <c r="BL27" s="40">
        <f t="shared" si="28"/>
        <v>-1851.1114269767443</v>
      </c>
      <c r="BM27" s="40">
        <f t="shared" si="28"/>
        <v>-2380.22544345898</v>
      </c>
      <c r="BN27" s="40">
        <f t="shared" ref="BN27:BY27" si="29">BN14/BN$3</f>
        <v>-510.94631472391472</v>
      </c>
      <c r="BO27" s="40">
        <f t="shared" si="29"/>
        <v>-1842.345903101904</v>
      </c>
      <c r="BP27" s="40">
        <f t="shared" si="29"/>
        <v>-2041.0633120499181</v>
      </c>
      <c r="BQ27" s="40">
        <f t="shared" si="29"/>
        <v>-1964.3494285714287</v>
      </c>
      <c r="BR27" s="40">
        <f t="shared" si="29"/>
        <v>-839.30449444022759</v>
      </c>
      <c r="BS27" s="40">
        <f t="shared" si="29"/>
        <v>-461.42316936260676</v>
      </c>
      <c r="BT27" s="40">
        <f t="shared" si="29"/>
        <v>-1190.9673912901787</v>
      </c>
      <c r="BU27" s="40">
        <f t="shared" si="29"/>
        <v>-1134</v>
      </c>
      <c r="BV27" s="40">
        <f t="shared" si="29"/>
        <v>-908.875386632198</v>
      </c>
      <c r="BW27" s="40">
        <f t="shared" si="29"/>
        <v>-1129.2427221350408</v>
      </c>
      <c r="BX27" s="40">
        <f t="shared" si="29"/>
        <v>-1075.2982767183034</v>
      </c>
      <c r="BY27" s="40">
        <f t="shared" si="29"/>
        <v>-1311.2790319286066</v>
      </c>
    </row>
    <row r="28" spans="1:81" s="24" customFormat="1" x14ac:dyDescent="0.2">
      <c r="A28" s="24" t="s">
        <v>14</v>
      </c>
      <c r="B28" s="40">
        <f t="shared" ref="B28:AG28" si="30">B15/B$3</f>
        <v>0</v>
      </c>
      <c r="C28" s="40">
        <f t="shared" si="30"/>
        <v>0</v>
      </c>
      <c r="D28" s="40">
        <f t="shared" si="30"/>
        <v>0</v>
      </c>
      <c r="E28" s="40">
        <f t="shared" si="30"/>
        <v>0</v>
      </c>
      <c r="F28" s="40">
        <f t="shared" si="30"/>
        <v>0</v>
      </c>
      <c r="G28" s="40">
        <f t="shared" si="30"/>
        <v>0</v>
      </c>
      <c r="H28" s="40">
        <f t="shared" si="30"/>
        <v>0</v>
      </c>
      <c r="I28" s="40">
        <f t="shared" si="30"/>
        <v>0</v>
      </c>
      <c r="J28" s="40">
        <f t="shared" si="30"/>
        <v>0</v>
      </c>
      <c r="K28" s="40">
        <f t="shared" si="30"/>
        <v>0</v>
      </c>
      <c r="L28" s="40">
        <f t="shared" si="30"/>
        <v>0</v>
      </c>
      <c r="M28" s="40">
        <f t="shared" si="30"/>
        <v>0</v>
      </c>
      <c r="N28" s="40">
        <f t="shared" si="30"/>
        <v>0</v>
      </c>
      <c r="O28" s="40">
        <f t="shared" si="30"/>
        <v>0</v>
      </c>
      <c r="P28" s="40">
        <f t="shared" si="30"/>
        <v>0</v>
      </c>
      <c r="Q28" s="40">
        <f t="shared" si="30"/>
        <v>0</v>
      </c>
      <c r="R28" s="40">
        <f t="shared" si="30"/>
        <v>0</v>
      </c>
      <c r="S28" s="40">
        <f t="shared" si="30"/>
        <v>0</v>
      </c>
      <c r="T28" s="40">
        <f t="shared" si="30"/>
        <v>0</v>
      </c>
      <c r="U28" s="40">
        <f t="shared" si="30"/>
        <v>0</v>
      </c>
      <c r="V28" s="40">
        <f t="shared" si="30"/>
        <v>0</v>
      </c>
      <c r="W28" s="40">
        <f t="shared" si="30"/>
        <v>0</v>
      </c>
      <c r="X28" s="40">
        <f t="shared" si="30"/>
        <v>0</v>
      </c>
      <c r="Y28" s="40">
        <f t="shared" si="30"/>
        <v>0</v>
      </c>
      <c r="Z28" s="40">
        <f t="shared" si="30"/>
        <v>0</v>
      </c>
      <c r="AA28" s="40">
        <f t="shared" si="30"/>
        <v>0</v>
      </c>
      <c r="AB28" s="40">
        <f t="shared" si="30"/>
        <v>0</v>
      </c>
      <c r="AC28" s="40">
        <f t="shared" si="30"/>
        <v>0</v>
      </c>
      <c r="AD28" s="40">
        <f t="shared" si="30"/>
        <v>0</v>
      </c>
      <c r="AE28" s="40">
        <f t="shared" si="30"/>
        <v>0</v>
      </c>
      <c r="AF28" s="40">
        <f t="shared" si="30"/>
        <v>0</v>
      </c>
      <c r="AG28" s="40">
        <f t="shared" si="30"/>
        <v>0</v>
      </c>
      <c r="AH28" s="40">
        <f t="shared" ref="AH28:BM28" si="31">AH15/AH$3</f>
        <v>0</v>
      </c>
      <c r="AI28" s="40">
        <f t="shared" si="31"/>
        <v>0</v>
      </c>
      <c r="AJ28" s="40">
        <f t="shared" si="31"/>
        <v>0</v>
      </c>
      <c r="AK28" s="40">
        <f t="shared" si="31"/>
        <v>0</v>
      </c>
      <c r="AL28" s="40">
        <f t="shared" si="31"/>
        <v>0</v>
      </c>
      <c r="AM28" s="40">
        <f t="shared" si="31"/>
        <v>0</v>
      </c>
      <c r="AN28" s="40">
        <f t="shared" si="31"/>
        <v>0</v>
      </c>
      <c r="AO28" s="40">
        <f t="shared" si="31"/>
        <v>0</v>
      </c>
      <c r="AP28" s="40">
        <f t="shared" si="31"/>
        <v>0</v>
      </c>
      <c r="AQ28" s="40">
        <f t="shared" si="31"/>
        <v>0</v>
      </c>
      <c r="AR28" s="40">
        <f t="shared" si="31"/>
        <v>3593.9144931749961</v>
      </c>
      <c r="AS28" s="40">
        <f t="shared" si="31"/>
        <v>61341.817506153486</v>
      </c>
      <c r="AT28" s="40">
        <f t="shared" si="31"/>
        <v>21043.271686065138</v>
      </c>
      <c r="AU28" s="40">
        <f t="shared" si="31"/>
        <v>0</v>
      </c>
      <c r="AV28" s="40">
        <f t="shared" si="31"/>
        <v>0</v>
      </c>
      <c r="AW28" s="40">
        <f t="shared" si="31"/>
        <v>0</v>
      </c>
      <c r="AX28" s="40">
        <f t="shared" si="31"/>
        <v>0</v>
      </c>
      <c r="AY28" s="40">
        <f t="shared" si="31"/>
        <v>0</v>
      </c>
      <c r="AZ28" s="40">
        <f t="shared" si="31"/>
        <v>0</v>
      </c>
      <c r="BA28" s="40">
        <f t="shared" si="31"/>
        <v>0</v>
      </c>
      <c r="BB28" s="40">
        <f t="shared" si="31"/>
        <v>0</v>
      </c>
      <c r="BC28" s="40">
        <f t="shared" si="31"/>
        <v>40507.904229745902</v>
      </c>
      <c r="BD28" s="40">
        <f t="shared" si="31"/>
        <v>23373.087038666145</v>
      </c>
      <c r="BE28" s="40">
        <f t="shared" si="31"/>
        <v>98609.049471653518</v>
      </c>
      <c r="BF28" s="40">
        <f t="shared" si="31"/>
        <v>120840.60168922359</v>
      </c>
      <c r="BG28" s="40">
        <f t="shared" si="31"/>
        <v>101404.79610802811</v>
      </c>
      <c r="BH28" s="40">
        <f t="shared" si="31"/>
        <v>154365.1790223303</v>
      </c>
      <c r="BI28" s="40">
        <f t="shared" si="31"/>
        <v>205445.29250188629</v>
      </c>
      <c r="BJ28" s="40">
        <f t="shared" si="31"/>
        <v>222072.03382386823</v>
      </c>
      <c r="BK28" s="40">
        <f t="shared" si="31"/>
        <v>179834.48223441711</v>
      </c>
      <c r="BL28" s="40">
        <f t="shared" si="31"/>
        <v>189819.25251572096</v>
      </c>
      <c r="BM28" s="40">
        <f t="shared" si="31"/>
        <v>181184.67771618624</v>
      </c>
      <c r="BN28" s="40">
        <f t="shared" ref="BN28:BY28" si="32">BN15/BN$3</f>
        <v>128948.95568214374</v>
      </c>
      <c r="BO28" s="40">
        <f t="shared" si="32"/>
        <v>90447.944650789359</v>
      </c>
      <c r="BP28" s="40">
        <f t="shared" si="32"/>
        <v>92156.281197036471</v>
      </c>
      <c r="BQ28" s="40">
        <f t="shared" si="32"/>
        <v>67467.97106493506</v>
      </c>
      <c r="BR28" s="40">
        <f t="shared" si="32"/>
        <v>62305.14548022153</v>
      </c>
      <c r="BS28" s="40">
        <f t="shared" si="32"/>
        <v>85727.020812435672</v>
      </c>
      <c r="BT28" s="40">
        <f t="shared" si="32"/>
        <v>73171.078766252773</v>
      </c>
      <c r="BU28" s="40" t="e">
        <f>#REF!/BU$3</f>
        <v>#REF!</v>
      </c>
      <c r="BV28" s="40">
        <f t="shared" si="32"/>
        <v>19587.831608452543</v>
      </c>
      <c r="BW28" s="40">
        <f t="shared" si="32"/>
        <v>19172.202413158589</v>
      </c>
      <c r="BX28" s="40">
        <f t="shared" si="32"/>
        <v>18766.113031733046</v>
      </c>
      <c r="BY28" s="40">
        <f t="shared" si="32"/>
        <v>18365.2525480197</v>
      </c>
      <c r="BZ28" s="23">
        <f>AVERAGE(BV28:BY28)</f>
        <v>18972.849900340971</v>
      </c>
      <c r="CA28" s="23"/>
      <c r="CB28" s="23"/>
      <c r="CC28" s="23"/>
    </row>
    <row r="29" spans="1:81" s="30" customFormat="1" ht="15" thickBot="1" x14ac:dyDescent="0.25">
      <c r="A29" s="33" t="s">
        <v>15</v>
      </c>
      <c r="B29" s="44">
        <f t="shared" ref="B29:AG29" si="33">B16/B$3</f>
        <v>102092.9604194358</v>
      </c>
      <c r="C29" s="44">
        <f t="shared" si="33"/>
        <v>90265.750513218096</v>
      </c>
      <c r="D29" s="44">
        <f t="shared" si="33"/>
        <v>122045.01712450151</v>
      </c>
      <c r="E29" s="44">
        <f t="shared" si="33"/>
        <v>390864.2968042611</v>
      </c>
      <c r="F29" s="44">
        <f t="shared" si="33"/>
        <v>475936.38836927206</v>
      </c>
      <c r="G29" s="44">
        <f t="shared" si="33"/>
        <v>377397.84818172787</v>
      </c>
      <c r="H29" s="44">
        <f t="shared" si="33"/>
        <v>263364.06660453248</v>
      </c>
      <c r="I29" s="44">
        <f t="shared" si="33"/>
        <v>231674.56485762962</v>
      </c>
      <c r="J29" s="44">
        <f t="shared" si="33"/>
        <v>243372.95074879428</v>
      </c>
      <c r="K29" s="44">
        <f t="shared" si="33"/>
        <v>256975.9000777498</v>
      </c>
      <c r="L29" s="44">
        <f t="shared" si="33"/>
        <v>256773.56609101003</v>
      </c>
      <c r="M29" s="44">
        <f t="shared" si="33"/>
        <v>283197.93469459144</v>
      </c>
      <c r="N29" s="44">
        <f t="shared" si="33"/>
        <v>275978.82911479747</v>
      </c>
      <c r="O29" s="44">
        <f t="shared" si="33"/>
        <v>275425.40863276704</v>
      </c>
      <c r="P29" s="44">
        <f t="shared" si="33"/>
        <v>316212.44365799922</v>
      </c>
      <c r="Q29" s="44">
        <f t="shared" si="33"/>
        <v>322533.50568528473</v>
      </c>
      <c r="R29" s="44">
        <f t="shared" si="33"/>
        <v>319067.25085892773</v>
      </c>
      <c r="S29" s="44">
        <f t="shared" si="33"/>
        <v>310002.88595548744</v>
      </c>
      <c r="T29" s="44">
        <f t="shared" si="33"/>
        <v>393079.50480344763</v>
      </c>
      <c r="U29" s="44">
        <f t="shared" si="33"/>
        <v>433212.08798884827</v>
      </c>
      <c r="V29" s="44">
        <f t="shared" si="33"/>
        <v>442575.73219773296</v>
      </c>
      <c r="W29" s="44">
        <f t="shared" si="33"/>
        <v>426622.72227935184</v>
      </c>
      <c r="X29" s="44">
        <f t="shared" si="33"/>
        <v>390046.35922639404</v>
      </c>
      <c r="Y29" s="44">
        <f t="shared" si="33"/>
        <v>356563.54728548095</v>
      </c>
      <c r="Z29" s="44">
        <f t="shared" si="33"/>
        <v>358753.32191512786</v>
      </c>
      <c r="AA29" s="44">
        <f t="shared" si="33"/>
        <v>355569.9049791437</v>
      </c>
      <c r="AB29" s="44">
        <f t="shared" si="33"/>
        <v>346726.05479024717</v>
      </c>
      <c r="AC29" s="44">
        <f t="shared" si="33"/>
        <v>332387.93804649782</v>
      </c>
      <c r="AD29" s="44">
        <f t="shared" si="33"/>
        <v>346520.02932063455</v>
      </c>
      <c r="AE29" s="44">
        <f t="shared" si="33"/>
        <v>366673.67518677702</v>
      </c>
      <c r="AF29" s="44">
        <f t="shared" si="33"/>
        <v>365710.43923619564</v>
      </c>
      <c r="AG29" s="44">
        <f t="shared" si="33"/>
        <v>366959.82677967171</v>
      </c>
      <c r="AH29" s="44">
        <f t="shared" ref="AH29:BM29" si="34">AH16/AH$3</f>
        <v>385138.00018757524</v>
      </c>
      <c r="AI29" s="44">
        <f t="shared" si="34"/>
        <v>438702.40969834826</v>
      </c>
      <c r="AJ29" s="44">
        <f t="shared" si="34"/>
        <v>491974.58732780477</v>
      </c>
      <c r="AK29" s="44">
        <f t="shared" si="34"/>
        <v>527959.6306277276</v>
      </c>
      <c r="AL29" s="44">
        <f t="shared" si="34"/>
        <v>549707.63327918993</v>
      </c>
      <c r="AM29" s="44">
        <f t="shared" si="34"/>
        <v>591140.20752211218</v>
      </c>
      <c r="AN29" s="44">
        <f t="shared" si="34"/>
        <v>567053.01519568893</v>
      </c>
      <c r="AO29" s="44">
        <f t="shared" si="34"/>
        <v>550881.94029862026</v>
      </c>
      <c r="AP29" s="44">
        <f t="shared" si="34"/>
        <v>541825.92807186721</v>
      </c>
      <c r="AQ29" s="44">
        <f t="shared" si="34"/>
        <v>534073.90449960495</v>
      </c>
      <c r="AR29" s="44">
        <f t="shared" si="34"/>
        <v>519237.35334604565</v>
      </c>
      <c r="AS29" s="44">
        <f t="shared" si="34"/>
        <v>472703.19810673327</v>
      </c>
      <c r="AT29" s="44">
        <f t="shared" si="34"/>
        <v>470885.17525467166</v>
      </c>
      <c r="AU29" s="44">
        <f t="shared" si="34"/>
        <v>436337.20822755102</v>
      </c>
      <c r="AV29" s="44">
        <f t="shared" si="34"/>
        <v>401432.61120264605</v>
      </c>
      <c r="AW29" s="44">
        <f t="shared" si="34"/>
        <v>399926.30367539258</v>
      </c>
      <c r="AX29" s="44">
        <f t="shared" si="34"/>
        <v>390802.0516662306</v>
      </c>
      <c r="AY29" s="44">
        <f t="shared" si="34"/>
        <v>389207.52887048927</v>
      </c>
      <c r="AZ29" s="44">
        <f t="shared" si="34"/>
        <v>385323.28391203855</v>
      </c>
      <c r="BA29" s="44">
        <f t="shared" si="34"/>
        <v>409942.70024016156</v>
      </c>
      <c r="BB29" s="44">
        <f t="shared" si="34"/>
        <v>418840.91242743144</v>
      </c>
      <c r="BC29" s="44">
        <f t="shared" si="34"/>
        <v>449689.26226104383</v>
      </c>
      <c r="BD29" s="44">
        <f t="shared" si="34"/>
        <v>478867.03137808276</v>
      </c>
      <c r="BE29" s="44">
        <f t="shared" si="34"/>
        <v>595176.67977858114</v>
      </c>
      <c r="BF29" s="44">
        <f t="shared" si="34"/>
        <v>624860.0544774601</v>
      </c>
      <c r="BG29" s="44">
        <f t="shared" si="34"/>
        <v>622390.05490689364</v>
      </c>
      <c r="BH29" s="44">
        <f t="shared" si="34"/>
        <v>668278.38527948025</v>
      </c>
      <c r="BI29" s="44">
        <f t="shared" si="34"/>
        <v>730354.38275470026</v>
      </c>
      <c r="BJ29" s="44">
        <f t="shared" si="34"/>
        <v>800193.82714456052</v>
      </c>
      <c r="BK29" s="44">
        <f t="shared" si="34"/>
        <v>780436.43737040856</v>
      </c>
      <c r="BL29" s="44">
        <f t="shared" si="34"/>
        <v>809917.13191144192</v>
      </c>
      <c r="BM29" s="44">
        <f t="shared" si="34"/>
        <v>788214.05180155206</v>
      </c>
      <c r="BN29" s="44">
        <f t="shared" ref="BN29:BY29" si="35">BN16/BN$3</f>
        <v>734359.83182955487</v>
      </c>
      <c r="BO29" s="44">
        <f t="shared" si="35"/>
        <v>644998.46901054634</v>
      </c>
      <c r="BP29" s="44">
        <f t="shared" si="35"/>
        <v>644720.60313924612</v>
      </c>
      <c r="BQ29" s="44">
        <f t="shared" si="35"/>
        <v>610417.574961039</v>
      </c>
      <c r="BR29" s="44">
        <f t="shared" si="35"/>
        <v>629715.15194699017</v>
      </c>
      <c r="BS29" s="44">
        <f t="shared" si="35"/>
        <v>650813.47783439071</v>
      </c>
      <c r="BT29" s="44">
        <f t="shared" si="35"/>
        <v>682633.34630106576</v>
      </c>
      <c r="BU29" s="44">
        <f>BU15/BU$3</f>
        <v>69000.000000000015</v>
      </c>
      <c r="BV29" s="45">
        <f t="shared" si="35"/>
        <v>695513.95144554821</v>
      </c>
      <c r="BW29" s="44">
        <f t="shared" si="35"/>
        <v>692895.85714311991</v>
      </c>
      <c r="BX29" s="44">
        <f t="shared" si="35"/>
        <v>691095.89139702648</v>
      </c>
      <c r="BY29" s="44">
        <f t="shared" si="35"/>
        <v>689413.21540011151</v>
      </c>
      <c r="BZ29" s="29"/>
    </row>
    <row r="30" spans="1:81" s="30" customFormat="1" ht="15" thickBot="1" x14ac:dyDescent="0.25">
      <c r="A30" s="46" t="s">
        <v>16</v>
      </c>
      <c r="B30" s="40">
        <f t="shared" ref="B30:AG30" si="36">B17/B$3</f>
        <v>102092.9604194358</v>
      </c>
      <c r="C30" s="40">
        <f t="shared" si="36"/>
        <v>90265.750513218096</v>
      </c>
      <c r="D30" s="40">
        <f t="shared" si="36"/>
        <v>122036.35284669911</v>
      </c>
      <c r="E30" s="40">
        <f t="shared" si="36"/>
        <v>390864.2968042611</v>
      </c>
      <c r="F30" s="40">
        <f t="shared" si="36"/>
        <v>475936.38836927206</v>
      </c>
      <c r="G30" s="40">
        <f t="shared" si="36"/>
        <v>377405.61309023516</v>
      </c>
      <c r="H30" s="40">
        <f t="shared" si="36"/>
        <v>263364.06660453248</v>
      </c>
      <c r="I30" s="40">
        <f t="shared" si="36"/>
        <v>231674.56485762962</v>
      </c>
      <c r="J30" s="40">
        <f t="shared" si="36"/>
        <v>243372.95074879428</v>
      </c>
      <c r="K30" s="40">
        <f t="shared" si="36"/>
        <v>256968.74516350331</v>
      </c>
      <c r="L30" s="40">
        <f t="shared" si="36"/>
        <v>256773.56609101003</v>
      </c>
      <c r="M30" s="40">
        <f t="shared" si="36"/>
        <v>283191.09449521237</v>
      </c>
      <c r="N30" s="40">
        <f t="shared" si="36"/>
        <v>275978.82911479747</v>
      </c>
      <c r="O30" s="40">
        <f t="shared" si="36"/>
        <v>275425.40863276704</v>
      </c>
      <c r="P30" s="40">
        <f t="shared" si="36"/>
        <v>316212.44365799922</v>
      </c>
      <c r="Q30" s="40">
        <f t="shared" si="36"/>
        <v>322540.01362527034</v>
      </c>
      <c r="R30" s="40">
        <f t="shared" si="36"/>
        <v>319067.25085892773</v>
      </c>
      <c r="S30" s="40">
        <f t="shared" si="36"/>
        <v>310002.88595548744</v>
      </c>
      <c r="T30" s="40">
        <f t="shared" si="36"/>
        <v>393079.50480344763</v>
      </c>
      <c r="U30" s="40">
        <f t="shared" si="36"/>
        <v>433206.08590940479</v>
      </c>
      <c r="V30" s="40">
        <f t="shared" si="36"/>
        <v>442575.73219773296</v>
      </c>
      <c r="W30" s="40">
        <f t="shared" si="36"/>
        <v>426628.26967838028</v>
      </c>
      <c r="X30" s="40">
        <f t="shared" si="36"/>
        <v>390051.62421781215</v>
      </c>
      <c r="Y30" s="40">
        <f t="shared" si="36"/>
        <v>356563.54728548095</v>
      </c>
      <c r="Z30" s="40">
        <f t="shared" si="36"/>
        <v>358753.32191512786</v>
      </c>
      <c r="AA30" s="40">
        <f t="shared" si="36"/>
        <v>355569.9049791437</v>
      </c>
      <c r="AB30" s="40">
        <f t="shared" si="36"/>
        <v>346721.77374599793</v>
      </c>
      <c r="AC30" s="40">
        <f t="shared" si="36"/>
        <v>332387.93804649782</v>
      </c>
      <c r="AD30" s="40">
        <f t="shared" si="36"/>
        <v>346520.02932063455</v>
      </c>
      <c r="AE30" s="40">
        <f t="shared" si="36"/>
        <v>366673.67518677702</v>
      </c>
      <c r="AF30" s="40">
        <f t="shared" si="36"/>
        <v>365710.43923619564</v>
      </c>
      <c r="AG30" s="40">
        <f t="shared" si="36"/>
        <v>366962.76236434723</v>
      </c>
      <c r="AH30" s="40">
        <f t="shared" ref="AH30:BM30" si="37">AH17/AH$3</f>
        <v>385143.4010471988</v>
      </c>
      <c r="AI30" s="40">
        <f t="shared" si="37"/>
        <v>438699.95012158318</v>
      </c>
      <c r="AJ30" s="40">
        <f t="shared" si="37"/>
        <v>491974.58732780477</v>
      </c>
      <c r="AK30" s="40">
        <f t="shared" si="37"/>
        <v>527959.6306277276</v>
      </c>
      <c r="AL30" s="40">
        <f t="shared" si="37"/>
        <v>549707.63327918993</v>
      </c>
      <c r="AM30" s="40">
        <f t="shared" si="37"/>
        <v>591140.20752211218</v>
      </c>
      <c r="AN30" s="40">
        <f t="shared" si="37"/>
        <v>567051.00001030497</v>
      </c>
      <c r="AO30" s="40">
        <f t="shared" si="37"/>
        <v>550881.94029862026</v>
      </c>
      <c r="AP30" s="40">
        <f t="shared" si="37"/>
        <v>541824.01858682523</v>
      </c>
      <c r="AQ30" s="40">
        <f t="shared" si="37"/>
        <v>534072.06816549168</v>
      </c>
      <c r="AR30" s="40">
        <f t="shared" si="37"/>
        <v>515645.21100005665</v>
      </c>
      <c r="AS30" s="40">
        <f t="shared" si="37"/>
        <v>411359.66919758602</v>
      </c>
      <c r="AT30" s="40">
        <f t="shared" si="37"/>
        <v>449841.90356860653</v>
      </c>
      <c r="AU30" s="40">
        <f t="shared" si="37"/>
        <v>436338.83999249001</v>
      </c>
      <c r="AV30" s="40">
        <f t="shared" si="37"/>
        <v>401431.01418552664</v>
      </c>
      <c r="AW30" s="40">
        <f t="shared" si="37"/>
        <v>399927.86755524756</v>
      </c>
      <c r="AX30" s="40">
        <f t="shared" si="37"/>
        <v>390802.0516662306</v>
      </c>
      <c r="AY30" s="40">
        <f t="shared" si="37"/>
        <v>389206.02034925774</v>
      </c>
      <c r="AZ30" s="40">
        <f t="shared" si="37"/>
        <v>385323.28391203855</v>
      </c>
      <c r="BA30" s="40">
        <f t="shared" si="37"/>
        <v>409942.70024016156</v>
      </c>
      <c r="BB30" s="40">
        <f t="shared" si="37"/>
        <v>418842.35405186238</v>
      </c>
      <c r="BC30" s="40">
        <f t="shared" si="37"/>
        <v>409181.35803129792</v>
      </c>
      <c r="BD30" s="40">
        <f t="shared" si="37"/>
        <v>455493.94433941663</v>
      </c>
      <c r="BE30" s="40">
        <f t="shared" si="37"/>
        <v>496566.27083840244</v>
      </c>
      <c r="BF30" s="40">
        <f t="shared" si="37"/>
        <v>504018.12615243718</v>
      </c>
      <c r="BG30" s="40">
        <f t="shared" si="37"/>
        <v>520983.97263780987</v>
      </c>
      <c r="BH30" s="40">
        <f t="shared" si="37"/>
        <v>513913.20625714998</v>
      </c>
      <c r="BI30" s="40">
        <f t="shared" si="37"/>
        <v>524907.87753511593</v>
      </c>
      <c r="BJ30" s="40">
        <f t="shared" si="37"/>
        <v>578120.60518517205</v>
      </c>
      <c r="BK30" s="40">
        <f t="shared" si="37"/>
        <v>600601.95513599145</v>
      </c>
      <c r="BL30" s="40">
        <f t="shared" si="37"/>
        <v>620099.04361674422</v>
      </c>
      <c r="BM30" s="40">
        <f t="shared" si="37"/>
        <v>607027.09199002211</v>
      </c>
      <c r="BN30" s="40">
        <f t="shared" ref="BN30:BY30" si="38">BN17/BN$3</f>
        <v>605411.99664371531</v>
      </c>
      <c r="BO30" s="40">
        <f t="shared" si="38"/>
        <v>554550.52435975708</v>
      </c>
      <c r="BP30" s="40">
        <f t="shared" si="38"/>
        <v>552564.32194220962</v>
      </c>
      <c r="BQ30" s="40">
        <f t="shared" si="38"/>
        <v>542948.53457142855</v>
      </c>
      <c r="BR30" s="40">
        <f t="shared" si="38"/>
        <v>567411.06352532585</v>
      </c>
      <c r="BS30" s="40">
        <f t="shared" si="38"/>
        <v>565086.45702195505</v>
      </c>
      <c r="BT30" s="40">
        <f t="shared" si="38"/>
        <v>609462.26753481291</v>
      </c>
      <c r="BU30" s="47">
        <f>BU16/BU$3</f>
        <v>695066</v>
      </c>
      <c r="BV30" s="48">
        <f t="shared" si="38"/>
        <v>624071.2532200393</v>
      </c>
      <c r="BW30" s="49">
        <f t="shared" si="38"/>
        <v>629863.21554735431</v>
      </c>
      <c r="BX30" s="40">
        <f t="shared" si="38"/>
        <v>629397.4156158159</v>
      </c>
      <c r="BY30" s="40">
        <f t="shared" si="38"/>
        <v>629033.59094546176</v>
      </c>
      <c r="BZ30" s="29"/>
    </row>
    <row r="31" spans="1:81" s="30" customFormat="1" ht="16" x14ac:dyDescent="0.2">
      <c r="A31" s="46"/>
      <c r="B31" s="50">
        <f t="shared" ref="B31:BM31" si="39">B30/$AM$29</f>
        <v>0.17270515373565909</v>
      </c>
      <c r="C31" s="50">
        <f t="shared" si="39"/>
        <v>0.15269770075628228</v>
      </c>
      <c r="D31" s="50">
        <f t="shared" si="39"/>
        <v>0.20644231485833117</v>
      </c>
      <c r="E31" s="50">
        <f t="shared" si="39"/>
        <v>0.66120404572487224</v>
      </c>
      <c r="F31" s="50">
        <f t="shared" si="39"/>
        <v>0.80511591381046299</v>
      </c>
      <c r="G31" s="50">
        <f t="shared" si="39"/>
        <v>0.63843671651469913</v>
      </c>
      <c r="H31" s="50">
        <f t="shared" si="39"/>
        <v>0.44551878429734637</v>
      </c>
      <c r="I31" s="50">
        <f t="shared" si="39"/>
        <v>0.39191136368263974</v>
      </c>
      <c r="J31" s="50">
        <f t="shared" si="39"/>
        <v>0.41170089202516424</v>
      </c>
      <c r="K31" s="50">
        <f t="shared" si="39"/>
        <v>0.43470016401124456</v>
      </c>
      <c r="L31" s="50">
        <f t="shared" si="39"/>
        <v>0.43436999010324495</v>
      </c>
      <c r="M31" s="50">
        <f t="shared" si="39"/>
        <v>0.47905909781076655</v>
      </c>
      <c r="N31" s="50">
        <f t="shared" si="39"/>
        <v>0.4668584975324559</v>
      </c>
      <c r="O31" s="50">
        <f t="shared" si="39"/>
        <v>0.46592230595727913</v>
      </c>
      <c r="P31" s="50">
        <f t="shared" si="39"/>
        <v>0.53491953285240035</v>
      </c>
      <c r="Q31" s="50">
        <f t="shared" si="39"/>
        <v>0.54562354162519966</v>
      </c>
      <c r="R31" s="50">
        <f t="shared" si="39"/>
        <v>0.5397488561916044</v>
      </c>
      <c r="S31" s="50">
        <f t="shared" si="39"/>
        <v>0.52441515906172131</v>
      </c>
      <c r="T31" s="50">
        <f t="shared" si="39"/>
        <v>0.66495139359767552</v>
      </c>
      <c r="U31" s="50">
        <f t="shared" si="39"/>
        <v>0.73283136622575329</v>
      </c>
      <c r="V31" s="50">
        <f t="shared" si="39"/>
        <v>0.74868149140604345</v>
      </c>
      <c r="W31" s="50">
        <f t="shared" si="39"/>
        <v>0.72170402934809985</v>
      </c>
      <c r="X31" s="50">
        <f t="shared" si="39"/>
        <v>0.65982929135000834</v>
      </c>
      <c r="Y31" s="50">
        <f t="shared" si="39"/>
        <v>0.60317931811827119</v>
      </c>
      <c r="Z31" s="50">
        <f t="shared" si="39"/>
        <v>0.60688364173182785</v>
      </c>
      <c r="AA31" s="50">
        <f t="shared" si="39"/>
        <v>0.6014984270306859</v>
      </c>
      <c r="AB31" s="50">
        <f t="shared" si="39"/>
        <v>0.58653052073611223</v>
      </c>
      <c r="AC31" s="50">
        <f t="shared" si="39"/>
        <v>0.56228274412219625</v>
      </c>
      <c r="AD31" s="50">
        <f t="shared" si="39"/>
        <v>0.58618924057483035</v>
      </c>
      <c r="AE31" s="50">
        <f t="shared" si="39"/>
        <v>0.62028207609793018</v>
      </c>
      <c r="AF31" s="50">
        <f t="shared" si="39"/>
        <v>0.6186526218021059</v>
      </c>
      <c r="AG31" s="50">
        <f t="shared" si="39"/>
        <v>0.62077110928141466</v>
      </c>
      <c r="AH31" s="50">
        <f t="shared" si="39"/>
        <v>0.65152631498643598</v>
      </c>
      <c r="AI31" s="50">
        <f t="shared" si="39"/>
        <v>0.74212503994692869</v>
      </c>
      <c r="AJ31" s="50">
        <f t="shared" si="39"/>
        <v>0.83224686980778917</v>
      </c>
      <c r="AK31" s="50">
        <f t="shared" si="39"/>
        <v>0.89312082634470225</v>
      </c>
      <c r="AL31" s="50">
        <f t="shared" si="39"/>
        <v>0.92991074923393291</v>
      </c>
      <c r="AM31" s="50">
        <f t="shared" si="39"/>
        <v>1</v>
      </c>
      <c r="AN31" s="50">
        <f t="shared" si="39"/>
        <v>0.95924958714484643</v>
      </c>
      <c r="AO31" s="50">
        <f t="shared" si="39"/>
        <v>0.93189726107069781</v>
      </c>
      <c r="AP31" s="50">
        <f t="shared" si="39"/>
        <v>0.91657446354054295</v>
      </c>
      <c r="AQ31" s="50">
        <f t="shared" si="39"/>
        <v>0.90346090719182592</v>
      </c>
      <c r="AR31" s="50">
        <f t="shared" si="39"/>
        <v>0.87228918696207691</v>
      </c>
      <c r="AS31" s="50">
        <f t="shared" si="39"/>
        <v>0.69587496157956519</v>
      </c>
      <c r="AT31" s="50">
        <f t="shared" si="39"/>
        <v>0.76097328154045374</v>
      </c>
      <c r="AU31" s="50">
        <f t="shared" si="39"/>
        <v>0.73813087731165428</v>
      </c>
      <c r="AV31" s="50">
        <f t="shared" si="39"/>
        <v>0.67907919149707086</v>
      </c>
      <c r="AW31" s="50">
        <f t="shared" si="39"/>
        <v>0.67653639942988963</v>
      </c>
      <c r="AX31" s="50">
        <f t="shared" si="39"/>
        <v>0.66109874898268073</v>
      </c>
      <c r="AY31" s="50">
        <f t="shared" si="39"/>
        <v>0.65839882890168511</v>
      </c>
      <c r="AZ31" s="50">
        <f t="shared" si="39"/>
        <v>0.65183061312510227</v>
      </c>
      <c r="BA31" s="50">
        <f t="shared" si="39"/>
        <v>0.69347795163269665</v>
      </c>
      <c r="BB31" s="50">
        <f t="shared" si="39"/>
        <v>0.70853301589402573</v>
      </c>
      <c r="BC31" s="50">
        <f t="shared" si="39"/>
        <v>0.69219003008857605</v>
      </c>
      <c r="BD31" s="50">
        <f t="shared" si="39"/>
        <v>0.77053453401303007</v>
      </c>
      <c r="BE31" s="50">
        <f t="shared" si="39"/>
        <v>0.84001437310424854</v>
      </c>
      <c r="BF31" s="50">
        <f t="shared" si="39"/>
        <v>0.85262027474858215</v>
      </c>
      <c r="BG31" s="50">
        <f t="shared" si="39"/>
        <v>0.88132048202510727</v>
      </c>
      <c r="BH31" s="50">
        <f t="shared" si="39"/>
        <v>0.86935924797151709</v>
      </c>
      <c r="BI31" s="50">
        <f t="shared" si="39"/>
        <v>0.88795834026478604</v>
      </c>
      <c r="BJ31" s="50">
        <f t="shared" si="39"/>
        <v>0.97797544106919321</v>
      </c>
      <c r="BK31" s="50">
        <f t="shared" si="39"/>
        <v>1.0160059280243179</v>
      </c>
      <c r="BL31" s="50">
        <f t="shared" si="39"/>
        <v>1.0489881008365496</v>
      </c>
      <c r="BM31" s="50">
        <f t="shared" si="39"/>
        <v>1.0268749854362016</v>
      </c>
      <c r="BN31" s="50">
        <f t="shared" ref="BN31:BY31" si="40">BN30/$AM$29</f>
        <v>1.0241428157651911</v>
      </c>
      <c r="BO31" s="50">
        <f t="shared" si="40"/>
        <v>0.9381032068251145</v>
      </c>
      <c r="BP31" s="50">
        <f t="shared" si="40"/>
        <v>0.93474325534106117</v>
      </c>
      <c r="BQ31" s="50">
        <f t="shared" si="40"/>
        <v>0.91847674656966893</v>
      </c>
      <c r="BR31" s="50">
        <f t="shared" si="40"/>
        <v>0.9598586871695769</v>
      </c>
      <c r="BS31" s="50">
        <f t="shared" si="40"/>
        <v>0.95592627574874856</v>
      </c>
      <c r="BT31" s="50">
        <f t="shared" si="40"/>
        <v>1.030994440539752</v>
      </c>
      <c r="BU31" s="50">
        <f t="shared" si="40"/>
        <v>1.1758056568567963</v>
      </c>
      <c r="BV31" s="50">
        <f t="shared" si="40"/>
        <v>1.055707673541552</v>
      </c>
      <c r="BW31" s="50">
        <f t="shared" si="40"/>
        <v>1.0655056237631977</v>
      </c>
      <c r="BX31" s="50">
        <f t="shared" si="40"/>
        <v>1.0647176551465969</v>
      </c>
      <c r="BY31" s="50">
        <f t="shared" si="40"/>
        <v>1.0641021925782848</v>
      </c>
      <c r="BZ31" s="29"/>
    </row>
    <row r="32" spans="1:81" s="19" customFormat="1" ht="15" customHeight="1" x14ac:dyDescent="0.2">
      <c r="A32" s="38" t="s">
        <v>18</v>
      </c>
    </row>
    <row r="33" spans="1:75" s="41" customFormat="1" ht="15.5" customHeight="1" x14ac:dyDescent="0.2">
      <c r="A33" s="39" t="s">
        <v>4</v>
      </c>
      <c r="B33" s="51"/>
      <c r="C33" s="52">
        <v>7.3</v>
      </c>
      <c r="D33" s="53">
        <v>-1.4</v>
      </c>
      <c r="E33" s="53">
        <v>60.7</v>
      </c>
      <c r="F33" s="54">
        <v>33.5</v>
      </c>
      <c r="G33" s="54">
        <v>1.8</v>
      </c>
      <c r="H33" s="54">
        <v>-4.5</v>
      </c>
      <c r="I33" s="55">
        <v>-5.3</v>
      </c>
      <c r="J33" s="56">
        <v>-5.4</v>
      </c>
      <c r="K33" s="56">
        <v>0.9</v>
      </c>
      <c r="L33" s="56">
        <v>-7.3</v>
      </c>
      <c r="M33" s="51">
        <v>-3</v>
      </c>
      <c r="N33" s="52">
        <v>-1.3</v>
      </c>
      <c r="O33" s="53">
        <v>-0.3</v>
      </c>
      <c r="P33" s="53">
        <v>8.3000000000000007</v>
      </c>
      <c r="Q33" s="54">
        <v>-2</v>
      </c>
      <c r="R33" s="54">
        <v>0.4</v>
      </c>
      <c r="S33" s="54">
        <v>0.6</v>
      </c>
      <c r="T33" s="55">
        <v>5.6</v>
      </c>
      <c r="U33" s="56">
        <v>12.2</v>
      </c>
      <c r="V33" s="56">
        <v>3.8</v>
      </c>
      <c r="W33" s="56">
        <v>0.6</v>
      </c>
      <c r="X33" s="51">
        <v>-4</v>
      </c>
      <c r="Y33" s="52">
        <v>-8</v>
      </c>
      <c r="Z33" s="53">
        <v>-10.6</v>
      </c>
      <c r="AA33" s="53">
        <v>-7.3</v>
      </c>
      <c r="AB33" s="54">
        <v>-4.5</v>
      </c>
      <c r="AC33" s="54">
        <v>-3.8</v>
      </c>
      <c r="AD33" s="54">
        <v>-3.6</v>
      </c>
      <c r="AE33" s="55">
        <v>-2.7</v>
      </c>
      <c r="AF33" s="56">
        <v>-2.2000000000000002</v>
      </c>
      <c r="AG33" s="56">
        <v>-0.7</v>
      </c>
      <c r="AH33" s="56">
        <v>0.2</v>
      </c>
      <c r="AI33" s="51">
        <v>3.7</v>
      </c>
      <c r="AJ33" s="52">
        <v>1.5</v>
      </c>
      <c r="AK33" s="53">
        <v>1.8</v>
      </c>
      <c r="AL33" s="53">
        <v>1.1000000000000001</v>
      </c>
      <c r="AM33" s="57">
        <v>27</v>
      </c>
      <c r="AN33" s="58">
        <v>-2.4</v>
      </c>
      <c r="AO33" s="59">
        <v>5.0999999999999996</v>
      </c>
      <c r="AP33" s="60">
        <v>-0.6</v>
      </c>
      <c r="AQ33" s="60">
        <v>-0.8</v>
      </c>
      <c r="AR33" s="60">
        <v>-1.1000000000000001</v>
      </c>
      <c r="AS33" s="61">
        <v>1.2</v>
      </c>
      <c r="AT33" s="62">
        <v>-5.8</v>
      </c>
      <c r="AU33" s="63">
        <v>-10.4</v>
      </c>
      <c r="AV33" s="63">
        <v>-8.3000000000000007</v>
      </c>
      <c r="AW33" s="64">
        <v>-2.2000000000000002</v>
      </c>
      <c r="AX33" s="64">
        <v>-4.5999999999999996</v>
      </c>
      <c r="AY33" s="64">
        <v>-2.2000000000000002</v>
      </c>
      <c r="AZ33" s="65">
        <v>-4.9000000000000004</v>
      </c>
      <c r="BA33" s="66">
        <v>-1.8</v>
      </c>
      <c r="BB33" s="66">
        <v>-0.3</v>
      </c>
      <c r="BC33" s="66">
        <v>0.8</v>
      </c>
      <c r="BD33" s="67">
        <v>6.9</v>
      </c>
      <c r="BE33" s="62">
        <v>22</v>
      </c>
      <c r="BF33" s="63">
        <v>3.3</v>
      </c>
      <c r="BG33" s="63">
        <v>1.2</v>
      </c>
      <c r="BH33" s="64">
        <v>2.5</v>
      </c>
      <c r="BI33" s="64">
        <v>-0.1</v>
      </c>
      <c r="BJ33" s="64">
        <v>2.2000000000000002</v>
      </c>
      <c r="BK33" s="65">
        <v>4</v>
      </c>
      <c r="BL33" s="66">
        <v>2.4</v>
      </c>
      <c r="BM33" s="66">
        <v>-0.7</v>
      </c>
      <c r="BN33" s="66">
        <v>-1.8</v>
      </c>
      <c r="BO33" s="67">
        <v>-4.8</v>
      </c>
      <c r="BP33" s="62">
        <v>-3.5</v>
      </c>
      <c r="BQ33" s="63">
        <v>-4</v>
      </c>
      <c r="BR33" s="63">
        <v>-1.6</v>
      </c>
      <c r="BS33" s="64">
        <v>-1.8</v>
      </c>
      <c r="BT33" s="64">
        <v>0.3</v>
      </c>
      <c r="BU33" s="64"/>
      <c r="BV33" s="64"/>
      <c r="BW33" s="67"/>
    </row>
    <row r="34" spans="1:75" s="41" customFormat="1" x14ac:dyDescent="0.2">
      <c r="A34" s="39" t="s">
        <v>5</v>
      </c>
      <c r="B34" s="51"/>
      <c r="C34" s="52">
        <v>9.6999999999999993</v>
      </c>
      <c r="D34" s="53">
        <v>-2.7</v>
      </c>
      <c r="E34" s="53">
        <v>17.8</v>
      </c>
      <c r="F34" s="54">
        <v>3</v>
      </c>
      <c r="G34" s="54">
        <v>1.8</v>
      </c>
      <c r="H34" s="54">
        <v>16.2</v>
      </c>
      <c r="I34" s="55">
        <v>3.1</v>
      </c>
      <c r="J34" s="56">
        <v>9.4</v>
      </c>
      <c r="K34" s="56">
        <v>0.1</v>
      </c>
      <c r="L34" s="56">
        <v>9.1</v>
      </c>
      <c r="M34" s="51">
        <v>5.5</v>
      </c>
      <c r="N34" s="52">
        <v>12.6</v>
      </c>
      <c r="O34" s="53">
        <v>10.8</v>
      </c>
      <c r="P34" s="53">
        <v>16.399999999999999</v>
      </c>
      <c r="Q34" s="54">
        <v>12.4</v>
      </c>
      <c r="R34" s="54">
        <v>15.1</v>
      </c>
      <c r="S34" s="54">
        <v>12</v>
      </c>
      <c r="T34" s="55">
        <v>9.4</v>
      </c>
      <c r="U34" s="56">
        <v>10.9</v>
      </c>
      <c r="V34" s="56">
        <v>10.199999999999999</v>
      </c>
      <c r="W34" s="56">
        <v>11</v>
      </c>
      <c r="X34" s="51">
        <v>8.5</v>
      </c>
      <c r="Y34" s="52">
        <v>7.3</v>
      </c>
      <c r="Z34" s="53">
        <v>7.9</v>
      </c>
      <c r="AA34" s="53">
        <v>7.3</v>
      </c>
      <c r="AB34" s="54">
        <v>5.8</v>
      </c>
      <c r="AC34" s="54">
        <v>6.4</v>
      </c>
      <c r="AD34" s="54">
        <v>5.5</v>
      </c>
      <c r="AE34" s="55">
        <v>6.2</v>
      </c>
      <c r="AF34" s="56">
        <v>3.6</v>
      </c>
      <c r="AG34" s="56">
        <v>3.5</v>
      </c>
      <c r="AH34" s="56">
        <v>3.8</v>
      </c>
      <c r="AI34" s="51">
        <v>4</v>
      </c>
      <c r="AJ34" s="52">
        <v>1.6</v>
      </c>
      <c r="AK34" s="53">
        <v>1.9</v>
      </c>
      <c r="AL34" s="53">
        <v>-1.2</v>
      </c>
      <c r="AM34" s="68">
        <v>0</v>
      </c>
      <c r="AN34" s="69">
        <v>0</v>
      </c>
      <c r="AO34" s="59">
        <v>0</v>
      </c>
      <c r="AP34" s="60">
        <v>0</v>
      </c>
      <c r="AQ34" s="60">
        <v>0</v>
      </c>
      <c r="AR34" s="60">
        <v>0</v>
      </c>
      <c r="AS34" s="61">
        <v>0</v>
      </c>
      <c r="AT34" s="62"/>
      <c r="AU34" s="63"/>
      <c r="AV34" s="63"/>
      <c r="AW34" s="64"/>
      <c r="AX34" s="64"/>
      <c r="AY34" s="64"/>
      <c r="AZ34" s="65"/>
      <c r="BA34" s="66"/>
      <c r="BB34" s="66"/>
      <c r="BC34" s="66"/>
      <c r="BD34" s="67"/>
      <c r="BE34" s="62"/>
      <c r="BF34" s="63"/>
      <c r="BG34" s="63"/>
      <c r="BH34" s="64"/>
      <c r="BI34" s="64"/>
      <c r="BJ34" s="64"/>
      <c r="BK34" s="65"/>
      <c r="BL34" s="66"/>
      <c r="BM34" s="66"/>
      <c r="BN34" s="66"/>
      <c r="BO34" s="67"/>
      <c r="BP34" s="62"/>
      <c r="BQ34" s="63"/>
      <c r="BR34" s="63"/>
      <c r="BS34" s="64"/>
      <c r="BT34" s="64"/>
      <c r="BU34" s="64"/>
      <c r="BV34" s="64"/>
      <c r="BW34" s="67"/>
    </row>
    <row r="35" spans="1:75" s="41" customFormat="1" x14ac:dyDescent="0.2">
      <c r="A35" s="39" t="s">
        <v>6</v>
      </c>
      <c r="B35" s="51"/>
      <c r="C35" s="52">
        <v>2</v>
      </c>
      <c r="D35" s="53">
        <v>-3.9</v>
      </c>
      <c r="E35" s="53">
        <v>116.3</v>
      </c>
      <c r="F35" s="54">
        <v>11.7</v>
      </c>
      <c r="G35" s="54">
        <v>-13.4</v>
      </c>
      <c r="H35" s="54">
        <v>-6</v>
      </c>
      <c r="I35" s="55">
        <v>-18.5</v>
      </c>
      <c r="J35" s="56">
        <v>4.0999999999999996</v>
      </c>
      <c r="K35" s="56">
        <v>1.1000000000000001</v>
      </c>
      <c r="L35" s="56">
        <v>0.7</v>
      </c>
      <c r="M35" s="51">
        <v>-2</v>
      </c>
      <c r="N35" s="52">
        <v>-2.2999999999999998</v>
      </c>
      <c r="O35" s="53">
        <v>-1.3</v>
      </c>
      <c r="P35" s="53">
        <v>5.8</v>
      </c>
      <c r="Q35" s="54">
        <v>-2</v>
      </c>
      <c r="R35" s="54">
        <v>-0.6</v>
      </c>
      <c r="S35" s="54">
        <v>2.4</v>
      </c>
      <c r="T35" s="55">
        <v>14.9</v>
      </c>
      <c r="U35" s="56">
        <v>19.600000000000001</v>
      </c>
      <c r="V35" s="56">
        <v>4.8</v>
      </c>
      <c r="W35" s="56">
        <v>1.7</v>
      </c>
      <c r="X35" s="51">
        <v>-9.1</v>
      </c>
      <c r="Y35" s="52">
        <v>-10.4</v>
      </c>
      <c r="Z35" s="53">
        <v>-3.5</v>
      </c>
      <c r="AA35" s="53">
        <v>-2.7</v>
      </c>
      <c r="AB35" s="54">
        <v>-1.1000000000000001</v>
      </c>
      <c r="AC35" s="54">
        <v>0.5</v>
      </c>
      <c r="AD35" s="54">
        <v>0.1</v>
      </c>
      <c r="AE35" s="55">
        <v>3.6</v>
      </c>
      <c r="AF35" s="56">
        <v>-0.3</v>
      </c>
      <c r="AG35" s="56">
        <v>2.9</v>
      </c>
      <c r="AH35" s="56">
        <v>4.3</v>
      </c>
      <c r="AI35" s="51">
        <v>7.7</v>
      </c>
      <c r="AJ35" s="52">
        <v>6.9</v>
      </c>
      <c r="AK35" s="53">
        <v>3.7</v>
      </c>
      <c r="AL35" s="53">
        <v>4.7</v>
      </c>
      <c r="AM35" s="68">
        <v>6.7</v>
      </c>
      <c r="AN35" s="69">
        <v>-4.2</v>
      </c>
      <c r="AO35" s="59">
        <v>2.4</v>
      </c>
      <c r="AP35" s="60">
        <v>-0.8</v>
      </c>
      <c r="AQ35" s="60">
        <v>0.8</v>
      </c>
      <c r="AR35" s="60">
        <v>-0.9</v>
      </c>
      <c r="AS35" s="61">
        <v>20.2</v>
      </c>
      <c r="AT35" s="70">
        <v>-19.5</v>
      </c>
      <c r="AU35" s="71">
        <v>-0.1</v>
      </c>
      <c r="AV35" s="71">
        <v>-3.4</v>
      </c>
      <c r="AW35" s="72">
        <v>3</v>
      </c>
      <c r="AX35" s="72">
        <v>-2.6</v>
      </c>
      <c r="AY35" s="72">
        <v>-3.5</v>
      </c>
      <c r="AZ35" s="73">
        <v>1.7</v>
      </c>
      <c r="BA35" s="74">
        <v>5.0999999999999996</v>
      </c>
      <c r="BB35" s="74">
        <v>2.2000000000000002</v>
      </c>
      <c r="BC35" s="74">
        <v>9.6999999999999993</v>
      </c>
      <c r="BD35" s="75">
        <v>5.5</v>
      </c>
      <c r="BE35" s="70">
        <v>27</v>
      </c>
      <c r="BF35" s="71">
        <v>2.8</v>
      </c>
      <c r="BG35" s="71">
        <v>-10.199999999999999</v>
      </c>
      <c r="BH35" s="72">
        <v>14.6</v>
      </c>
      <c r="BI35" s="72">
        <v>9.6</v>
      </c>
      <c r="BJ35" s="72">
        <v>3.1</v>
      </c>
      <c r="BK35" s="73">
        <v>4.9000000000000004</v>
      </c>
      <c r="BL35" s="74">
        <v>5.4</v>
      </c>
      <c r="BM35" s="74">
        <v>1.7</v>
      </c>
      <c r="BN35" s="74">
        <v>-7.7</v>
      </c>
      <c r="BO35" s="75">
        <v>-11.5</v>
      </c>
      <c r="BP35" s="70">
        <v>0.6</v>
      </c>
      <c r="BQ35" s="71">
        <v>-6.9</v>
      </c>
      <c r="BR35" s="71">
        <v>-0.9</v>
      </c>
      <c r="BS35" s="72">
        <v>-0.3</v>
      </c>
      <c r="BT35" s="72">
        <v>-12.1</v>
      </c>
      <c r="BU35" s="72"/>
      <c r="BV35" s="72"/>
      <c r="BW35" s="75"/>
    </row>
    <row r="36" spans="1:75" s="41" customFormat="1" x14ac:dyDescent="0.2">
      <c r="A36" s="39" t="s">
        <v>7</v>
      </c>
      <c r="B36" s="51"/>
      <c r="C36" s="52">
        <v>-54.7</v>
      </c>
      <c r="D36" s="53">
        <v>105</v>
      </c>
      <c r="E36" s="53">
        <v>444.2</v>
      </c>
      <c r="F36" s="54">
        <v>39.4</v>
      </c>
      <c r="G36" s="54">
        <v>-30.6</v>
      </c>
      <c r="H36" s="54">
        <v>-53.2</v>
      </c>
      <c r="I36" s="55">
        <v>-29.3</v>
      </c>
      <c r="J36" s="56">
        <v>16.600000000000001</v>
      </c>
      <c r="K36" s="56">
        <v>11.1</v>
      </c>
      <c r="L36" s="56">
        <v>1.9</v>
      </c>
      <c r="M36" s="51">
        <v>27.8</v>
      </c>
      <c r="N36" s="52">
        <v>-11.3</v>
      </c>
      <c r="O36" s="53">
        <v>4.5</v>
      </c>
      <c r="P36" s="53">
        <v>32</v>
      </c>
      <c r="Q36" s="54">
        <v>3.1</v>
      </c>
      <c r="R36" s="54">
        <v>-11</v>
      </c>
      <c r="S36" s="54">
        <v>-13.7</v>
      </c>
      <c r="T36" s="55">
        <v>33.799999999999997</v>
      </c>
      <c r="U36" s="56">
        <v>9.6999999999999993</v>
      </c>
      <c r="V36" s="56">
        <v>-2.1</v>
      </c>
      <c r="W36" s="56">
        <v>-16</v>
      </c>
      <c r="X36" s="51">
        <v>-15.4</v>
      </c>
      <c r="Y36" s="52">
        <v>-17.2</v>
      </c>
      <c r="Z36" s="53">
        <v>5.0999999999999996</v>
      </c>
      <c r="AA36" s="53">
        <v>-9.6999999999999993</v>
      </c>
      <c r="AB36" s="54">
        <v>-11.2</v>
      </c>
      <c r="AC36" s="54">
        <v>-12.2</v>
      </c>
      <c r="AD36" s="54">
        <v>13.5</v>
      </c>
      <c r="AE36" s="55">
        <v>28.5</v>
      </c>
      <c r="AF36" s="56">
        <v>-3.5</v>
      </c>
      <c r="AG36" s="56">
        <v>-4</v>
      </c>
      <c r="AH36" s="56">
        <v>2</v>
      </c>
      <c r="AI36" s="51">
        <v>25.6</v>
      </c>
      <c r="AJ36" s="52">
        <v>26.3</v>
      </c>
      <c r="AK36" s="53">
        <v>19.100000000000001</v>
      </c>
      <c r="AL36" s="53">
        <v>3.7</v>
      </c>
      <c r="AM36" s="68">
        <v>9.1</v>
      </c>
      <c r="AN36" s="69">
        <v>-7.4</v>
      </c>
      <c r="AO36" s="59">
        <v>-16.100000000000001</v>
      </c>
      <c r="AP36" s="60">
        <v>-4</v>
      </c>
      <c r="AQ36" s="60">
        <v>-4.3</v>
      </c>
      <c r="AR36" s="60">
        <v>-0.8</v>
      </c>
      <c r="AS36" s="61">
        <v>-14.2</v>
      </c>
      <c r="AT36" s="62">
        <v>-14.2</v>
      </c>
      <c r="AU36" s="63">
        <v>-17.8</v>
      </c>
      <c r="AV36" s="63">
        <v>-17.899999999999999</v>
      </c>
      <c r="AW36" s="64">
        <v>-2.7</v>
      </c>
      <c r="AX36" s="64">
        <v>-3.8</v>
      </c>
      <c r="AY36" s="64">
        <v>-0.3</v>
      </c>
      <c r="AZ36" s="65">
        <v>3.2</v>
      </c>
      <c r="BA36" s="66">
        <v>12.5</v>
      </c>
      <c r="BB36" s="66">
        <v>6</v>
      </c>
      <c r="BC36" s="66">
        <v>12.2</v>
      </c>
      <c r="BD36" s="67">
        <v>-1.4</v>
      </c>
      <c r="BE36" s="62">
        <v>22.5</v>
      </c>
      <c r="BF36" s="63">
        <v>3.2</v>
      </c>
      <c r="BG36" s="63">
        <v>13.3</v>
      </c>
      <c r="BH36" s="64">
        <v>6.5</v>
      </c>
      <c r="BI36" s="64">
        <v>24.5</v>
      </c>
      <c r="BJ36" s="64">
        <v>21.5</v>
      </c>
      <c r="BK36" s="65">
        <v>-19.100000000000001</v>
      </c>
      <c r="BL36" s="66">
        <v>-1.3</v>
      </c>
      <c r="BM36" s="66">
        <v>-4.5</v>
      </c>
      <c r="BN36" s="66">
        <v>-11.6</v>
      </c>
      <c r="BO36" s="67">
        <v>-18.5</v>
      </c>
      <c r="BP36" s="62">
        <v>1.3</v>
      </c>
      <c r="BQ36" s="63">
        <v>0.2</v>
      </c>
      <c r="BR36" s="63">
        <v>14.4</v>
      </c>
      <c r="BS36" s="64">
        <v>-1.2</v>
      </c>
      <c r="BT36" s="64">
        <v>-5.7</v>
      </c>
      <c r="BU36" s="64"/>
      <c r="BV36" s="64"/>
      <c r="BW36" s="67"/>
    </row>
    <row r="37" spans="1:75" s="41" customFormat="1" x14ac:dyDescent="0.2">
      <c r="A37" s="39" t="s">
        <v>8</v>
      </c>
      <c r="B37" s="51"/>
      <c r="C37" s="52">
        <v>-48.9</v>
      </c>
      <c r="D37" s="53">
        <v>134.30000000000001</v>
      </c>
      <c r="E37" s="53">
        <v>102.4</v>
      </c>
      <c r="F37" s="54">
        <v>36.1</v>
      </c>
      <c r="G37" s="54">
        <v>24.7</v>
      </c>
      <c r="H37" s="54">
        <v>-0.4</v>
      </c>
      <c r="I37" s="55">
        <v>-1.8</v>
      </c>
      <c r="J37" s="56">
        <v>30.4</v>
      </c>
      <c r="K37" s="56">
        <v>19.2</v>
      </c>
      <c r="L37" s="56">
        <v>-6.5</v>
      </c>
      <c r="M37" s="51">
        <v>29</v>
      </c>
      <c r="N37" s="52">
        <v>6.7</v>
      </c>
      <c r="O37" s="53">
        <v>4.2</v>
      </c>
      <c r="P37" s="53">
        <v>5.7</v>
      </c>
      <c r="Q37" s="54">
        <v>8.1</v>
      </c>
      <c r="R37" s="54">
        <v>-1.1000000000000001</v>
      </c>
      <c r="S37" s="54">
        <v>-9.1</v>
      </c>
      <c r="T37" s="55">
        <v>0.7</v>
      </c>
      <c r="U37" s="56">
        <v>2.8</v>
      </c>
      <c r="V37" s="56">
        <v>-1.6</v>
      </c>
      <c r="W37" s="56">
        <v>0.9</v>
      </c>
      <c r="X37" s="51">
        <v>-7.7</v>
      </c>
      <c r="Y37" s="52">
        <v>-9.3000000000000007</v>
      </c>
      <c r="Z37" s="53">
        <v>0.9</v>
      </c>
      <c r="AA37" s="53">
        <v>-0.9</v>
      </c>
      <c r="AB37" s="54">
        <v>-6.8</v>
      </c>
      <c r="AC37" s="54">
        <v>-4.5999999999999996</v>
      </c>
      <c r="AD37" s="54">
        <v>-0.4</v>
      </c>
      <c r="AE37" s="55">
        <v>5</v>
      </c>
      <c r="AF37" s="56">
        <v>0.2</v>
      </c>
      <c r="AG37" s="56">
        <v>-1.9</v>
      </c>
      <c r="AH37" s="56">
        <v>-0.3</v>
      </c>
      <c r="AI37" s="51">
        <v>13.1</v>
      </c>
      <c r="AJ37" s="52">
        <v>14.7</v>
      </c>
      <c r="AK37" s="53">
        <v>9.5</v>
      </c>
      <c r="AL37" s="53">
        <v>13.6</v>
      </c>
      <c r="AM37" s="68">
        <v>13</v>
      </c>
      <c r="AN37" s="69">
        <v>4.5999999999999996</v>
      </c>
      <c r="AO37" s="59">
        <v>2.8</v>
      </c>
      <c r="AP37" s="60">
        <v>-1.5</v>
      </c>
      <c r="AQ37" s="60">
        <v>-1.3</v>
      </c>
      <c r="AR37" s="60">
        <v>-6.4</v>
      </c>
      <c r="AS37" s="61">
        <v>-4</v>
      </c>
      <c r="AT37" s="62">
        <v>-1.4</v>
      </c>
      <c r="AU37" s="63">
        <v>2.2000000000000002</v>
      </c>
      <c r="AV37" s="63">
        <v>-10.7</v>
      </c>
      <c r="AW37" s="64">
        <v>-2.1</v>
      </c>
      <c r="AX37" s="64">
        <v>-0.6</v>
      </c>
      <c r="AY37" s="64">
        <v>2.6</v>
      </c>
      <c r="AZ37" s="65">
        <v>0.6</v>
      </c>
      <c r="BA37" s="66">
        <v>2</v>
      </c>
      <c r="BB37" s="66">
        <v>-0.8</v>
      </c>
      <c r="BC37" s="66">
        <v>5.7</v>
      </c>
      <c r="BD37" s="67">
        <v>15.4</v>
      </c>
      <c r="BE37" s="62">
        <v>17.100000000000001</v>
      </c>
      <c r="BF37" s="63">
        <v>8.4</v>
      </c>
      <c r="BG37" s="63">
        <v>3.4</v>
      </c>
      <c r="BH37" s="64">
        <v>3</v>
      </c>
      <c r="BI37" s="64">
        <v>4</v>
      </c>
      <c r="BJ37" s="64">
        <v>0.6</v>
      </c>
      <c r="BK37" s="65">
        <v>-0.9</v>
      </c>
      <c r="BL37" s="66">
        <v>-1.1000000000000001</v>
      </c>
      <c r="BM37" s="66">
        <v>-6.2</v>
      </c>
      <c r="BN37" s="66">
        <v>-7.5</v>
      </c>
      <c r="BO37" s="67">
        <v>-13.1</v>
      </c>
      <c r="BP37" s="62">
        <v>-1</v>
      </c>
      <c r="BQ37" s="63">
        <v>-0.6</v>
      </c>
      <c r="BR37" s="63">
        <v>7.2</v>
      </c>
      <c r="BS37" s="64">
        <v>-0.6</v>
      </c>
      <c r="BT37" s="64">
        <v>15.5</v>
      </c>
      <c r="BU37" s="64"/>
      <c r="BV37" s="64"/>
      <c r="BW37" s="67"/>
    </row>
    <row r="38" spans="1:75" s="41" customFormat="1" x14ac:dyDescent="0.2">
      <c r="A38" s="39" t="s">
        <v>9</v>
      </c>
      <c r="B38" s="51"/>
      <c r="C38" s="56">
        <v>-50</v>
      </c>
      <c r="D38" s="55">
        <v>190.5</v>
      </c>
      <c r="E38" s="56">
        <v>530</v>
      </c>
      <c r="F38" s="55">
        <v>62</v>
      </c>
      <c r="G38" s="56">
        <v>-42.5</v>
      </c>
      <c r="H38" s="56">
        <v>-84.8</v>
      </c>
      <c r="I38" s="55">
        <v>148.80000000000001</v>
      </c>
      <c r="J38" s="56">
        <v>34.200000000000003</v>
      </c>
      <c r="K38" s="56">
        <v>10.9</v>
      </c>
      <c r="L38" s="56">
        <v>40.6</v>
      </c>
      <c r="M38" s="51">
        <v>-32.5</v>
      </c>
      <c r="N38" s="56">
        <v>-2.9</v>
      </c>
      <c r="O38" s="55">
        <v>-22.3</v>
      </c>
      <c r="P38" s="56">
        <v>-26.2</v>
      </c>
      <c r="Q38" s="55">
        <v>46.1</v>
      </c>
      <c r="R38" s="56">
        <v>-22.5</v>
      </c>
      <c r="S38" s="56">
        <v>6.1</v>
      </c>
      <c r="T38" s="55">
        <v>128.4</v>
      </c>
      <c r="U38" s="56">
        <v>-57.7</v>
      </c>
      <c r="V38" s="56">
        <v>33</v>
      </c>
      <c r="W38" s="56">
        <v>-27.2</v>
      </c>
      <c r="X38" s="51">
        <v>-21</v>
      </c>
      <c r="Y38" s="56">
        <v>24.6</v>
      </c>
      <c r="Z38" s="55">
        <v>-9.8000000000000007</v>
      </c>
      <c r="AA38" s="56">
        <v>-5.3</v>
      </c>
      <c r="AB38" s="55">
        <v>3</v>
      </c>
      <c r="AC38" s="56">
        <v>12.3</v>
      </c>
      <c r="AD38" s="56">
        <v>14</v>
      </c>
      <c r="AE38" s="55">
        <v>-8.1</v>
      </c>
      <c r="AF38" s="56">
        <v>-30.2</v>
      </c>
      <c r="AG38" s="56">
        <v>29.6</v>
      </c>
      <c r="AH38" s="56">
        <v>-6.5</v>
      </c>
      <c r="AI38" s="51">
        <v>39.700000000000003</v>
      </c>
      <c r="AJ38" s="56">
        <v>38.9</v>
      </c>
      <c r="AK38" s="55">
        <v>-10.5</v>
      </c>
      <c r="AL38" s="56">
        <v>-3.1</v>
      </c>
      <c r="AM38" s="68">
        <v>17.8</v>
      </c>
      <c r="AN38" s="69">
        <v>-7</v>
      </c>
      <c r="AO38" s="59">
        <v>-6.9</v>
      </c>
      <c r="AP38" s="60">
        <v>0.7</v>
      </c>
      <c r="AQ38" s="60">
        <v>3.5</v>
      </c>
      <c r="AR38" s="60">
        <v>-13</v>
      </c>
      <c r="AS38" s="61">
        <v>-1.6</v>
      </c>
      <c r="AT38" s="66">
        <v>-1.2</v>
      </c>
      <c r="AU38" s="65">
        <v>-14.9</v>
      </c>
      <c r="AV38" s="66">
        <v>29.2</v>
      </c>
      <c r="AW38" s="65">
        <v>-11.1</v>
      </c>
      <c r="AX38" s="66">
        <v>24.8</v>
      </c>
      <c r="AY38" s="66">
        <v>-17.899999999999999</v>
      </c>
      <c r="AZ38" s="65">
        <v>-5.5</v>
      </c>
      <c r="BA38" s="66">
        <v>-2.8</v>
      </c>
      <c r="BB38" s="66">
        <v>-7</v>
      </c>
      <c r="BC38" s="66">
        <v>4.3</v>
      </c>
      <c r="BD38" s="67">
        <v>19.600000000000001</v>
      </c>
      <c r="BE38" s="66">
        <v>-1.9</v>
      </c>
      <c r="BF38" s="65">
        <v>-10.4</v>
      </c>
      <c r="BG38" s="66">
        <v>15.4</v>
      </c>
      <c r="BH38" s="65">
        <v>28.5</v>
      </c>
      <c r="BI38" s="66">
        <v>43.9</v>
      </c>
      <c r="BJ38" s="66">
        <v>55.6</v>
      </c>
      <c r="BK38" s="65">
        <v>19.5</v>
      </c>
      <c r="BL38" s="66">
        <v>-16.8</v>
      </c>
      <c r="BM38" s="66">
        <v>-30.4</v>
      </c>
      <c r="BN38" s="66">
        <v>-29.9</v>
      </c>
      <c r="BO38" s="67">
        <v>-30</v>
      </c>
      <c r="BP38" s="66">
        <v>2.5</v>
      </c>
      <c r="BQ38" s="65">
        <v>-33.799999999999997</v>
      </c>
      <c r="BR38" s="66">
        <v>20.3</v>
      </c>
      <c r="BS38" s="65">
        <v>-5.9</v>
      </c>
      <c r="BT38" s="66">
        <v>23.5</v>
      </c>
      <c r="BU38" s="66"/>
      <c r="BV38" s="66"/>
      <c r="BW38" s="67"/>
    </row>
    <row r="39" spans="1:75" s="42" customFormat="1" x14ac:dyDescent="0.2">
      <c r="A39" s="76"/>
      <c r="B39" s="77"/>
      <c r="C39" s="78">
        <v>-6.7</v>
      </c>
      <c r="D39" s="79">
        <v>13.4</v>
      </c>
      <c r="E39" s="80">
        <v>154.4</v>
      </c>
      <c r="F39" s="79">
        <v>31.1</v>
      </c>
      <c r="G39" s="80">
        <v>-16.600000000000001</v>
      </c>
      <c r="H39" s="80">
        <v>-23.7</v>
      </c>
      <c r="I39" s="79">
        <v>-10.9</v>
      </c>
      <c r="J39" s="80">
        <v>1.1000000000000001</v>
      </c>
      <c r="K39" s="80">
        <v>4.5999999999999996</v>
      </c>
      <c r="L39" s="80">
        <v>-0.9</v>
      </c>
      <c r="M39" s="77">
        <v>4.7</v>
      </c>
      <c r="N39" s="78">
        <v>-3.1</v>
      </c>
      <c r="O39" s="79">
        <v>0.3</v>
      </c>
      <c r="P39" s="80">
        <v>13.8</v>
      </c>
      <c r="Q39" s="79">
        <v>0.7</v>
      </c>
      <c r="R39" s="80">
        <v>-3.3</v>
      </c>
      <c r="S39" s="80">
        <v>-3.4</v>
      </c>
      <c r="T39" s="79">
        <v>17.7</v>
      </c>
      <c r="U39" s="80">
        <v>9.5</v>
      </c>
      <c r="V39" s="80">
        <v>2.1</v>
      </c>
      <c r="W39" s="80">
        <v>-3</v>
      </c>
      <c r="X39" s="77">
        <v>-8.8000000000000007</v>
      </c>
      <c r="Y39" s="78">
        <v>-9.5</v>
      </c>
      <c r="Z39" s="79">
        <v>-3.7</v>
      </c>
      <c r="AA39" s="80">
        <v>-5</v>
      </c>
      <c r="AB39" s="79">
        <v>-4.2</v>
      </c>
      <c r="AC39" s="80">
        <v>-3.1</v>
      </c>
      <c r="AD39" s="80">
        <v>1.5</v>
      </c>
      <c r="AE39" s="79">
        <v>6</v>
      </c>
      <c r="AF39" s="80">
        <v>-1.5</v>
      </c>
      <c r="AG39" s="80">
        <v>0.2</v>
      </c>
      <c r="AH39" s="80">
        <v>2</v>
      </c>
      <c r="AI39" s="77">
        <v>11.5</v>
      </c>
      <c r="AJ39" s="78">
        <v>10.3</v>
      </c>
      <c r="AK39" s="79">
        <v>7</v>
      </c>
      <c r="AL39" s="80">
        <v>4.2</v>
      </c>
      <c r="AM39" s="81">
        <v>6.8</v>
      </c>
      <c r="AN39" s="82">
        <v>-3.9</v>
      </c>
      <c r="AO39" s="83">
        <v>-3.1</v>
      </c>
      <c r="AP39" s="84">
        <v>-2</v>
      </c>
      <c r="AQ39" s="84">
        <v>-1.2</v>
      </c>
      <c r="AR39" s="84">
        <v>-2</v>
      </c>
      <c r="AS39" s="85">
        <v>-9.1</v>
      </c>
      <c r="AT39" s="86">
        <v>-0.6</v>
      </c>
      <c r="AU39" s="87">
        <v>-5.5</v>
      </c>
      <c r="AV39" s="88">
        <v>-7.9</v>
      </c>
      <c r="AW39" s="87">
        <v>-0.5</v>
      </c>
      <c r="AX39" s="88">
        <v>-2.6</v>
      </c>
      <c r="AY39" s="88">
        <v>-1</v>
      </c>
      <c r="AZ39" s="87">
        <v>-2.5</v>
      </c>
      <c r="BA39" s="88">
        <v>4.9000000000000004</v>
      </c>
      <c r="BB39" s="88">
        <v>1.8</v>
      </c>
      <c r="BC39" s="88">
        <v>6.4</v>
      </c>
      <c r="BD39" s="89">
        <v>5.6</v>
      </c>
      <c r="BE39" s="86">
        <v>22.7</v>
      </c>
      <c r="BF39" s="87">
        <v>4.3</v>
      </c>
      <c r="BG39" s="88">
        <v>-1.2</v>
      </c>
      <c r="BH39" s="87">
        <v>7.3</v>
      </c>
      <c r="BI39" s="88">
        <v>9.5</v>
      </c>
      <c r="BJ39" s="88">
        <v>8.8000000000000007</v>
      </c>
      <c r="BK39" s="87">
        <v>-2.9</v>
      </c>
      <c r="BL39" s="88">
        <v>2.4</v>
      </c>
      <c r="BM39" s="88">
        <v>-2.6</v>
      </c>
      <c r="BN39" s="88">
        <v>-6.7</v>
      </c>
      <c r="BO39" s="89">
        <v>-12.2</v>
      </c>
      <c r="BP39" s="86">
        <v>0.6</v>
      </c>
      <c r="BQ39" s="87">
        <v>-5.2</v>
      </c>
      <c r="BR39" s="88">
        <v>3.3</v>
      </c>
      <c r="BS39" s="87">
        <v>-2.2999999999999998</v>
      </c>
      <c r="BT39" s="88">
        <v>-4</v>
      </c>
      <c r="BU39" s="88"/>
      <c r="BV39" s="88"/>
      <c r="BW39" s="89"/>
    </row>
    <row r="40" spans="1:75" s="19" customFormat="1" ht="9.5" customHeight="1" x14ac:dyDescent="0.2"/>
    <row r="41" spans="1:75" x14ac:dyDescent="0.2">
      <c r="A41" s="90" t="s">
        <v>19</v>
      </c>
    </row>
    <row r="43" spans="1:75" x14ac:dyDescent="0.2">
      <c r="D43" s="2">
        <v>14.086</v>
      </c>
      <c r="E43" s="2">
        <f t="shared" ref="E43:BP43" si="41">E16/1000</f>
        <v>47.533999999999999</v>
      </c>
      <c r="F43" s="2">
        <f t="shared" si="41"/>
        <v>60.195999999999998</v>
      </c>
      <c r="G43" s="2">
        <f t="shared" si="41"/>
        <v>48.603000000000002</v>
      </c>
      <c r="H43" s="2">
        <f t="shared" si="41"/>
        <v>34.319000000000003</v>
      </c>
      <c r="I43" s="2">
        <f t="shared" si="41"/>
        <v>30.425000000000001</v>
      </c>
      <c r="J43" s="2">
        <f t="shared" si="41"/>
        <v>32.790999999999997</v>
      </c>
      <c r="K43" s="2">
        <f t="shared" si="41"/>
        <v>35.915999999999997</v>
      </c>
      <c r="L43" s="2">
        <f t="shared" si="41"/>
        <v>36.970999999999997</v>
      </c>
      <c r="M43" s="2">
        <f t="shared" si="41"/>
        <v>41.402000000000001</v>
      </c>
      <c r="N43" s="2">
        <f t="shared" si="41"/>
        <v>40.906999999999996</v>
      </c>
      <c r="O43" s="2">
        <f t="shared" si="41"/>
        <v>41.386000000000003</v>
      </c>
      <c r="P43" s="2">
        <f t="shared" si="41"/>
        <v>48.014000000000003</v>
      </c>
      <c r="Q43" s="2">
        <f t="shared" si="41"/>
        <v>49.56</v>
      </c>
      <c r="R43" s="2">
        <f t="shared" si="41"/>
        <v>49.627000000000002</v>
      </c>
      <c r="S43" s="2">
        <f t="shared" si="41"/>
        <v>49.058</v>
      </c>
      <c r="T43" s="2">
        <f t="shared" si="41"/>
        <v>63.555</v>
      </c>
      <c r="U43" s="2">
        <f t="shared" si="41"/>
        <v>72.177000000000007</v>
      </c>
      <c r="V43" s="2">
        <f t="shared" si="41"/>
        <v>76.286000000000001</v>
      </c>
      <c r="W43" s="2">
        <f t="shared" si="41"/>
        <v>76.905000000000001</v>
      </c>
      <c r="X43" s="2">
        <f t="shared" si="41"/>
        <v>74.082999999999998</v>
      </c>
      <c r="Y43" s="2">
        <f t="shared" si="41"/>
        <v>71.159000000000006</v>
      </c>
      <c r="Z43" s="2">
        <f t="shared" si="41"/>
        <v>75.006</v>
      </c>
      <c r="AA43" s="2">
        <f t="shared" si="41"/>
        <v>77.555000000000007</v>
      </c>
      <c r="AB43" s="2">
        <f t="shared" si="41"/>
        <v>80.991</v>
      </c>
      <c r="AC43" s="2">
        <f t="shared" si="41"/>
        <v>85.661000000000001</v>
      </c>
      <c r="AD43" s="2">
        <f t="shared" si="41"/>
        <v>95.507999999999996</v>
      </c>
      <c r="AE43" s="2">
        <f t="shared" si="41"/>
        <v>108.33799999999999</v>
      </c>
      <c r="AF43" s="2">
        <f t="shared" si="41"/>
        <v>115.322</v>
      </c>
      <c r="AG43" s="2">
        <f t="shared" si="41"/>
        <v>125.004</v>
      </c>
      <c r="AH43" s="2">
        <f t="shared" si="41"/>
        <v>142.62100000000001</v>
      </c>
      <c r="AI43" s="2">
        <f t="shared" si="41"/>
        <v>178.36500000000001</v>
      </c>
      <c r="AJ43" s="2">
        <f t="shared" si="41"/>
        <v>213.751</v>
      </c>
      <c r="AK43" s="2">
        <f t="shared" si="41"/>
        <v>239.47399999999999</v>
      </c>
      <c r="AL43" s="2">
        <f t="shared" si="41"/>
        <v>258.14999999999998</v>
      </c>
      <c r="AM43" s="2">
        <f t="shared" si="41"/>
        <v>286.80200000000002</v>
      </c>
      <c r="AN43" s="2">
        <f t="shared" si="41"/>
        <v>281.39</v>
      </c>
      <c r="AO43" s="2">
        <f t="shared" si="41"/>
        <v>279.46899999999999</v>
      </c>
      <c r="AP43" s="2">
        <f t="shared" si="41"/>
        <v>283.755</v>
      </c>
      <c r="AQ43" s="2">
        <f t="shared" si="41"/>
        <v>290.83699999999999</v>
      </c>
      <c r="AR43" s="2">
        <f t="shared" si="41"/>
        <v>292.99900000000002</v>
      </c>
      <c r="AS43" s="2">
        <f t="shared" si="41"/>
        <v>276.20800000000003</v>
      </c>
      <c r="AT43" s="2">
        <f t="shared" si="41"/>
        <v>281.88299999999998</v>
      </c>
      <c r="AU43" s="2">
        <f t="shared" si="41"/>
        <v>267.40199999999999</v>
      </c>
      <c r="AV43" s="2">
        <f t="shared" si="41"/>
        <v>251.364</v>
      </c>
      <c r="AW43" s="2">
        <f t="shared" si="41"/>
        <v>255.727</v>
      </c>
      <c r="AX43" s="2">
        <f t="shared" si="41"/>
        <v>254.56899999999999</v>
      </c>
      <c r="AY43" s="2">
        <f t="shared" si="41"/>
        <v>258.00599999999997</v>
      </c>
      <c r="AZ43" s="2">
        <f t="shared" si="41"/>
        <v>258.58300000000003</v>
      </c>
      <c r="BA43" s="2">
        <f t="shared" si="41"/>
        <v>278.59500000000003</v>
      </c>
      <c r="BB43" s="2">
        <f t="shared" si="41"/>
        <v>290.53399999999999</v>
      </c>
      <c r="BC43" s="2">
        <f t="shared" si="41"/>
        <v>319.428</v>
      </c>
      <c r="BD43" s="2">
        <f t="shared" si="41"/>
        <v>345.63200000000001</v>
      </c>
      <c r="BE43" s="2">
        <f t="shared" si="41"/>
        <v>437.80099999999999</v>
      </c>
      <c r="BF43" s="2">
        <f t="shared" si="41"/>
        <v>471.01100000000002</v>
      </c>
      <c r="BG43" s="2">
        <f t="shared" si="41"/>
        <v>483.91300000000001</v>
      </c>
      <c r="BH43" s="2">
        <f t="shared" si="41"/>
        <v>536.46199999999999</v>
      </c>
      <c r="BI43" s="2">
        <f t="shared" si="41"/>
        <v>602.24599999999998</v>
      </c>
      <c r="BJ43" s="2">
        <f t="shared" si="41"/>
        <v>673.48699999999997</v>
      </c>
      <c r="BK43" s="2">
        <f t="shared" si="41"/>
        <v>664.524</v>
      </c>
      <c r="BL43" s="2">
        <f t="shared" si="41"/>
        <v>695.673</v>
      </c>
      <c r="BM43" s="2">
        <f t="shared" si="41"/>
        <v>690.78099999999995</v>
      </c>
      <c r="BN43" s="2">
        <f t="shared" si="41"/>
        <v>655.38800000000003</v>
      </c>
      <c r="BO43" s="2">
        <f t="shared" si="41"/>
        <v>585.36099999999999</v>
      </c>
      <c r="BP43" s="2">
        <f t="shared" si="41"/>
        <v>595.74</v>
      </c>
      <c r="BQ43" s="2">
        <f t="shared" ref="BQ43:BU43" si="42">BQ16/1000</f>
        <v>570.84400000000005</v>
      </c>
      <c r="BR43" s="2">
        <f t="shared" si="42"/>
        <v>595.72400000000005</v>
      </c>
      <c r="BS43" s="2">
        <f t="shared" si="42"/>
        <v>626.23900000000003</v>
      </c>
      <c r="BT43" s="2">
        <f t="shared" si="42"/>
        <v>669.46900000000005</v>
      </c>
      <c r="BU43" s="2">
        <f>BU15/1000</f>
        <v>69.000000000000014</v>
      </c>
    </row>
    <row r="44" spans="1:75" ht="15" thickBot="1" x14ac:dyDescent="0.25">
      <c r="D44" s="2">
        <v>47.533999999999999</v>
      </c>
      <c r="BB44" s="2" t="s">
        <v>20</v>
      </c>
      <c r="BC44" s="13">
        <v>2001</v>
      </c>
      <c r="BD44" s="12">
        <v>2002</v>
      </c>
      <c r="BE44" s="13">
        <v>2003</v>
      </c>
      <c r="BF44" s="12">
        <v>2004</v>
      </c>
      <c r="BG44" s="13">
        <v>2005</v>
      </c>
      <c r="BH44" s="12">
        <v>2006</v>
      </c>
      <c r="BI44" s="13">
        <v>2007</v>
      </c>
      <c r="BJ44" s="12">
        <v>2008</v>
      </c>
      <c r="BK44" s="13">
        <v>2009</v>
      </c>
      <c r="BL44" s="12">
        <v>2010</v>
      </c>
      <c r="BM44" s="13">
        <v>2011</v>
      </c>
      <c r="BN44" s="12">
        <v>2012</v>
      </c>
      <c r="BO44" s="13">
        <v>2013</v>
      </c>
      <c r="BP44" s="12">
        <v>2014</v>
      </c>
      <c r="BQ44" s="13">
        <v>2015</v>
      </c>
      <c r="BR44" s="12">
        <v>2016</v>
      </c>
      <c r="BS44" s="12">
        <v>2017</v>
      </c>
      <c r="BT44" s="14">
        <v>2018</v>
      </c>
      <c r="BU44" s="15">
        <v>2019</v>
      </c>
      <c r="BV44" s="2" t="s">
        <v>21</v>
      </c>
    </row>
    <row r="45" spans="1:75" ht="15" thickBot="1" x14ac:dyDescent="0.25">
      <c r="D45" s="2">
        <v>60.195999999999998</v>
      </c>
      <c r="BB45" s="2" t="s">
        <v>22</v>
      </c>
      <c r="BC45" s="91">
        <f>(BC22+BC23)/1000</f>
        <v>146.69368626689905</v>
      </c>
      <c r="BD45" s="91">
        <f t="shared" ref="BD45:BU45" si="43">(BD22+BD23)/1000</f>
        <v>154.42309040638119</v>
      </c>
      <c r="BE45" s="91">
        <f t="shared" si="43"/>
        <v>185.69388425562238</v>
      </c>
      <c r="BF45" s="91">
        <f t="shared" si="43"/>
        <v>195.96268046199248</v>
      </c>
      <c r="BG45" s="91">
        <f t="shared" si="43"/>
        <v>212.78119888025654</v>
      </c>
      <c r="BH45" s="91">
        <f t="shared" si="43"/>
        <v>222.0186769889026</v>
      </c>
      <c r="BI45" s="91">
        <f t="shared" si="43"/>
        <v>256.27271666080975</v>
      </c>
      <c r="BJ45" s="91">
        <f t="shared" si="43"/>
        <v>290.58586860062121</v>
      </c>
      <c r="BK45" s="91">
        <f t="shared" si="43"/>
        <v>253.02256559039694</v>
      </c>
      <c r="BL45" s="91">
        <f t="shared" si="43"/>
        <v>251.53111629544188</v>
      </c>
      <c r="BM45" s="91">
        <f t="shared" si="43"/>
        <v>238.0054286308204</v>
      </c>
      <c r="BN45" s="91">
        <f t="shared" si="43"/>
        <v>213.28647150810784</v>
      </c>
      <c r="BO45" s="91">
        <f t="shared" si="43"/>
        <v>177.52413184733717</v>
      </c>
      <c r="BP45" s="91">
        <f t="shared" si="43"/>
        <v>177.36255783946817</v>
      </c>
      <c r="BQ45" s="91">
        <f t="shared" si="43"/>
        <v>177.48544028571428</v>
      </c>
      <c r="BR45" s="91">
        <f t="shared" si="43"/>
        <v>199.19000040721363</v>
      </c>
      <c r="BS45" s="91">
        <f t="shared" si="43"/>
        <v>206.25407822234033</v>
      </c>
      <c r="BT45" s="91">
        <f t="shared" si="43"/>
        <v>241.8734451374589</v>
      </c>
      <c r="BU45" s="91">
        <f t="shared" si="43"/>
        <v>237.179</v>
      </c>
      <c r="BV45" s="92">
        <f>SUM(BC45:BU45)</f>
        <v>4037.1460382857849</v>
      </c>
    </row>
    <row r="46" spans="1:75" ht="15" thickBot="1" x14ac:dyDescent="0.25">
      <c r="D46" s="2">
        <v>48.603000000000002</v>
      </c>
      <c r="BB46" s="2" t="s">
        <v>23</v>
      </c>
      <c r="BC46" s="93">
        <v>2.0624202299498768</v>
      </c>
      <c r="BD46" s="93">
        <v>1.634869158602611</v>
      </c>
      <c r="BE46" s="93">
        <v>6.1760655097500781</v>
      </c>
      <c r="BF46" s="93">
        <v>9.6234160883280762</v>
      </c>
      <c r="BG46" s="93">
        <v>23.37211870267604</v>
      </c>
      <c r="BH46" s="93">
        <v>33.081188974208573</v>
      </c>
      <c r="BI46" s="93">
        <v>61.814646502878531</v>
      </c>
      <c r="BJ46" s="93">
        <v>80.171820501707543</v>
      </c>
      <c r="BK46" s="93">
        <v>41.297630911288451</v>
      </c>
      <c r="BL46" s="93">
        <v>39.118990602418606</v>
      </c>
      <c r="BM46" s="93">
        <v>35.624649362527713</v>
      </c>
      <c r="BN46" s="93">
        <v>18.575587731344424</v>
      </c>
      <c r="BO46" s="93">
        <v>9.1753674253167183</v>
      </c>
      <c r="BP46" s="93">
        <v>9.2562112979655087</v>
      </c>
      <c r="BQ46" s="93">
        <v>9.2122320779220779</v>
      </c>
      <c r="BR46" s="93">
        <v>9.0959888849598975</v>
      </c>
      <c r="BS46" s="93">
        <v>18.503692636263995</v>
      </c>
      <c r="BT46" s="93">
        <v>21.664798084539751</v>
      </c>
      <c r="BU46" s="93">
        <v>14.09</v>
      </c>
      <c r="BV46" s="92">
        <f>SUM(BC46:BU46)</f>
        <v>443.55169468264847</v>
      </c>
    </row>
    <row r="47" spans="1:75" ht="15" thickBot="1" x14ac:dyDescent="0.25">
      <c r="D47" s="2">
        <v>34.319000000000003</v>
      </c>
      <c r="BV47" s="94">
        <f>BV46/BV45</f>
        <v>0.1098676368098354</v>
      </c>
    </row>
    <row r="48" spans="1:75" x14ac:dyDescent="0.2">
      <c r="D48" s="2">
        <v>30.425000000000001</v>
      </c>
    </row>
    <row r="49" spans="4:4" x14ac:dyDescent="0.2">
      <c r="D49" s="2">
        <v>32.790999999999997</v>
      </c>
    </row>
    <row r="50" spans="4:4" x14ac:dyDescent="0.2">
      <c r="D50" s="2">
        <v>35.915999999999997</v>
      </c>
    </row>
    <row r="51" spans="4:4" x14ac:dyDescent="0.2">
      <c r="D51" s="2">
        <v>36.970999999999997</v>
      </c>
    </row>
    <row r="52" spans="4:4" x14ac:dyDescent="0.2">
      <c r="D52" s="2">
        <v>41.402000000000001</v>
      </c>
    </row>
    <row r="53" spans="4:4" x14ac:dyDescent="0.2">
      <c r="D53" s="2">
        <v>40.906999999999996</v>
      </c>
    </row>
    <row r="54" spans="4:4" x14ac:dyDescent="0.2">
      <c r="D54" s="2">
        <v>41.386000000000003</v>
      </c>
    </row>
    <row r="55" spans="4:4" x14ac:dyDescent="0.2">
      <c r="D55" s="2">
        <v>48.014000000000003</v>
      </c>
    </row>
    <row r="56" spans="4:4" x14ac:dyDescent="0.2">
      <c r="D56" s="2">
        <v>49.56</v>
      </c>
    </row>
    <row r="57" spans="4:4" x14ac:dyDescent="0.2">
      <c r="D57" s="2">
        <v>49.627000000000002</v>
      </c>
    </row>
    <row r="58" spans="4:4" x14ac:dyDescent="0.2">
      <c r="D58" s="2">
        <v>49.058</v>
      </c>
    </row>
    <row r="59" spans="4:4" x14ac:dyDescent="0.2">
      <c r="D59" s="2">
        <v>63.555</v>
      </c>
    </row>
    <row r="60" spans="4:4" x14ac:dyDescent="0.2">
      <c r="D60" s="2">
        <v>72.177000000000007</v>
      </c>
    </row>
    <row r="61" spans="4:4" x14ac:dyDescent="0.2">
      <c r="D61" s="2">
        <v>76.286000000000001</v>
      </c>
    </row>
    <row r="62" spans="4:4" x14ac:dyDescent="0.2">
      <c r="D62" s="2">
        <v>76.905000000000001</v>
      </c>
    </row>
    <row r="63" spans="4:4" x14ac:dyDescent="0.2">
      <c r="D63" s="2">
        <v>74.082999999999998</v>
      </c>
    </row>
    <row r="64" spans="4:4" x14ac:dyDescent="0.2">
      <c r="D64" s="2">
        <v>71.159000000000006</v>
      </c>
    </row>
    <row r="65" spans="4:4" x14ac:dyDescent="0.2">
      <c r="D65" s="2">
        <v>75.006</v>
      </c>
    </row>
    <row r="66" spans="4:4" x14ac:dyDescent="0.2">
      <c r="D66" s="2">
        <v>77.555000000000007</v>
      </c>
    </row>
    <row r="67" spans="4:4" x14ac:dyDescent="0.2">
      <c r="D67" s="2">
        <v>80.991</v>
      </c>
    </row>
    <row r="68" spans="4:4" x14ac:dyDescent="0.2">
      <c r="D68" s="2">
        <v>85.661000000000001</v>
      </c>
    </row>
    <row r="69" spans="4:4" x14ac:dyDescent="0.2">
      <c r="D69" s="2">
        <v>95.507999999999996</v>
      </c>
    </row>
    <row r="70" spans="4:4" x14ac:dyDescent="0.2">
      <c r="D70" s="2">
        <v>108.33799999999999</v>
      </c>
    </row>
    <row r="71" spans="4:4" x14ac:dyDescent="0.2">
      <c r="D71" s="2">
        <v>115.322</v>
      </c>
    </row>
    <row r="72" spans="4:4" x14ac:dyDescent="0.2">
      <c r="D72" s="2">
        <v>125.004</v>
      </c>
    </row>
    <row r="73" spans="4:4" x14ac:dyDescent="0.2">
      <c r="D73" s="2">
        <v>142.62100000000001</v>
      </c>
    </row>
    <row r="74" spans="4:4" x14ac:dyDescent="0.2">
      <c r="D74" s="2">
        <v>178.36500000000001</v>
      </c>
    </row>
    <row r="75" spans="4:4" x14ac:dyDescent="0.2">
      <c r="D75" s="2">
        <v>213.751</v>
      </c>
    </row>
    <row r="76" spans="4:4" x14ac:dyDescent="0.2">
      <c r="D76" s="2">
        <v>239.47399999999999</v>
      </c>
    </row>
    <row r="77" spans="4:4" x14ac:dyDescent="0.2">
      <c r="D77" s="2">
        <v>258.14999999999998</v>
      </c>
    </row>
    <row r="78" spans="4:4" x14ac:dyDescent="0.2">
      <c r="D78" s="2">
        <v>286.80200000000002</v>
      </c>
    </row>
    <row r="79" spans="4:4" x14ac:dyDescent="0.2">
      <c r="D79" s="2">
        <v>281.39</v>
      </c>
    </row>
    <row r="80" spans="4:4" x14ac:dyDescent="0.2">
      <c r="D80" s="2">
        <v>279.46899999999999</v>
      </c>
    </row>
    <row r="81" spans="4:4" x14ac:dyDescent="0.2">
      <c r="D81" s="2">
        <v>283.755</v>
      </c>
    </row>
    <row r="82" spans="4:4" x14ac:dyDescent="0.2">
      <c r="D82" s="2">
        <v>290.83699999999999</v>
      </c>
    </row>
    <row r="83" spans="4:4" x14ac:dyDescent="0.2">
      <c r="D83" s="2">
        <v>292.99900000000002</v>
      </c>
    </row>
    <row r="84" spans="4:4" x14ac:dyDescent="0.2">
      <c r="D84" s="2">
        <v>276.20800000000003</v>
      </c>
    </row>
    <row r="85" spans="4:4" x14ac:dyDescent="0.2">
      <c r="D85" s="2">
        <v>281.88299999999998</v>
      </c>
    </row>
    <row r="86" spans="4:4" x14ac:dyDescent="0.2">
      <c r="D86" s="2">
        <v>267.40199999999999</v>
      </c>
    </row>
    <row r="87" spans="4:4" x14ac:dyDescent="0.2">
      <c r="D87" s="2">
        <v>251.364</v>
      </c>
    </row>
    <row r="88" spans="4:4" x14ac:dyDescent="0.2">
      <c r="D88" s="2">
        <v>255.727</v>
      </c>
    </row>
    <row r="89" spans="4:4" x14ac:dyDescent="0.2">
      <c r="D89" s="2">
        <v>254.56899999999999</v>
      </c>
    </row>
    <row r="90" spans="4:4" x14ac:dyDescent="0.2">
      <c r="D90" s="2">
        <v>258.00599999999997</v>
      </c>
    </row>
    <row r="91" spans="4:4" x14ac:dyDescent="0.2">
      <c r="D91" s="2">
        <v>258.58300000000003</v>
      </c>
    </row>
    <row r="92" spans="4:4" x14ac:dyDescent="0.2">
      <c r="D92" s="2">
        <v>278.59500000000003</v>
      </c>
    </row>
    <row r="93" spans="4:4" x14ac:dyDescent="0.2">
      <c r="D93" s="2">
        <v>290.53399999999999</v>
      </c>
    </row>
    <row r="94" spans="4:4" x14ac:dyDescent="0.2">
      <c r="D94" s="2">
        <v>319.428</v>
      </c>
    </row>
    <row r="95" spans="4:4" x14ac:dyDescent="0.2">
      <c r="D95" s="2">
        <v>345.63200000000001</v>
      </c>
    </row>
    <row r="96" spans="4:4" x14ac:dyDescent="0.2">
      <c r="D96" s="2">
        <v>437.80099999999999</v>
      </c>
    </row>
    <row r="97" spans="4:4" x14ac:dyDescent="0.2">
      <c r="D97" s="2">
        <v>471.01100000000002</v>
      </c>
    </row>
    <row r="98" spans="4:4" x14ac:dyDescent="0.2">
      <c r="D98" s="2">
        <v>483.91300000000001</v>
      </c>
    </row>
    <row r="99" spans="4:4" x14ac:dyDescent="0.2">
      <c r="D99" s="2">
        <v>536.46199999999999</v>
      </c>
    </row>
    <row r="100" spans="4:4" x14ac:dyDescent="0.2">
      <c r="D100" s="2">
        <v>602.24599999999998</v>
      </c>
    </row>
    <row r="101" spans="4:4" x14ac:dyDescent="0.2">
      <c r="D101" s="2">
        <v>673.48699999999997</v>
      </c>
    </row>
    <row r="102" spans="4:4" x14ac:dyDescent="0.2">
      <c r="D102" s="2">
        <v>664.524</v>
      </c>
    </row>
    <row r="103" spans="4:4" x14ac:dyDescent="0.2">
      <c r="D103" s="2">
        <v>695.673</v>
      </c>
    </row>
    <row r="104" spans="4:4" x14ac:dyDescent="0.2">
      <c r="D104" s="2">
        <v>690.78099999999995</v>
      </c>
    </row>
    <row r="105" spans="4:4" x14ac:dyDescent="0.2">
      <c r="D105" s="2">
        <v>655.38800000000003</v>
      </c>
    </row>
    <row r="106" spans="4:4" x14ac:dyDescent="0.2">
      <c r="D106" s="2">
        <v>585.36099999999999</v>
      </c>
    </row>
    <row r="107" spans="4:4" x14ac:dyDescent="0.2">
      <c r="D107" s="2">
        <v>595.74</v>
      </c>
    </row>
    <row r="108" spans="4:4" x14ac:dyDescent="0.2">
      <c r="D108" s="2">
        <v>570.84400000000005</v>
      </c>
    </row>
    <row r="109" spans="4:4" x14ac:dyDescent="0.2">
      <c r="D109" s="2">
        <v>595.72400000000005</v>
      </c>
    </row>
    <row r="110" spans="4:4" x14ac:dyDescent="0.2">
      <c r="D110" s="2">
        <v>626.23900000000003</v>
      </c>
    </row>
    <row r="111" spans="4:4" x14ac:dyDescent="0.2">
      <c r="D111" s="2">
        <v>618.64300000000003</v>
      </c>
    </row>
    <row r="112" spans="4:4" x14ac:dyDescent="0.2">
      <c r="D112" s="2">
        <v>695.06600000000003</v>
      </c>
    </row>
  </sheetData>
  <printOptions horizontalCentered="1"/>
  <pageMargins left="0.5" right="0.5" top="0.7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37E3-5F55-EB46-B32C-99C5965736D7}">
  <dimension ref="A1:CG114"/>
  <sheetViews>
    <sheetView workbookViewId="0">
      <pane xSplit="1" ySplit="4" topLeftCell="BM5" activePane="bottomRight" state="frozen"/>
      <selection pane="topRight" activeCell="D1" sqref="D1"/>
      <selection pane="bottomLeft" activeCell="A6" sqref="A6"/>
      <selection pane="bottomRight" activeCell="BU6" sqref="BU6:BU18"/>
    </sheetView>
  </sheetViews>
  <sheetFormatPr baseColWidth="10" defaultColWidth="7.6640625" defaultRowHeight="14" x14ac:dyDescent="0.2"/>
  <cols>
    <col min="1" max="1" width="73.5" style="2" bestFit="1" customWidth="1"/>
    <col min="2" max="2" width="6.83203125" style="2" bestFit="1" customWidth="1"/>
    <col min="3" max="3" width="6" style="2" bestFit="1" customWidth="1"/>
    <col min="4" max="73" width="6.83203125" style="2" bestFit="1" customWidth="1"/>
    <col min="74" max="74" width="8" style="2" bestFit="1" customWidth="1"/>
    <col min="75" max="77" width="6.83203125" style="2" bestFit="1" customWidth="1"/>
    <col min="78" max="16384" width="7.6640625" style="2"/>
  </cols>
  <sheetData>
    <row r="1" spans="1:8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8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85" s="8" customFormat="1" x14ac:dyDescent="0.2">
      <c r="A3" s="4" t="s">
        <v>2</v>
      </c>
      <c r="B3" s="5">
        <v>0.1155809367415855</v>
      </c>
      <c r="C3" s="5">
        <v>0.1155809367415855</v>
      </c>
      <c r="D3" s="5">
        <v>0.1154164285595575</v>
      </c>
      <c r="E3" s="5">
        <v>0.1216125401799088</v>
      </c>
      <c r="F3" s="5">
        <v>0.12647908727099641</v>
      </c>
      <c r="G3" s="5">
        <v>0.12878451807334171</v>
      </c>
      <c r="H3" s="5">
        <v>0.1303101081421765</v>
      </c>
      <c r="I3" s="5">
        <v>0.1313264579506041</v>
      </c>
      <c r="J3" s="5">
        <v>0.1347355977692293</v>
      </c>
      <c r="K3" s="5">
        <v>0.1397640790017016</v>
      </c>
      <c r="L3" s="5">
        <v>0.1439828895272503</v>
      </c>
      <c r="M3" s="5">
        <v>0.14619456898458341</v>
      </c>
      <c r="N3" s="5">
        <v>0.14822513788905209</v>
      </c>
      <c r="O3" s="5">
        <v>0.15026209893068071</v>
      </c>
      <c r="P3" s="5">
        <v>0.1518409568091815</v>
      </c>
      <c r="Q3" s="5">
        <v>0.15365845447498611</v>
      </c>
      <c r="R3" s="5">
        <v>0.15553774280000321</v>
      </c>
      <c r="S3" s="5">
        <v>0.1582501396681969</v>
      </c>
      <c r="T3" s="5">
        <v>0.16168484803546179</v>
      </c>
      <c r="U3" s="5">
        <v>0.1666089243609887</v>
      </c>
      <c r="V3" s="5">
        <v>0.1723682399420787</v>
      </c>
      <c r="W3" s="5">
        <v>0.18026466004696939</v>
      </c>
      <c r="X3" s="5">
        <v>0.18993383285754531</v>
      </c>
      <c r="Y3" s="5">
        <v>0.19956891426993481</v>
      </c>
      <c r="Z3" s="5">
        <v>0.20907402222673929</v>
      </c>
      <c r="AA3" s="5">
        <v>0.21811463488325611</v>
      </c>
      <c r="AB3" s="5">
        <v>0.23358786823504141</v>
      </c>
      <c r="AC3" s="5">
        <v>0.25771392458897491</v>
      </c>
      <c r="AD3" s="5">
        <v>0.275620431486304</v>
      </c>
      <c r="AE3" s="5">
        <v>0.29546162523070291</v>
      </c>
      <c r="AF3" s="5">
        <v>0.31533691037328798</v>
      </c>
      <c r="AG3" s="5">
        <v>0.34064764281419369</v>
      </c>
      <c r="AH3" s="6">
        <v>0.37031142066100659</v>
      </c>
      <c r="AI3" s="5">
        <v>0.40657401476924587</v>
      </c>
      <c r="AJ3" s="5">
        <v>0.43447569347230691</v>
      </c>
      <c r="AK3" s="5">
        <v>0.45358392215570131</v>
      </c>
      <c r="AL3" s="5">
        <v>0.46961327144039988</v>
      </c>
      <c r="AM3" s="5">
        <v>0.48516747186287762</v>
      </c>
      <c r="AN3" s="5">
        <v>0.49623226128670322</v>
      </c>
      <c r="AO3" s="5">
        <v>0.50731196569723513</v>
      </c>
      <c r="AP3" s="5">
        <v>0.52370140537527587</v>
      </c>
      <c r="AQ3" s="5">
        <v>0.54456321035287569</v>
      </c>
      <c r="AR3" s="5">
        <v>0.56428721491600942</v>
      </c>
      <c r="AS3" s="5">
        <v>0.5843159113504327</v>
      </c>
      <c r="AT3" s="5">
        <v>0.59862364502672549</v>
      </c>
      <c r="AU3" s="5">
        <v>0.6128333659332329</v>
      </c>
      <c r="AV3" s="5">
        <v>0.62616736404883078</v>
      </c>
      <c r="AW3" s="5">
        <v>0.63943531008044285</v>
      </c>
      <c r="AX3" s="5">
        <v>0.65140139084381743</v>
      </c>
      <c r="AY3" s="5">
        <v>0.66290084559451767</v>
      </c>
      <c r="AZ3" s="5">
        <v>0.67108065044683163</v>
      </c>
      <c r="BA3" s="5">
        <v>0.6795949771438482</v>
      </c>
      <c r="BB3" s="5">
        <v>0.69366194032045059</v>
      </c>
      <c r="BC3" s="5">
        <v>0.71033050332114134</v>
      </c>
      <c r="BD3" s="5">
        <v>0.72177029812501559</v>
      </c>
      <c r="BE3" s="5">
        <v>0.73558157581522121</v>
      </c>
      <c r="BF3" s="5">
        <v>0.75378638244667995</v>
      </c>
      <c r="BG3" s="5">
        <v>0.77750760344715164</v>
      </c>
      <c r="BH3" s="5">
        <v>0.80275228380407149</v>
      </c>
      <c r="BI3" s="5">
        <v>0.82459421647952613</v>
      </c>
      <c r="BJ3" s="5">
        <v>0.84165483055935886</v>
      </c>
      <c r="BK3" s="5">
        <v>0.85147741466177274</v>
      </c>
      <c r="BL3" s="5">
        <v>0.85894343086456204</v>
      </c>
      <c r="BM3" s="5">
        <v>0.87638757317399019</v>
      </c>
      <c r="BN3" s="5">
        <v>0.89246166741880806</v>
      </c>
      <c r="BO3" s="5">
        <v>0.9075385882666781</v>
      </c>
      <c r="BP3" s="5">
        <v>0.9240281714268912</v>
      </c>
      <c r="BQ3" s="5">
        <v>0.9351696664966358</v>
      </c>
      <c r="BR3" s="5">
        <v>0.94602138468179731</v>
      </c>
      <c r="BS3" s="5">
        <v>0.96224036736890672</v>
      </c>
      <c r="BT3" s="7">
        <v>0.9807153483309915</v>
      </c>
      <c r="BU3" s="5">
        <v>1</v>
      </c>
      <c r="BV3" s="5">
        <v>1.0210420632455099</v>
      </c>
      <c r="BW3" s="5">
        <v>1.043176968874127</v>
      </c>
      <c r="BX3" s="5">
        <v>1.065750801254393</v>
      </c>
      <c r="BY3" s="5">
        <v>1.0890130668067819</v>
      </c>
    </row>
    <row r="4" spans="1:85" s="16" customFormat="1" ht="17" customHeight="1" x14ac:dyDescent="0.2">
      <c r="A4" s="9"/>
      <c r="B4" s="10">
        <v>1948</v>
      </c>
      <c r="C4" s="10">
        <v>1949</v>
      </c>
      <c r="D4" s="10">
        <v>1950</v>
      </c>
      <c r="E4" s="10">
        <v>1951</v>
      </c>
      <c r="F4" s="10">
        <v>1952</v>
      </c>
      <c r="G4" s="10">
        <v>1953</v>
      </c>
      <c r="H4" s="10">
        <v>1954</v>
      </c>
      <c r="I4" s="10">
        <v>1955</v>
      </c>
      <c r="J4" s="10">
        <v>1956</v>
      </c>
      <c r="K4" s="10">
        <v>1957</v>
      </c>
      <c r="L4" s="11">
        <v>1958</v>
      </c>
      <c r="M4" s="10">
        <v>1959</v>
      </c>
      <c r="N4" s="10">
        <v>1960</v>
      </c>
      <c r="O4" s="10">
        <v>1961</v>
      </c>
      <c r="P4" s="10">
        <v>1962</v>
      </c>
      <c r="Q4" s="10">
        <v>1963</v>
      </c>
      <c r="R4" s="10">
        <v>1964</v>
      </c>
      <c r="S4" s="10">
        <v>1965</v>
      </c>
      <c r="T4" s="10">
        <v>1966</v>
      </c>
      <c r="U4" s="10">
        <v>1967</v>
      </c>
      <c r="V4" s="10">
        <v>1968</v>
      </c>
      <c r="W4" s="11">
        <v>1969</v>
      </c>
      <c r="X4" s="10">
        <v>1970</v>
      </c>
      <c r="Y4" s="10">
        <v>1971</v>
      </c>
      <c r="Z4" s="10">
        <v>1972</v>
      </c>
      <c r="AA4" s="10">
        <v>1973</v>
      </c>
      <c r="AB4" s="10">
        <v>1974</v>
      </c>
      <c r="AC4" s="10">
        <v>1975</v>
      </c>
      <c r="AD4" s="10">
        <v>1976</v>
      </c>
      <c r="AE4" s="10">
        <v>1977</v>
      </c>
      <c r="AF4" s="10">
        <v>1978</v>
      </c>
      <c r="AG4" s="10">
        <v>1979</v>
      </c>
      <c r="AH4" s="12">
        <v>1980</v>
      </c>
      <c r="AI4" s="13">
        <v>1981</v>
      </c>
      <c r="AJ4" s="12">
        <v>1982</v>
      </c>
      <c r="AK4" s="13">
        <v>1983</v>
      </c>
      <c r="AL4" s="12">
        <v>1984</v>
      </c>
      <c r="AM4" s="13">
        <v>1985</v>
      </c>
      <c r="AN4" s="12">
        <v>1986</v>
      </c>
      <c r="AO4" s="13">
        <v>1987</v>
      </c>
      <c r="AP4" s="12">
        <v>1988</v>
      </c>
      <c r="AQ4" s="13">
        <v>1989</v>
      </c>
      <c r="AR4" s="12">
        <v>1990</v>
      </c>
      <c r="AS4" s="13">
        <v>1991</v>
      </c>
      <c r="AT4" s="12">
        <v>1992</v>
      </c>
      <c r="AU4" s="13">
        <v>1993</v>
      </c>
      <c r="AV4" s="12">
        <v>1994</v>
      </c>
      <c r="AW4" s="13">
        <v>1995</v>
      </c>
      <c r="AX4" s="12">
        <v>1996</v>
      </c>
      <c r="AY4" s="13">
        <v>1997</v>
      </c>
      <c r="AZ4" s="12">
        <v>1998</v>
      </c>
      <c r="BA4" s="13">
        <v>1999</v>
      </c>
      <c r="BB4" s="12">
        <v>2000</v>
      </c>
      <c r="BC4" s="13">
        <v>2001</v>
      </c>
      <c r="BD4" s="12">
        <v>2002</v>
      </c>
      <c r="BE4" s="13">
        <v>2003</v>
      </c>
      <c r="BF4" s="12">
        <v>2004</v>
      </c>
      <c r="BG4" s="13">
        <v>2005</v>
      </c>
      <c r="BH4" s="12">
        <v>2006</v>
      </c>
      <c r="BI4" s="13">
        <v>2007</v>
      </c>
      <c r="BJ4" s="12">
        <v>2008</v>
      </c>
      <c r="BK4" s="13">
        <v>2009</v>
      </c>
      <c r="BL4" s="12">
        <v>2010</v>
      </c>
      <c r="BM4" s="13">
        <v>2011</v>
      </c>
      <c r="BN4" s="12">
        <v>2012</v>
      </c>
      <c r="BO4" s="13">
        <v>2013</v>
      </c>
      <c r="BP4" s="12">
        <v>2014</v>
      </c>
      <c r="BQ4" s="13">
        <v>2015</v>
      </c>
      <c r="BR4" s="12">
        <v>2016</v>
      </c>
      <c r="BS4" s="12">
        <v>2017</v>
      </c>
      <c r="BT4" s="14">
        <v>2018</v>
      </c>
      <c r="BU4" s="15">
        <v>2019</v>
      </c>
      <c r="BV4" s="15">
        <v>2020</v>
      </c>
      <c r="BW4" s="15">
        <v>2021</v>
      </c>
      <c r="BX4" s="15">
        <v>2022</v>
      </c>
      <c r="BY4" s="15">
        <v>2023</v>
      </c>
      <c r="CA4" s="16" t="s">
        <v>565</v>
      </c>
    </row>
    <row r="5" spans="1:85" s="19" customFormat="1" ht="15" customHeight="1" x14ac:dyDescent="0.2">
      <c r="A5" s="17" t="s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</row>
    <row r="6" spans="1:85" s="24" customFormat="1" ht="15.5" customHeight="1" x14ac:dyDescent="0.2">
      <c r="A6" s="20" t="s">
        <v>4</v>
      </c>
      <c r="B6" s="21">
        <v>4301</v>
      </c>
      <c r="C6" s="21">
        <v>4507</v>
      </c>
      <c r="D6" s="21">
        <v>4891</v>
      </c>
      <c r="E6" s="21">
        <v>8709</v>
      </c>
      <c r="F6" s="21">
        <v>11152</v>
      </c>
      <c r="G6" s="21">
        <v>12130</v>
      </c>
      <c r="H6" s="21">
        <v>11559</v>
      </c>
      <c r="I6" s="21">
        <v>11140</v>
      </c>
      <c r="J6" s="21">
        <v>11058</v>
      </c>
      <c r="K6" s="21">
        <v>11038</v>
      </c>
      <c r="L6" s="21">
        <v>10415</v>
      </c>
      <c r="M6" s="21">
        <v>10823</v>
      </c>
      <c r="N6" s="21">
        <v>10881</v>
      </c>
      <c r="O6" s="21">
        <v>10989</v>
      </c>
      <c r="P6" s="21">
        <v>11790</v>
      </c>
      <c r="Q6" s="21">
        <v>11713</v>
      </c>
      <c r="R6" s="21">
        <v>12655</v>
      </c>
      <c r="S6" s="21">
        <v>13257</v>
      </c>
      <c r="T6" s="21">
        <v>15473</v>
      </c>
      <c r="U6" s="21">
        <v>18377</v>
      </c>
      <c r="V6" s="21">
        <v>20023</v>
      </c>
      <c r="W6" s="21">
        <v>21427</v>
      </c>
      <c r="X6" s="21">
        <v>22995</v>
      </c>
      <c r="Y6" s="21">
        <v>22643</v>
      </c>
      <c r="Z6" s="21">
        <v>22964</v>
      </c>
      <c r="AA6" s="21">
        <v>23727</v>
      </c>
      <c r="AB6" s="21">
        <v>24167</v>
      </c>
      <c r="AC6" s="21">
        <v>24963</v>
      </c>
      <c r="AD6" s="21">
        <v>25430</v>
      </c>
      <c r="AE6" s="21">
        <v>26118</v>
      </c>
      <c r="AF6" s="21">
        <v>27246</v>
      </c>
      <c r="AG6" s="21">
        <v>28703</v>
      </c>
      <c r="AH6" s="21">
        <v>31014</v>
      </c>
      <c r="AI6" s="21">
        <v>36909</v>
      </c>
      <c r="AJ6" s="21">
        <v>42875</v>
      </c>
      <c r="AK6" s="21">
        <v>45688</v>
      </c>
      <c r="AL6" s="21">
        <v>48363</v>
      </c>
      <c r="AM6" s="21">
        <v>67773</v>
      </c>
      <c r="AN6" s="21">
        <v>67794</v>
      </c>
      <c r="AO6" s="21">
        <v>74010</v>
      </c>
      <c r="AP6" s="21">
        <v>76584</v>
      </c>
      <c r="AQ6" s="21">
        <v>78477</v>
      </c>
      <c r="AR6" s="21">
        <v>78876</v>
      </c>
      <c r="AS6" s="21">
        <v>84213</v>
      </c>
      <c r="AT6" s="21">
        <v>81221</v>
      </c>
      <c r="AU6" s="21">
        <v>75974</v>
      </c>
      <c r="AV6" s="21">
        <v>71365</v>
      </c>
      <c r="AW6" s="21">
        <v>71557</v>
      </c>
      <c r="AX6" s="21">
        <v>69775</v>
      </c>
      <c r="AY6" s="21">
        <v>70338</v>
      </c>
      <c r="AZ6" s="21">
        <v>69821</v>
      </c>
      <c r="BA6" s="21">
        <v>70650</v>
      </c>
      <c r="BB6" s="21">
        <v>73838</v>
      </c>
      <c r="BC6" s="21">
        <v>76888</v>
      </c>
      <c r="BD6" s="21">
        <v>86957</v>
      </c>
      <c r="BE6" s="21">
        <v>109062</v>
      </c>
      <c r="BF6" s="21">
        <v>116111</v>
      </c>
      <c r="BG6" s="21">
        <v>121279</v>
      </c>
      <c r="BH6" s="21">
        <v>128483</v>
      </c>
      <c r="BI6" s="21">
        <v>131756</v>
      </c>
      <c r="BJ6" s="21">
        <v>139033</v>
      </c>
      <c r="BK6" s="21">
        <v>149290</v>
      </c>
      <c r="BL6" s="21">
        <v>157100</v>
      </c>
      <c r="BM6" s="21">
        <v>158389</v>
      </c>
      <c r="BN6" s="21">
        <v>158352</v>
      </c>
      <c r="BO6" s="21">
        <v>153531</v>
      </c>
      <c r="BP6" s="21">
        <v>150186</v>
      </c>
      <c r="BQ6" s="21">
        <v>145859</v>
      </c>
      <c r="BR6" s="21">
        <v>145446</v>
      </c>
      <c r="BS6" s="21">
        <v>146147</v>
      </c>
      <c r="BT6" s="21">
        <v>146641</v>
      </c>
      <c r="BU6" s="21">
        <v>161527</v>
      </c>
      <c r="BV6" s="21">
        <v>162604</v>
      </c>
      <c r="BW6" s="21">
        <v>168322</v>
      </c>
      <c r="BX6" s="21">
        <v>173284</v>
      </c>
      <c r="BY6" s="22">
        <v>177663</v>
      </c>
      <c r="BZ6" s="23"/>
      <c r="CA6" s="23">
        <f>-$BU6+'2019-Approps'!M2</f>
        <v>-10798</v>
      </c>
      <c r="CC6" s="23"/>
      <c r="CD6" s="23"/>
      <c r="CF6" s="23"/>
      <c r="CG6" s="23"/>
    </row>
    <row r="7" spans="1:85" s="24" customFormat="1" x14ac:dyDescent="0.2">
      <c r="A7" s="20" t="s">
        <v>5</v>
      </c>
      <c r="B7" s="25">
        <v>175</v>
      </c>
      <c r="C7" s="25">
        <v>193</v>
      </c>
      <c r="D7" s="25">
        <v>180</v>
      </c>
      <c r="E7" s="25">
        <v>342</v>
      </c>
      <c r="F7" s="25">
        <v>345</v>
      </c>
      <c r="G7" s="25">
        <v>357</v>
      </c>
      <c r="H7" s="25">
        <v>387</v>
      </c>
      <c r="I7" s="25">
        <v>424</v>
      </c>
      <c r="J7" s="25">
        <v>495</v>
      </c>
      <c r="K7" s="25">
        <v>515</v>
      </c>
      <c r="L7" s="25">
        <v>567</v>
      </c>
      <c r="M7" s="25">
        <v>640</v>
      </c>
      <c r="N7" s="25">
        <v>715</v>
      </c>
      <c r="O7" s="25">
        <v>790</v>
      </c>
      <c r="P7" s="25">
        <v>920</v>
      </c>
      <c r="Q7" s="25">
        <v>1026</v>
      </c>
      <c r="R7" s="25">
        <v>1228</v>
      </c>
      <c r="S7" s="25">
        <v>1399</v>
      </c>
      <c r="T7" s="25">
        <v>1600</v>
      </c>
      <c r="U7" s="25">
        <v>1839</v>
      </c>
      <c r="V7" s="25">
        <v>2095</v>
      </c>
      <c r="W7" s="25">
        <v>2450</v>
      </c>
      <c r="X7" s="25">
        <v>2858</v>
      </c>
      <c r="Y7" s="25">
        <v>3391</v>
      </c>
      <c r="Z7" s="25">
        <v>3901</v>
      </c>
      <c r="AA7" s="25">
        <v>4442</v>
      </c>
      <c r="AB7" s="25">
        <v>5151</v>
      </c>
      <c r="AC7" s="25">
        <v>6251</v>
      </c>
      <c r="AD7" s="25">
        <v>7326</v>
      </c>
      <c r="AE7" s="25">
        <v>8238</v>
      </c>
      <c r="AF7" s="25">
        <v>9180</v>
      </c>
      <c r="AG7" s="25">
        <v>10283</v>
      </c>
      <c r="AH7" s="25">
        <v>11965</v>
      </c>
      <c r="AI7" s="25">
        <v>13840</v>
      </c>
      <c r="AJ7" s="25">
        <v>14986</v>
      </c>
      <c r="AK7" s="25">
        <v>16155</v>
      </c>
      <c r="AL7" s="25">
        <v>16503</v>
      </c>
      <c r="AM7" s="25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0</v>
      </c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6"/>
      <c r="BZ7" s="23"/>
      <c r="CA7" s="23">
        <f>-$BU7+'2019-Approps'!M3</f>
        <v>0</v>
      </c>
      <c r="CC7" s="23"/>
      <c r="CD7" s="23"/>
      <c r="CF7" s="23"/>
      <c r="CG7" s="23"/>
    </row>
    <row r="8" spans="1:85" s="24" customFormat="1" x14ac:dyDescent="0.2">
      <c r="A8" s="20" t="s">
        <v>6</v>
      </c>
      <c r="B8" s="25">
        <v>3858</v>
      </c>
      <c r="C8" s="25">
        <v>4191</v>
      </c>
      <c r="D8" s="25">
        <v>4332</v>
      </c>
      <c r="E8" s="25">
        <v>12116</v>
      </c>
      <c r="F8" s="25">
        <v>12948</v>
      </c>
      <c r="G8" s="25">
        <v>10628</v>
      </c>
      <c r="H8" s="25">
        <v>10295</v>
      </c>
      <c r="I8" s="25">
        <v>8036</v>
      </c>
      <c r="J8" s="25">
        <v>9009</v>
      </c>
      <c r="K8" s="25">
        <v>9526</v>
      </c>
      <c r="L8" s="25">
        <v>10108</v>
      </c>
      <c r="M8" s="25">
        <v>10276</v>
      </c>
      <c r="N8" s="25">
        <v>10317</v>
      </c>
      <c r="O8" s="25">
        <v>10702</v>
      </c>
      <c r="P8" s="25">
        <v>11503</v>
      </c>
      <c r="Q8" s="25">
        <v>11496</v>
      </c>
      <c r="R8" s="25">
        <v>11705</v>
      </c>
      <c r="S8" s="25">
        <v>12603</v>
      </c>
      <c r="T8" s="25">
        <v>15339</v>
      </c>
      <c r="U8" s="25">
        <v>19441</v>
      </c>
      <c r="V8" s="25">
        <v>20961</v>
      </c>
      <c r="W8" s="25">
        <v>22349</v>
      </c>
      <c r="X8" s="25">
        <v>21529</v>
      </c>
      <c r="Y8" s="25">
        <v>20437</v>
      </c>
      <c r="Z8" s="25">
        <v>20804</v>
      </c>
      <c r="AA8" s="25">
        <v>21735</v>
      </c>
      <c r="AB8" s="25">
        <v>23958</v>
      </c>
      <c r="AC8" s="25">
        <v>26109</v>
      </c>
      <c r="AD8" s="25">
        <v>28733</v>
      </c>
      <c r="AE8" s="25">
        <v>32111</v>
      </c>
      <c r="AF8" s="25">
        <v>34734</v>
      </c>
      <c r="AG8" s="25">
        <v>38038</v>
      </c>
      <c r="AH8" s="25">
        <v>46372</v>
      </c>
      <c r="AI8" s="25">
        <v>55551</v>
      </c>
      <c r="AJ8" s="25">
        <v>62469</v>
      </c>
      <c r="AK8" s="25">
        <v>66544</v>
      </c>
      <c r="AL8" s="25">
        <v>70953</v>
      </c>
      <c r="AM8" s="25">
        <v>77812</v>
      </c>
      <c r="AN8" s="25">
        <v>74890</v>
      </c>
      <c r="AO8" s="25">
        <v>79610</v>
      </c>
      <c r="AP8" s="25">
        <v>81629</v>
      </c>
      <c r="AQ8" s="25">
        <v>86221</v>
      </c>
      <c r="AR8" s="25">
        <v>88409</v>
      </c>
      <c r="AS8" s="25">
        <v>117234</v>
      </c>
      <c r="AT8" s="25">
        <v>93791</v>
      </c>
      <c r="AU8" s="25">
        <v>89172</v>
      </c>
      <c r="AV8" s="25">
        <v>88640</v>
      </c>
      <c r="AW8" s="25">
        <v>93751</v>
      </c>
      <c r="AX8" s="25">
        <v>93658</v>
      </c>
      <c r="AY8" s="25">
        <v>92353</v>
      </c>
      <c r="AZ8" s="25">
        <v>97215</v>
      </c>
      <c r="BA8" s="25">
        <v>104992</v>
      </c>
      <c r="BB8" s="25">
        <v>108776</v>
      </c>
      <c r="BC8" s="25">
        <v>125238</v>
      </c>
      <c r="BD8" s="25">
        <v>133851</v>
      </c>
      <c r="BE8" s="25">
        <v>178316</v>
      </c>
      <c r="BF8" s="25">
        <v>189763</v>
      </c>
      <c r="BG8" s="25">
        <v>179215</v>
      </c>
      <c r="BH8" s="25">
        <v>213532</v>
      </c>
      <c r="BI8" s="25">
        <v>240252</v>
      </c>
      <c r="BJ8" s="25">
        <v>256223</v>
      </c>
      <c r="BK8" s="25">
        <v>271564</v>
      </c>
      <c r="BL8" s="25">
        <v>293630</v>
      </c>
      <c r="BM8" s="25">
        <v>305235</v>
      </c>
      <c r="BN8" s="25">
        <v>286775</v>
      </c>
      <c r="BO8" s="25">
        <v>258353</v>
      </c>
      <c r="BP8" s="25">
        <v>262453</v>
      </c>
      <c r="BQ8" s="25">
        <v>246572</v>
      </c>
      <c r="BR8" s="25">
        <v>245150</v>
      </c>
      <c r="BS8" s="25">
        <v>258707</v>
      </c>
      <c r="BT8" s="25">
        <v>262425</v>
      </c>
      <c r="BU8" s="25">
        <v>284553</v>
      </c>
      <c r="BV8" s="25">
        <v>241938</v>
      </c>
      <c r="BW8" s="25">
        <v>250044</v>
      </c>
      <c r="BX8" s="25">
        <v>257481</v>
      </c>
      <c r="BY8" s="26">
        <v>261132</v>
      </c>
      <c r="BZ8" s="23"/>
      <c r="CA8" s="23">
        <f>-$BU8+'2019-Approps'!M4</f>
        <v>-5722</v>
      </c>
      <c r="CC8" s="23"/>
      <c r="CD8" s="23"/>
      <c r="CF8" s="23"/>
      <c r="CG8" s="23"/>
    </row>
    <row r="9" spans="1:85" s="24" customFormat="1" x14ac:dyDescent="0.2">
      <c r="A9" s="20" t="s">
        <v>7</v>
      </c>
      <c r="B9" s="25">
        <v>3695</v>
      </c>
      <c r="C9" s="25">
        <v>1745</v>
      </c>
      <c r="D9" s="25">
        <v>3728</v>
      </c>
      <c r="E9" s="25">
        <v>22257</v>
      </c>
      <c r="F9" s="25">
        <v>29367</v>
      </c>
      <c r="G9" s="25">
        <v>20766</v>
      </c>
      <c r="H9" s="25">
        <v>9648</v>
      </c>
      <c r="I9" s="25">
        <v>6762</v>
      </c>
      <c r="J9" s="25">
        <v>8016</v>
      </c>
      <c r="K9" s="25">
        <v>9405</v>
      </c>
      <c r="L9" s="25">
        <v>9477</v>
      </c>
      <c r="M9" s="25">
        <v>12709</v>
      </c>
      <c r="N9" s="25">
        <v>11596</v>
      </c>
      <c r="O9" s="25">
        <v>11716</v>
      </c>
      <c r="P9" s="25">
        <v>15746</v>
      </c>
      <c r="Q9" s="25">
        <v>16647</v>
      </c>
      <c r="R9" s="25">
        <v>15645</v>
      </c>
      <c r="S9" s="25">
        <v>13836</v>
      </c>
      <c r="T9" s="25">
        <v>20013</v>
      </c>
      <c r="U9" s="25">
        <v>22871</v>
      </c>
      <c r="V9" s="25">
        <v>23408</v>
      </c>
      <c r="W9" s="25">
        <v>20543</v>
      </c>
      <c r="X9" s="25">
        <v>17867</v>
      </c>
      <c r="Y9" s="25">
        <v>15702</v>
      </c>
      <c r="Z9" s="25">
        <v>17777</v>
      </c>
      <c r="AA9" s="25">
        <v>17473</v>
      </c>
      <c r="AB9" s="25">
        <v>17028</v>
      </c>
      <c r="AC9" s="25">
        <v>16698</v>
      </c>
      <c r="AD9" s="25">
        <v>20991</v>
      </c>
      <c r="AE9" s="25">
        <v>27922</v>
      </c>
      <c r="AF9" s="25">
        <v>29529</v>
      </c>
      <c r="AG9" s="25">
        <v>31428</v>
      </c>
      <c r="AH9" s="25">
        <v>35283</v>
      </c>
      <c r="AI9" s="25">
        <v>48025</v>
      </c>
      <c r="AJ9" s="25">
        <v>64462</v>
      </c>
      <c r="AK9" s="25">
        <v>80355</v>
      </c>
      <c r="AL9" s="25">
        <v>86161</v>
      </c>
      <c r="AM9" s="25">
        <v>96842</v>
      </c>
      <c r="AN9" s="25">
        <v>92506</v>
      </c>
      <c r="AO9" s="25">
        <v>80234</v>
      </c>
      <c r="AP9" s="25">
        <v>80053</v>
      </c>
      <c r="AQ9" s="25">
        <v>79390</v>
      </c>
      <c r="AR9" s="25">
        <v>81376</v>
      </c>
      <c r="AS9" s="25">
        <v>71740</v>
      </c>
      <c r="AT9" s="25">
        <v>62952</v>
      </c>
      <c r="AU9" s="25">
        <v>52789</v>
      </c>
      <c r="AV9" s="25">
        <v>44141</v>
      </c>
      <c r="AW9" s="25">
        <v>43647</v>
      </c>
      <c r="AX9" s="25">
        <v>42572</v>
      </c>
      <c r="AY9" s="25">
        <v>42963</v>
      </c>
      <c r="AZ9" s="25">
        <v>44818</v>
      </c>
      <c r="BA9" s="25">
        <v>51112</v>
      </c>
      <c r="BB9" s="25">
        <v>54973</v>
      </c>
      <c r="BC9" s="25">
        <v>62607</v>
      </c>
      <c r="BD9" s="25">
        <v>62740</v>
      </c>
      <c r="BE9" s="25">
        <v>78490</v>
      </c>
      <c r="BF9" s="25">
        <v>83073</v>
      </c>
      <c r="BG9" s="25">
        <v>96614</v>
      </c>
      <c r="BH9" s="25">
        <v>105371</v>
      </c>
      <c r="BI9" s="25">
        <v>133772</v>
      </c>
      <c r="BJ9" s="25">
        <v>165006</v>
      </c>
      <c r="BK9" s="25">
        <v>135438</v>
      </c>
      <c r="BL9" s="25">
        <v>135817</v>
      </c>
      <c r="BM9" s="25">
        <v>131898</v>
      </c>
      <c r="BN9" s="25">
        <v>118316</v>
      </c>
      <c r="BO9" s="25">
        <v>97763</v>
      </c>
      <c r="BP9" s="25">
        <v>100405</v>
      </c>
      <c r="BQ9" s="25">
        <v>102110</v>
      </c>
      <c r="BR9" s="25">
        <v>118895</v>
      </c>
      <c r="BS9" s="25">
        <v>124337</v>
      </c>
      <c r="BT9" s="25">
        <v>125609</v>
      </c>
      <c r="BU9" s="25">
        <v>144545</v>
      </c>
      <c r="BV9" s="25">
        <v>132139</v>
      </c>
      <c r="BW9" s="25">
        <v>137596</v>
      </c>
      <c r="BX9" s="25">
        <v>141495</v>
      </c>
      <c r="BY9" s="26">
        <v>150121</v>
      </c>
      <c r="BZ9" s="23"/>
      <c r="CA9" s="23">
        <f>-$BU9+'2019-Approps'!M5</f>
        <v>2765</v>
      </c>
      <c r="CC9" s="23"/>
      <c r="CD9" s="23"/>
      <c r="CF9" s="23"/>
      <c r="CG9" s="23"/>
    </row>
    <row r="10" spans="1:85" s="24" customFormat="1" x14ac:dyDescent="0.2">
      <c r="A10" s="20" t="s">
        <v>8</v>
      </c>
      <c r="B10" s="25">
        <v>461</v>
      </c>
      <c r="C10" s="25">
        <v>242</v>
      </c>
      <c r="D10" s="25">
        <v>610</v>
      </c>
      <c r="E10" s="25">
        <v>1254</v>
      </c>
      <c r="F10" s="25">
        <v>1755</v>
      </c>
      <c r="G10" s="25">
        <v>2233</v>
      </c>
      <c r="H10" s="25">
        <v>2290</v>
      </c>
      <c r="I10" s="25">
        <v>2335</v>
      </c>
      <c r="J10" s="25">
        <v>3340</v>
      </c>
      <c r="K10" s="25">
        <v>4220</v>
      </c>
      <c r="L10" s="25">
        <v>3964</v>
      </c>
      <c r="M10" s="25">
        <v>5278</v>
      </c>
      <c r="N10" s="25">
        <v>5725</v>
      </c>
      <c r="O10" s="25">
        <v>6033</v>
      </c>
      <c r="P10" s="25">
        <v>6402</v>
      </c>
      <c r="Q10" s="25">
        <v>6993</v>
      </c>
      <c r="R10" s="25">
        <v>6984</v>
      </c>
      <c r="S10" s="25">
        <v>6483</v>
      </c>
      <c r="T10" s="25">
        <v>6746</v>
      </c>
      <c r="U10" s="25">
        <v>7172</v>
      </c>
      <c r="V10" s="25">
        <v>7285</v>
      </c>
      <c r="W10" s="25">
        <v>7629</v>
      </c>
      <c r="X10" s="25">
        <v>7406</v>
      </c>
      <c r="Y10" s="25">
        <v>7066</v>
      </c>
      <c r="Z10" s="25">
        <v>7519</v>
      </c>
      <c r="AA10" s="25">
        <v>7960</v>
      </c>
      <c r="AB10" s="25">
        <v>8176</v>
      </c>
      <c r="AC10" s="25">
        <v>8572</v>
      </c>
      <c r="AD10" s="25">
        <v>9451</v>
      </c>
      <c r="AE10" s="25">
        <v>10439</v>
      </c>
      <c r="AF10" s="25">
        <v>11371</v>
      </c>
      <c r="AG10" s="25">
        <v>12437</v>
      </c>
      <c r="AH10" s="25">
        <v>13561</v>
      </c>
      <c r="AI10" s="25">
        <v>16609</v>
      </c>
      <c r="AJ10" s="25">
        <v>20060</v>
      </c>
      <c r="AK10" s="25">
        <v>22798</v>
      </c>
      <c r="AL10" s="25">
        <v>26867</v>
      </c>
      <c r="AM10" s="25">
        <v>31327</v>
      </c>
      <c r="AN10" s="25">
        <v>33609</v>
      </c>
      <c r="AO10" s="25">
        <v>35644</v>
      </c>
      <c r="AP10" s="25">
        <v>36521</v>
      </c>
      <c r="AQ10" s="25">
        <v>37530</v>
      </c>
      <c r="AR10" s="25">
        <v>36459</v>
      </c>
      <c r="AS10" s="25">
        <v>36193</v>
      </c>
      <c r="AT10" s="25">
        <v>36623</v>
      </c>
      <c r="AU10" s="25">
        <v>37974</v>
      </c>
      <c r="AV10" s="25">
        <v>34567</v>
      </c>
      <c r="AW10" s="25">
        <v>34522</v>
      </c>
      <c r="AX10" s="25">
        <v>34972</v>
      </c>
      <c r="AY10" s="25">
        <v>36404</v>
      </c>
      <c r="AZ10" s="25">
        <v>37089</v>
      </c>
      <c r="BA10" s="25">
        <v>38290</v>
      </c>
      <c r="BB10" s="25">
        <v>38706</v>
      </c>
      <c r="BC10" s="25">
        <v>41594</v>
      </c>
      <c r="BD10" s="25">
        <v>48718</v>
      </c>
      <c r="BE10" s="25">
        <v>58103</v>
      </c>
      <c r="BF10" s="25">
        <v>64641</v>
      </c>
      <c r="BG10" s="25">
        <v>68825</v>
      </c>
      <c r="BH10" s="25">
        <v>72855</v>
      </c>
      <c r="BI10" s="25">
        <v>77549</v>
      </c>
      <c r="BJ10" s="25">
        <v>79567</v>
      </c>
      <c r="BK10" s="25">
        <v>80005</v>
      </c>
      <c r="BL10" s="25">
        <v>80234</v>
      </c>
      <c r="BM10" s="25">
        <v>76687</v>
      </c>
      <c r="BN10" s="25">
        <v>72034</v>
      </c>
      <c r="BO10" s="25">
        <v>63347</v>
      </c>
      <c r="BP10" s="25">
        <v>63483</v>
      </c>
      <c r="BQ10" s="25">
        <v>63869</v>
      </c>
      <c r="BR10" s="25">
        <v>69543</v>
      </c>
      <c r="BS10" s="25">
        <v>74129</v>
      </c>
      <c r="BT10" s="25">
        <v>74853</v>
      </c>
      <c r="BU10" s="25">
        <v>92634</v>
      </c>
      <c r="BV10" s="25">
        <v>89926</v>
      </c>
      <c r="BW10" s="25">
        <v>90722</v>
      </c>
      <c r="BX10" s="25">
        <v>87426</v>
      </c>
      <c r="BY10" s="26">
        <v>85640</v>
      </c>
      <c r="BZ10" s="23"/>
      <c r="CA10" s="23">
        <f>-$BU10+'2019-Approps'!M6</f>
        <v>2571</v>
      </c>
      <c r="CC10" s="23"/>
      <c r="CD10" s="23"/>
      <c r="CF10" s="23"/>
      <c r="CG10" s="23"/>
    </row>
    <row r="11" spans="1:85" s="24" customFormat="1" x14ac:dyDescent="0.2">
      <c r="A11" s="20" t="s">
        <v>9</v>
      </c>
      <c r="B11" s="25">
        <v>253</v>
      </c>
      <c r="C11" s="25">
        <v>127</v>
      </c>
      <c r="D11" s="25">
        <v>388</v>
      </c>
      <c r="E11" s="25">
        <v>2471</v>
      </c>
      <c r="F11" s="25">
        <v>4037</v>
      </c>
      <c r="G11" s="25">
        <v>2336</v>
      </c>
      <c r="H11" s="25">
        <v>313</v>
      </c>
      <c r="I11" s="25">
        <v>896</v>
      </c>
      <c r="J11" s="25">
        <v>1269</v>
      </c>
      <c r="K11" s="25">
        <v>1475</v>
      </c>
      <c r="L11" s="25">
        <v>2086</v>
      </c>
      <c r="M11" s="25">
        <v>1384</v>
      </c>
      <c r="N11" s="25">
        <v>1364</v>
      </c>
      <c r="O11" s="25">
        <v>1061</v>
      </c>
      <c r="P11" s="25">
        <v>787</v>
      </c>
      <c r="Q11" s="25">
        <v>1204</v>
      </c>
      <c r="R11" s="25">
        <v>949</v>
      </c>
      <c r="S11" s="25">
        <v>1049</v>
      </c>
      <c r="T11" s="25">
        <v>2566</v>
      </c>
      <c r="U11" s="25">
        <v>1098</v>
      </c>
      <c r="V11" s="25">
        <v>1543</v>
      </c>
      <c r="W11" s="25">
        <v>1168</v>
      </c>
      <c r="X11" s="25">
        <v>960</v>
      </c>
      <c r="Y11" s="25">
        <v>1322</v>
      </c>
      <c r="Z11" s="25">
        <v>1287</v>
      </c>
      <c r="AA11" s="25">
        <v>1356</v>
      </c>
      <c r="AB11" s="25">
        <v>1563</v>
      </c>
      <c r="AC11" s="25">
        <v>1927</v>
      </c>
      <c r="AD11" s="25">
        <v>2360</v>
      </c>
      <c r="AE11" s="25">
        <v>2204</v>
      </c>
      <c r="AF11" s="25">
        <v>1641</v>
      </c>
      <c r="AG11" s="25">
        <v>2319</v>
      </c>
      <c r="AH11" s="25">
        <v>2293</v>
      </c>
      <c r="AI11" s="25">
        <v>3398</v>
      </c>
      <c r="AJ11" s="25">
        <v>4916</v>
      </c>
      <c r="AK11" s="25">
        <v>4512</v>
      </c>
      <c r="AL11" s="25">
        <v>4510</v>
      </c>
      <c r="AM11" s="25">
        <v>5517</v>
      </c>
      <c r="AN11" s="25">
        <v>5281</v>
      </c>
      <c r="AO11" s="25">
        <v>5093</v>
      </c>
      <c r="AP11" s="25">
        <v>5349</v>
      </c>
      <c r="AQ11" s="25">
        <v>5738</v>
      </c>
      <c r="AR11" s="25">
        <v>5130</v>
      </c>
      <c r="AS11" s="25">
        <v>5188</v>
      </c>
      <c r="AT11" s="25">
        <v>5254</v>
      </c>
      <c r="AU11" s="25">
        <v>4554</v>
      </c>
      <c r="AV11" s="25">
        <v>6009</v>
      </c>
      <c r="AW11" s="25">
        <v>5426</v>
      </c>
      <c r="AX11" s="25">
        <v>6893</v>
      </c>
      <c r="AY11" s="25">
        <v>5718</v>
      </c>
      <c r="AZ11" s="25">
        <v>5466</v>
      </c>
      <c r="BA11" s="25">
        <v>5405</v>
      </c>
      <c r="BB11" s="25">
        <v>5106</v>
      </c>
      <c r="BC11" s="25">
        <v>5423</v>
      </c>
      <c r="BD11" s="25">
        <v>6631</v>
      </c>
      <c r="BE11" s="25">
        <v>6670</v>
      </c>
      <c r="BF11" s="25">
        <v>6137</v>
      </c>
      <c r="BG11" s="25">
        <v>7260</v>
      </c>
      <c r="BH11" s="25">
        <v>9530</v>
      </c>
      <c r="BI11" s="25">
        <v>13961</v>
      </c>
      <c r="BJ11" s="25">
        <v>22064</v>
      </c>
      <c r="BK11" s="25">
        <v>26815</v>
      </c>
      <c r="BL11" s="25">
        <v>22577</v>
      </c>
      <c r="BM11" s="25">
        <v>15991</v>
      </c>
      <c r="BN11" s="25">
        <v>11367</v>
      </c>
      <c r="BO11" s="25">
        <v>8068</v>
      </c>
      <c r="BP11" s="25">
        <v>8392</v>
      </c>
      <c r="BQ11" s="25">
        <v>5652</v>
      </c>
      <c r="BR11" s="25">
        <v>6927</v>
      </c>
      <c r="BS11" s="25">
        <v>6894</v>
      </c>
      <c r="BT11" s="25">
        <v>7080</v>
      </c>
      <c r="BU11" s="25">
        <v>9801</v>
      </c>
      <c r="BV11" s="25">
        <v>9850</v>
      </c>
      <c r="BW11" s="25">
        <v>9853</v>
      </c>
      <c r="BX11" s="25">
        <v>10485</v>
      </c>
      <c r="BY11" s="26">
        <v>10202</v>
      </c>
      <c r="BZ11" s="23"/>
      <c r="CA11" s="23">
        <f>-$BU11+'2019-Approps'!M7</f>
        <v>-113</v>
      </c>
      <c r="CC11" s="23"/>
      <c r="CD11" s="23"/>
      <c r="CF11" s="23"/>
      <c r="CG11" s="23"/>
    </row>
    <row r="12" spans="1:85" s="24" customFormat="1" x14ac:dyDescent="0.2">
      <c r="A12" s="20" t="s">
        <v>10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75</v>
      </c>
      <c r="J12" s="25">
        <v>0</v>
      </c>
      <c r="K12" s="25">
        <v>75</v>
      </c>
      <c r="L12" s="25">
        <v>55</v>
      </c>
      <c r="M12" s="25">
        <v>57</v>
      </c>
      <c r="N12" s="25">
        <v>30</v>
      </c>
      <c r="O12" s="25">
        <v>30</v>
      </c>
      <c r="P12" s="25">
        <v>440</v>
      </c>
      <c r="Q12" s="25">
        <v>590</v>
      </c>
      <c r="R12" s="25">
        <v>644</v>
      </c>
      <c r="S12" s="25">
        <v>631</v>
      </c>
      <c r="T12" s="25">
        <v>666</v>
      </c>
      <c r="U12" s="25">
        <v>507</v>
      </c>
      <c r="V12" s="25">
        <v>612</v>
      </c>
      <c r="W12" s="25">
        <v>512</v>
      </c>
      <c r="X12" s="25">
        <v>604</v>
      </c>
      <c r="Y12" s="25">
        <v>717</v>
      </c>
      <c r="Z12" s="25">
        <v>860</v>
      </c>
      <c r="AA12" s="25">
        <v>967</v>
      </c>
      <c r="AB12" s="25">
        <v>1099</v>
      </c>
      <c r="AC12" s="25">
        <v>1157</v>
      </c>
      <c r="AD12" s="25">
        <v>1229</v>
      </c>
      <c r="AE12" s="25">
        <v>1258</v>
      </c>
      <c r="AF12" s="25">
        <v>1346</v>
      </c>
      <c r="AG12" s="25">
        <v>1563</v>
      </c>
      <c r="AH12" s="25">
        <v>1526</v>
      </c>
      <c r="AI12" s="25">
        <v>2004</v>
      </c>
      <c r="AJ12" s="25">
        <v>2203</v>
      </c>
      <c r="AK12" s="25">
        <v>2712</v>
      </c>
      <c r="AL12" s="25">
        <v>2669</v>
      </c>
      <c r="AM12" s="25">
        <v>2890</v>
      </c>
      <c r="AN12" s="25">
        <v>2803</v>
      </c>
      <c r="AO12" s="25">
        <v>3075</v>
      </c>
      <c r="AP12" s="25">
        <v>3199</v>
      </c>
      <c r="AQ12" s="25">
        <v>3276</v>
      </c>
      <c r="AR12" s="25">
        <v>3143</v>
      </c>
      <c r="AS12" s="25">
        <v>3296</v>
      </c>
      <c r="AT12" s="25">
        <v>3738</v>
      </c>
      <c r="AU12" s="25">
        <v>3941</v>
      </c>
      <c r="AV12" s="25">
        <v>3501</v>
      </c>
      <c r="AW12" s="25">
        <v>3393</v>
      </c>
      <c r="AX12" s="25">
        <v>4260</v>
      </c>
      <c r="AY12" s="25">
        <v>4131</v>
      </c>
      <c r="AZ12" s="25">
        <v>3828</v>
      </c>
      <c r="BA12" s="25">
        <v>3592</v>
      </c>
      <c r="BB12" s="25">
        <v>3543</v>
      </c>
      <c r="BC12" s="25">
        <v>3683</v>
      </c>
      <c r="BD12" s="25">
        <v>4048</v>
      </c>
      <c r="BE12" s="25">
        <v>4183</v>
      </c>
      <c r="BF12" s="25">
        <v>3829</v>
      </c>
      <c r="BG12" s="25">
        <v>4098</v>
      </c>
      <c r="BH12" s="25">
        <v>4426</v>
      </c>
      <c r="BI12" s="25">
        <v>4024</v>
      </c>
      <c r="BJ12" s="25">
        <v>2846</v>
      </c>
      <c r="BK12" s="25">
        <v>3848</v>
      </c>
      <c r="BL12" s="25">
        <v>2267</v>
      </c>
      <c r="BM12" s="25">
        <v>1833</v>
      </c>
      <c r="BN12" s="25">
        <v>1690</v>
      </c>
      <c r="BO12" s="25">
        <v>1489</v>
      </c>
      <c r="BP12" s="25">
        <v>1417</v>
      </c>
      <c r="BQ12" s="25">
        <v>1140</v>
      </c>
      <c r="BR12" s="25">
        <v>1253</v>
      </c>
      <c r="BS12" s="25">
        <v>1335</v>
      </c>
      <c r="BT12" s="25">
        <v>1276</v>
      </c>
      <c r="BU12" s="25">
        <v>1583</v>
      </c>
      <c r="BV12" s="25">
        <v>1379</v>
      </c>
      <c r="BW12" s="25">
        <v>1381</v>
      </c>
      <c r="BX12" s="25">
        <v>1471</v>
      </c>
      <c r="BY12" s="26">
        <v>1415</v>
      </c>
      <c r="BZ12" s="23"/>
      <c r="CA12" s="23">
        <f>-$BU12+'2019-Approps'!M8</f>
        <v>-16</v>
      </c>
      <c r="CC12" s="23"/>
      <c r="CD12" s="23"/>
      <c r="CF12" s="23"/>
      <c r="CG12" s="23"/>
    </row>
    <row r="13" spans="1:85" s="24" customFormat="1" ht="15" thickBot="1" x14ac:dyDescent="0.25">
      <c r="A13" s="20" t="s">
        <v>11</v>
      </c>
      <c r="B13" s="25">
        <v>0</v>
      </c>
      <c r="C13" s="25">
        <v>0</v>
      </c>
      <c r="D13" s="25">
        <v>168</v>
      </c>
      <c r="E13" s="25">
        <v>574</v>
      </c>
      <c r="F13" s="25">
        <v>775</v>
      </c>
      <c r="G13" s="25">
        <v>360</v>
      </c>
      <c r="H13" s="25">
        <v>100</v>
      </c>
      <c r="I13" s="25">
        <v>1119</v>
      </c>
      <c r="J13" s="25">
        <v>0</v>
      </c>
      <c r="K13" s="25">
        <v>0</v>
      </c>
      <c r="L13" s="25">
        <v>75</v>
      </c>
      <c r="M13" s="25">
        <v>0</v>
      </c>
      <c r="N13" s="25">
        <v>0</v>
      </c>
      <c r="O13" s="25">
        <v>0</v>
      </c>
      <c r="P13" s="25">
        <v>325</v>
      </c>
      <c r="Q13" s="25">
        <v>1</v>
      </c>
      <c r="R13" s="25">
        <v>0</v>
      </c>
      <c r="S13" s="25">
        <v>0</v>
      </c>
      <c r="T13" s="25">
        <v>1383</v>
      </c>
      <c r="U13" s="25">
        <v>1014</v>
      </c>
      <c r="V13" s="25">
        <v>516</v>
      </c>
      <c r="W13" s="25">
        <v>961</v>
      </c>
      <c r="X13" s="25">
        <v>5</v>
      </c>
      <c r="Y13" s="25">
        <v>0</v>
      </c>
      <c r="Z13" s="25">
        <v>0</v>
      </c>
      <c r="AA13" s="25">
        <v>0</v>
      </c>
      <c r="AB13" s="25">
        <v>0</v>
      </c>
      <c r="AC13" s="25">
        <v>158</v>
      </c>
      <c r="AD13" s="25">
        <v>135</v>
      </c>
      <c r="AE13" s="25">
        <v>220</v>
      </c>
      <c r="AF13" s="25">
        <v>423</v>
      </c>
      <c r="AG13" s="25">
        <v>726</v>
      </c>
      <c r="AH13" s="25">
        <v>1336</v>
      </c>
      <c r="AI13" s="25">
        <v>2677</v>
      </c>
      <c r="AJ13" s="25">
        <v>2494</v>
      </c>
      <c r="AK13" s="25">
        <v>1075</v>
      </c>
      <c r="AL13" s="25">
        <v>2774</v>
      </c>
      <c r="AM13" s="25">
        <v>5088</v>
      </c>
      <c r="AN13" s="25">
        <v>5235</v>
      </c>
      <c r="AO13" s="25">
        <v>2612</v>
      </c>
      <c r="AP13" s="25">
        <v>1246</v>
      </c>
      <c r="AQ13" s="25">
        <v>897</v>
      </c>
      <c r="AR13" s="25">
        <v>466</v>
      </c>
      <c r="AS13" s="25">
        <v>2701</v>
      </c>
      <c r="AT13" s="25">
        <v>4587</v>
      </c>
      <c r="AU13" s="25">
        <v>4503</v>
      </c>
      <c r="AV13" s="25">
        <v>4054</v>
      </c>
      <c r="AW13" s="25">
        <v>5260</v>
      </c>
      <c r="AX13" s="25">
        <v>3061</v>
      </c>
      <c r="AY13" s="25">
        <v>7534</v>
      </c>
      <c r="AZ13" s="25">
        <v>2591</v>
      </c>
      <c r="BA13" s="25">
        <v>5381</v>
      </c>
      <c r="BB13" s="25">
        <v>7314</v>
      </c>
      <c r="BC13" s="25">
        <v>5333</v>
      </c>
      <c r="BD13" s="25">
        <v>4389</v>
      </c>
      <c r="BE13" s="25">
        <v>4154</v>
      </c>
      <c r="BF13" s="25">
        <v>7977</v>
      </c>
      <c r="BG13" s="25">
        <v>7880</v>
      </c>
      <c r="BH13" s="25">
        <v>4754</v>
      </c>
      <c r="BI13" s="25">
        <v>2836</v>
      </c>
      <c r="BJ13" s="25">
        <v>10296</v>
      </c>
      <c r="BK13" s="25">
        <v>-1217</v>
      </c>
      <c r="BL13" s="25">
        <v>5639</v>
      </c>
      <c r="BM13" s="25">
        <v>2832</v>
      </c>
      <c r="BN13" s="25">
        <v>7311</v>
      </c>
      <c r="BO13" s="25">
        <v>4482</v>
      </c>
      <c r="BP13" s="25">
        <v>11290</v>
      </c>
      <c r="BQ13" s="25">
        <v>7478</v>
      </c>
      <c r="BR13" s="25">
        <v>9305</v>
      </c>
      <c r="BS13" s="25">
        <v>15134</v>
      </c>
      <c r="BT13" s="25">
        <v>1928</v>
      </c>
      <c r="BU13" s="25">
        <v>1557</v>
      </c>
      <c r="BV13" s="25">
        <v>242</v>
      </c>
      <c r="BW13" s="25">
        <v>273</v>
      </c>
      <c r="BX13" s="25">
        <v>239</v>
      </c>
      <c r="BY13" s="26">
        <v>235</v>
      </c>
      <c r="BZ13" s="23"/>
      <c r="CA13" s="23">
        <f>-$BU13+'2019-Approps'!M9</f>
        <v>99</v>
      </c>
      <c r="CC13" s="23"/>
      <c r="CD13" s="23"/>
      <c r="CF13" s="23"/>
      <c r="CG13" s="23"/>
    </row>
    <row r="14" spans="1:85" s="30" customFormat="1" ht="15" thickBot="1" x14ac:dyDescent="0.25">
      <c r="A14" s="20" t="s">
        <v>12</v>
      </c>
      <c r="B14" s="25">
        <v>-943</v>
      </c>
      <c r="C14" s="25">
        <v>-572</v>
      </c>
      <c r="D14" s="25">
        <v>-212</v>
      </c>
      <c r="E14" s="25">
        <v>-189</v>
      </c>
      <c r="F14" s="25">
        <v>-183</v>
      </c>
      <c r="G14" s="25">
        <v>-206</v>
      </c>
      <c r="H14" s="25">
        <v>-273</v>
      </c>
      <c r="I14" s="25">
        <v>-362</v>
      </c>
      <c r="J14" s="25">
        <v>-396</v>
      </c>
      <c r="K14" s="25">
        <v>-339</v>
      </c>
      <c r="L14" s="25">
        <v>224</v>
      </c>
      <c r="M14" s="25">
        <v>234</v>
      </c>
      <c r="N14" s="25">
        <v>279</v>
      </c>
      <c r="O14" s="25">
        <v>65</v>
      </c>
      <c r="P14" s="25">
        <v>101</v>
      </c>
      <c r="Q14" s="25">
        <v>-109</v>
      </c>
      <c r="R14" s="25">
        <v>-183</v>
      </c>
      <c r="S14" s="25">
        <v>-200</v>
      </c>
      <c r="T14" s="25">
        <v>-231</v>
      </c>
      <c r="U14" s="25">
        <v>-143</v>
      </c>
      <c r="V14" s="25">
        <v>-157</v>
      </c>
      <c r="W14" s="25">
        <v>-133</v>
      </c>
      <c r="X14" s="25">
        <v>-140</v>
      </c>
      <c r="Y14" s="25">
        <v>-119</v>
      </c>
      <c r="Z14" s="25">
        <v>-106</v>
      </c>
      <c r="AA14" s="25">
        <v>-105</v>
      </c>
      <c r="AB14" s="25">
        <v>-152</v>
      </c>
      <c r="AC14" s="25">
        <v>-174</v>
      </c>
      <c r="AD14" s="25">
        <v>-147</v>
      </c>
      <c r="AE14" s="25">
        <v>-172</v>
      </c>
      <c r="AF14" s="25">
        <v>-148</v>
      </c>
      <c r="AG14" s="25">
        <v>-492</v>
      </c>
      <c r="AH14" s="25">
        <v>-727</v>
      </c>
      <c r="AI14" s="25">
        <v>-649</v>
      </c>
      <c r="AJ14" s="25">
        <v>-714</v>
      </c>
      <c r="AK14" s="25">
        <v>-365</v>
      </c>
      <c r="AL14" s="25">
        <v>-650</v>
      </c>
      <c r="AM14" s="25">
        <v>-447</v>
      </c>
      <c r="AN14" s="25">
        <v>-729</v>
      </c>
      <c r="AO14" s="25">
        <v>-809</v>
      </c>
      <c r="AP14" s="25">
        <v>-827</v>
      </c>
      <c r="AQ14" s="25">
        <v>-693</v>
      </c>
      <c r="AR14" s="25">
        <v>-859</v>
      </c>
      <c r="AS14" s="25">
        <v>-44358</v>
      </c>
      <c r="AT14" s="25">
        <v>-6283</v>
      </c>
      <c r="AU14" s="25">
        <v>-1504</v>
      </c>
      <c r="AV14" s="25">
        <v>-914</v>
      </c>
      <c r="AW14" s="25">
        <v>-1828</v>
      </c>
      <c r="AX14" s="25">
        <v>-622</v>
      </c>
      <c r="AY14" s="25">
        <v>-1436</v>
      </c>
      <c r="AZ14" s="25">
        <v>-2245</v>
      </c>
      <c r="BA14" s="25">
        <v>-827</v>
      </c>
      <c r="BB14" s="25">
        <v>-1721</v>
      </c>
      <c r="BC14" s="25">
        <v>-1338</v>
      </c>
      <c r="BD14" s="25">
        <v>-1702</v>
      </c>
      <c r="BE14" s="25">
        <v>-1178</v>
      </c>
      <c r="BF14" s="25">
        <v>-521</v>
      </c>
      <c r="BG14" s="25">
        <v>-1259</v>
      </c>
      <c r="BH14" s="25">
        <v>-2489</v>
      </c>
      <c r="BI14" s="25">
        <v>-1905</v>
      </c>
      <c r="BJ14" s="25">
        <v>-1549</v>
      </c>
      <c r="BK14" s="25">
        <v>-1219</v>
      </c>
      <c r="BL14" s="25">
        <v>-1590</v>
      </c>
      <c r="BM14" s="26">
        <v>-2086</v>
      </c>
      <c r="BN14" s="27">
        <v>-456</v>
      </c>
      <c r="BO14" s="28">
        <v>-1672</v>
      </c>
      <c r="BP14" s="25">
        <v>-1886</v>
      </c>
      <c r="BQ14" s="25">
        <v>-1837</v>
      </c>
      <c r="BR14" s="25">
        <v>-794</v>
      </c>
      <c r="BS14" s="25">
        <v>-444</v>
      </c>
      <c r="BT14" s="25">
        <v>-1168</v>
      </c>
      <c r="BU14" s="25">
        <v>-1134</v>
      </c>
      <c r="BV14" s="25">
        <v>-928</v>
      </c>
      <c r="BW14" s="25">
        <v>-1178</v>
      </c>
      <c r="BX14" s="25">
        <v>-1146</v>
      </c>
      <c r="BY14" s="26">
        <v>-1428</v>
      </c>
      <c r="BZ14" s="29"/>
      <c r="CA14" s="23">
        <f>-$BU14+'2019-Approps'!M10</f>
        <v>1135</v>
      </c>
      <c r="CC14" s="23"/>
      <c r="CD14" s="23"/>
      <c r="CF14" s="23"/>
      <c r="CG14" s="23"/>
    </row>
    <row r="15" spans="1:85" s="24" customFormat="1" x14ac:dyDescent="0.2">
      <c r="A15" s="24" t="s">
        <v>13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>
        <v>53000</v>
      </c>
      <c r="BW15" s="25">
        <v>45800</v>
      </c>
      <c r="BX15" s="25">
        <v>45800</v>
      </c>
      <c r="BY15" s="26">
        <v>45800</v>
      </c>
      <c r="BZ15" s="23">
        <f>AVERAGE(BV15:BY15)</f>
        <v>47600</v>
      </c>
      <c r="CA15" s="23">
        <f>SUM(CA6:CA14)</f>
        <v>-10079</v>
      </c>
      <c r="CB15" s="23"/>
      <c r="CC15" s="23"/>
    </row>
    <row r="16" spans="1:85" s="24" customFormat="1" x14ac:dyDescent="0.2">
      <c r="A16" s="24" t="s">
        <v>14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>
        <v>2028</v>
      </c>
      <c r="AS16" s="31">
        <v>35843</v>
      </c>
      <c r="AT16" s="31">
        <v>12597</v>
      </c>
      <c r="AU16" s="31"/>
      <c r="AV16" s="31"/>
      <c r="AW16" s="31"/>
      <c r="AX16" s="31"/>
      <c r="AY16" s="31"/>
      <c r="AZ16" s="31"/>
      <c r="BA16" s="31"/>
      <c r="BB16" s="31"/>
      <c r="BC16" s="25">
        <v>28773.999999999996</v>
      </c>
      <c r="BD16" s="25">
        <v>16870</v>
      </c>
      <c r="BE16" s="25">
        <v>72535</v>
      </c>
      <c r="BF16" s="25">
        <v>91088.000000000015</v>
      </c>
      <c r="BG16" s="25">
        <v>78842.999999999985</v>
      </c>
      <c r="BH16" s="25">
        <v>123916.99999999999</v>
      </c>
      <c r="BI16" s="25">
        <v>169409</v>
      </c>
      <c r="BJ16" s="25">
        <v>186908.00000000003</v>
      </c>
      <c r="BK16" s="25">
        <v>153124.99999999997</v>
      </c>
      <c r="BL16" s="25">
        <v>163044</v>
      </c>
      <c r="BM16" s="25">
        <v>158788</v>
      </c>
      <c r="BN16" s="25">
        <v>115081.99999999999</v>
      </c>
      <c r="BO16" s="25">
        <v>82085.000000000015</v>
      </c>
      <c r="BP16" s="25">
        <v>85155</v>
      </c>
      <c r="BQ16" s="25">
        <v>63093.999999999993</v>
      </c>
      <c r="BR16" s="25">
        <v>58942</v>
      </c>
      <c r="BS16" s="25">
        <v>82490.000000000015</v>
      </c>
      <c r="BT16" s="25">
        <v>88118.000000000015</v>
      </c>
      <c r="BU16" s="25">
        <v>69000.000000000015</v>
      </c>
      <c r="BV16" s="31">
        <v>20000</v>
      </c>
      <c r="BW16" s="31">
        <v>20000</v>
      </c>
      <c r="BX16" s="31">
        <v>20000</v>
      </c>
      <c r="BY16" s="32">
        <v>20000</v>
      </c>
      <c r="BZ16" s="23">
        <f>AVERAGE(BV16:BY16)</f>
        <v>20000</v>
      </c>
      <c r="CA16" s="23"/>
      <c r="CB16" s="23"/>
      <c r="CC16" s="23"/>
    </row>
    <row r="17" spans="1:81" s="30" customFormat="1" x14ac:dyDescent="0.2">
      <c r="A17" s="33" t="s">
        <v>15</v>
      </c>
      <c r="B17" s="34">
        <v>11800</v>
      </c>
      <c r="C17" s="34">
        <v>10433</v>
      </c>
      <c r="D17" s="34">
        <v>14086</v>
      </c>
      <c r="E17" s="34">
        <v>47534</v>
      </c>
      <c r="F17" s="34">
        <v>60196</v>
      </c>
      <c r="G17" s="34">
        <v>48603</v>
      </c>
      <c r="H17" s="34">
        <v>34319</v>
      </c>
      <c r="I17" s="34">
        <v>30425</v>
      </c>
      <c r="J17" s="34">
        <v>32791</v>
      </c>
      <c r="K17" s="34">
        <v>35916</v>
      </c>
      <c r="L17" s="34">
        <v>36971</v>
      </c>
      <c r="M17" s="34">
        <v>41402</v>
      </c>
      <c r="N17" s="34">
        <v>40907</v>
      </c>
      <c r="O17" s="34">
        <v>41386</v>
      </c>
      <c r="P17" s="34">
        <v>48014</v>
      </c>
      <c r="Q17" s="34">
        <v>49560</v>
      </c>
      <c r="R17" s="34">
        <v>49627</v>
      </c>
      <c r="S17" s="34">
        <v>49058</v>
      </c>
      <c r="T17" s="34">
        <v>63555</v>
      </c>
      <c r="U17" s="34">
        <v>72177</v>
      </c>
      <c r="V17" s="34">
        <v>76286</v>
      </c>
      <c r="W17" s="34">
        <v>76905</v>
      </c>
      <c r="X17" s="34">
        <v>74083</v>
      </c>
      <c r="Y17" s="34">
        <v>71159</v>
      </c>
      <c r="Z17" s="34">
        <v>75006</v>
      </c>
      <c r="AA17" s="34">
        <v>77555</v>
      </c>
      <c r="AB17" s="34">
        <v>80991</v>
      </c>
      <c r="AC17" s="34">
        <v>85661</v>
      </c>
      <c r="AD17" s="34">
        <v>95508</v>
      </c>
      <c r="AE17" s="34">
        <v>108338</v>
      </c>
      <c r="AF17" s="34">
        <v>115322</v>
      </c>
      <c r="AG17" s="34">
        <v>125004</v>
      </c>
      <c r="AH17" s="34">
        <v>142621</v>
      </c>
      <c r="AI17" s="34">
        <v>178365</v>
      </c>
      <c r="AJ17" s="34">
        <v>213751</v>
      </c>
      <c r="AK17" s="34">
        <v>239474</v>
      </c>
      <c r="AL17" s="34">
        <v>258150</v>
      </c>
      <c r="AM17" s="34">
        <v>286802</v>
      </c>
      <c r="AN17" s="34">
        <v>281390</v>
      </c>
      <c r="AO17" s="34">
        <v>279469</v>
      </c>
      <c r="AP17" s="34">
        <v>283755</v>
      </c>
      <c r="AQ17" s="34">
        <v>290837</v>
      </c>
      <c r="AR17" s="34">
        <v>292999</v>
      </c>
      <c r="AS17" s="34">
        <v>276208</v>
      </c>
      <c r="AT17" s="34">
        <v>281883</v>
      </c>
      <c r="AU17" s="34">
        <v>267402</v>
      </c>
      <c r="AV17" s="34">
        <v>251364</v>
      </c>
      <c r="AW17" s="34">
        <v>255727</v>
      </c>
      <c r="AX17" s="34">
        <v>254569</v>
      </c>
      <c r="AY17" s="34">
        <v>258006</v>
      </c>
      <c r="AZ17" s="34">
        <v>258583</v>
      </c>
      <c r="BA17" s="34">
        <v>278595</v>
      </c>
      <c r="BB17" s="34">
        <v>290534</v>
      </c>
      <c r="BC17" s="34">
        <v>319428</v>
      </c>
      <c r="BD17" s="34">
        <v>345632</v>
      </c>
      <c r="BE17" s="34">
        <v>437801</v>
      </c>
      <c r="BF17" s="34">
        <v>471011</v>
      </c>
      <c r="BG17" s="34">
        <v>483913</v>
      </c>
      <c r="BH17" s="34">
        <v>536462</v>
      </c>
      <c r="BI17" s="34">
        <v>602246</v>
      </c>
      <c r="BJ17" s="34">
        <v>673487</v>
      </c>
      <c r="BK17" s="34">
        <v>664524</v>
      </c>
      <c r="BL17" s="34">
        <v>695673</v>
      </c>
      <c r="BM17" s="34">
        <v>690781</v>
      </c>
      <c r="BN17" s="34">
        <v>655388</v>
      </c>
      <c r="BO17" s="34">
        <v>585361</v>
      </c>
      <c r="BP17" s="34">
        <v>595740</v>
      </c>
      <c r="BQ17" s="34">
        <v>570844</v>
      </c>
      <c r="BR17" s="34">
        <v>595724</v>
      </c>
      <c r="BS17" s="34">
        <v>626239</v>
      </c>
      <c r="BT17" s="34">
        <v>618643</v>
      </c>
      <c r="BU17" s="34">
        <v>695066</v>
      </c>
      <c r="BV17" s="34">
        <v>710149</v>
      </c>
      <c r="BW17" s="34">
        <v>722813</v>
      </c>
      <c r="BX17" s="34">
        <v>736536</v>
      </c>
      <c r="BY17" s="35">
        <v>750780</v>
      </c>
      <c r="BZ17" s="29"/>
    </row>
    <row r="18" spans="1:81" s="30" customFormat="1" x14ac:dyDescent="0.2">
      <c r="A18" s="36" t="s">
        <v>16</v>
      </c>
      <c r="B18" s="37">
        <f t="shared" ref="B18:BB18" si="0">SUM(B6:B15)-B16</f>
        <v>11800</v>
      </c>
      <c r="C18" s="37">
        <f t="shared" si="0"/>
        <v>10433</v>
      </c>
      <c r="D18" s="37">
        <f t="shared" si="0"/>
        <v>14085</v>
      </c>
      <c r="E18" s="37">
        <f t="shared" si="0"/>
        <v>47534</v>
      </c>
      <c r="F18" s="37">
        <f t="shared" si="0"/>
        <v>60196</v>
      </c>
      <c r="G18" s="37">
        <f t="shared" si="0"/>
        <v>48604</v>
      </c>
      <c r="H18" s="37">
        <f t="shared" si="0"/>
        <v>34319</v>
      </c>
      <c r="I18" s="37">
        <f t="shared" si="0"/>
        <v>30425</v>
      </c>
      <c r="J18" s="37">
        <f t="shared" si="0"/>
        <v>32791</v>
      </c>
      <c r="K18" s="37">
        <f t="shared" si="0"/>
        <v>35915</v>
      </c>
      <c r="L18" s="37">
        <f t="shared" si="0"/>
        <v>36971</v>
      </c>
      <c r="M18" s="37">
        <f t="shared" si="0"/>
        <v>41401</v>
      </c>
      <c r="N18" s="37">
        <f t="shared" si="0"/>
        <v>40907</v>
      </c>
      <c r="O18" s="37">
        <f t="shared" si="0"/>
        <v>41386</v>
      </c>
      <c r="P18" s="37">
        <f t="shared" si="0"/>
        <v>48014</v>
      </c>
      <c r="Q18" s="37">
        <f t="shared" si="0"/>
        <v>49561</v>
      </c>
      <c r="R18" s="37">
        <f t="shared" si="0"/>
        <v>49627</v>
      </c>
      <c r="S18" s="37">
        <f t="shared" si="0"/>
        <v>49058</v>
      </c>
      <c r="T18" s="37">
        <f t="shared" si="0"/>
        <v>63555</v>
      </c>
      <c r="U18" s="37">
        <f t="shared" si="0"/>
        <v>72176</v>
      </c>
      <c r="V18" s="37">
        <f t="shared" si="0"/>
        <v>76286</v>
      </c>
      <c r="W18" s="37">
        <f t="shared" si="0"/>
        <v>76906</v>
      </c>
      <c r="X18" s="37">
        <f t="shared" si="0"/>
        <v>74084</v>
      </c>
      <c r="Y18" s="37">
        <f t="shared" si="0"/>
        <v>71159</v>
      </c>
      <c r="Z18" s="37">
        <f t="shared" si="0"/>
        <v>75006</v>
      </c>
      <c r="AA18" s="37">
        <f t="shared" si="0"/>
        <v>77555</v>
      </c>
      <c r="AB18" s="37">
        <f t="shared" si="0"/>
        <v>80990</v>
      </c>
      <c r="AC18" s="37">
        <f t="shared" si="0"/>
        <v>85661</v>
      </c>
      <c r="AD18" s="37">
        <f t="shared" si="0"/>
        <v>95508</v>
      </c>
      <c r="AE18" s="37">
        <f t="shared" si="0"/>
        <v>108338</v>
      </c>
      <c r="AF18" s="37">
        <f t="shared" si="0"/>
        <v>115322</v>
      </c>
      <c r="AG18" s="37">
        <f t="shared" si="0"/>
        <v>125005</v>
      </c>
      <c r="AH18" s="37">
        <f t="shared" si="0"/>
        <v>142623</v>
      </c>
      <c r="AI18" s="37">
        <f t="shared" si="0"/>
        <v>178364</v>
      </c>
      <c r="AJ18" s="37">
        <f t="shared" si="0"/>
        <v>213751</v>
      </c>
      <c r="AK18" s="37">
        <f t="shared" si="0"/>
        <v>239474</v>
      </c>
      <c r="AL18" s="37">
        <f t="shared" si="0"/>
        <v>258150</v>
      </c>
      <c r="AM18" s="37">
        <f t="shared" si="0"/>
        <v>286802</v>
      </c>
      <c r="AN18" s="37">
        <f t="shared" si="0"/>
        <v>281389</v>
      </c>
      <c r="AO18" s="37">
        <f t="shared" si="0"/>
        <v>279469</v>
      </c>
      <c r="AP18" s="37">
        <f t="shared" si="0"/>
        <v>283754</v>
      </c>
      <c r="AQ18" s="37">
        <f t="shared" si="0"/>
        <v>290836</v>
      </c>
      <c r="AR18" s="37">
        <f t="shared" si="0"/>
        <v>290972</v>
      </c>
      <c r="AS18" s="37">
        <f t="shared" si="0"/>
        <v>240364</v>
      </c>
      <c r="AT18" s="37">
        <f t="shared" si="0"/>
        <v>269286</v>
      </c>
      <c r="AU18" s="37">
        <f t="shared" si="0"/>
        <v>267403</v>
      </c>
      <c r="AV18" s="37">
        <f t="shared" si="0"/>
        <v>251363</v>
      </c>
      <c r="AW18" s="37">
        <f t="shared" si="0"/>
        <v>255728</v>
      </c>
      <c r="AX18" s="37">
        <f t="shared" si="0"/>
        <v>254569</v>
      </c>
      <c r="AY18" s="37">
        <f t="shared" si="0"/>
        <v>258005</v>
      </c>
      <c r="AZ18" s="37">
        <f t="shared" si="0"/>
        <v>258583</v>
      </c>
      <c r="BA18" s="37">
        <f t="shared" si="0"/>
        <v>278595</v>
      </c>
      <c r="BB18" s="37">
        <f t="shared" si="0"/>
        <v>290535</v>
      </c>
      <c r="BC18" s="37">
        <f t="shared" ref="BC18:BU18" si="1">SUM(BC6:BC15)-BC16</f>
        <v>290654</v>
      </c>
      <c r="BD18" s="37">
        <f t="shared" si="1"/>
        <v>328762</v>
      </c>
      <c r="BE18" s="37">
        <f t="shared" si="1"/>
        <v>365265</v>
      </c>
      <c r="BF18" s="37">
        <f t="shared" si="1"/>
        <v>379922</v>
      </c>
      <c r="BG18" s="37">
        <f t="shared" si="1"/>
        <v>405069</v>
      </c>
      <c r="BH18" s="37">
        <f t="shared" si="1"/>
        <v>412545</v>
      </c>
      <c r="BI18" s="37">
        <f t="shared" si="1"/>
        <v>432836</v>
      </c>
      <c r="BJ18" s="37">
        <f t="shared" si="1"/>
        <v>486578</v>
      </c>
      <c r="BK18" s="37">
        <f t="shared" si="1"/>
        <v>511399</v>
      </c>
      <c r="BL18" s="37">
        <f t="shared" si="1"/>
        <v>532630</v>
      </c>
      <c r="BM18" s="37">
        <f t="shared" si="1"/>
        <v>531991</v>
      </c>
      <c r="BN18" s="37">
        <f t="shared" si="1"/>
        <v>540307</v>
      </c>
      <c r="BO18" s="37">
        <f t="shared" si="1"/>
        <v>503276</v>
      </c>
      <c r="BP18" s="37">
        <f t="shared" si="1"/>
        <v>510585</v>
      </c>
      <c r="BQ18" s="37">
        <f t="shared" si="1"/>
        <v>507749</v>
      </c>
      <c r="BR18" s="37">
        <f t="shared" si="1"/>
        <v>536783</v>
      </c>
      <c r="BS18" s="37">
        <f t="shared" si="1"/>
        <v>543749</v>
      </c>
      <c r="BT18" s="37">
        <f t="shared" si="1"/>
        <v>530526</v>
      </c>
      <c r="BU18" s="37">
        <f t="shared" si="1"/>
        <v>626066</v>
      </c>
      <c r="BV18" s="37">
        <f>SUM(BV6:BV15)</f>
        <v>690150</v>
      </c>
      <c r="BW18" s="37">
        <f>SUM(BW6:BW15)</f>
        <v>702813</v>
      </c>
      <c r="BX18" s="37">
        <f>SUM(BX6:BX15)</f>
        <v>716535</v>
      </c>
      <c r="BY18" s="37">
        <f>SUM(BY6:BY15)</f>
        <v>730780</v>
      </c>
      <c r="BZ18" s="29"/>
    </row>
    <row r="19" spans="1:81" s="19" customFormat="1" ht="15" customHeight="1" x14ac:dyDescent="0.2">
      <c r="A19" s="38" t="s">
        <v>17</v>
      </c>
    </row>
    <row r="20" spans="1:81" s="41" customFormat="1" ht="15.5" customHeight="1" x14ac:dyDescent="0.2">
      <c r="A20" s="39" t="s">
        <v>4</v>
      </c>
      <c r="B20" s="40">
        <f t="shared" ref="B20:BM23" si="2">B6/B$3</f>
        <v>37212.018878304523</v>
      </c>
      <c r="C20" s="40">
        <f t="shared" si="2"/>
        <v>38994.319712745521</v>
      </c>
      <c r="D20" s="40">
        <f t="shared" si="2"/>
        <v>42376.982731501979</v>
      </c>
      <c r="E20" s="40">
        <f t="shared" si="2"/>
        <v>71612.680625832247</v>
      </c>
      <c r="F20" s="40">
        <f t="shared" si="2"/>
        <v>88172.679299191339</v>
      </c>
      <c r="G20" s="40">
        <f t="shared" si="2"/>
        <v>94188.340193904878</v>
      </c>
      <c r="H20" s="40">
        <f t="shared" si="2"/>
        <v>88703.786412243673</v>
      </c>
      <c r="I20" s="40">
        <f t="shared" si="2"/>
        <v>84826.775760525692</v>
      </c>
      <c r="J20" s="40">
        <f t="shared" si="2"/>
        <v>82071.851708705653</v>
      </c>
      <c r="K20" s="40">
        <f t="shared" si="2"/>
        <v>78975.943453007087</v>
      </c>
      <c r="L20" s="40">
        <f t="shared" si="2"/>
        <v>72334.98392896782</v>
      </c>
      <c r="M20" s="40">
        <f t="shared" si="2"/>
        <v>74031.477880285092</v>
      </c>
      <c r="N20" s="40">
        <f t="shared" si="2"/>
        <v>73408.600963114164</v>
      </c>
      <c r="O20" s="40">
        <f t="shared" si="2"/>
        <v>73132.214165792218</v>
      </c>
      <c r="P20" s="40">
        <f t="shared" si="2"/>
        <v>77647.034421789707</v>
      </c>
      <c r="Q20" s="40">
        <f t="shared" si="2"/>
        <v>76227.501051084342</v>
      </c>
      <c r="R20" s="40">
        <f t="shared" si="2"/>
        <v>81362.888339406578</v>
      </c>
      <c r="S20" s="40">
        <f t="shared" si="2"/>
        <v>83772.437912509617</v>
      </c>
      <c r="T20" s="40">
        <f t="shared" si="2"/>
        <v>95698.515896841243</v>
      </c>
      <c r="U20" s="40">
        <f t="shared" si="2"/>
        <v>110300.21393201525</v>
      </c>
      <c r="V20" s="40">
        <f t="shared" si="2"/>
        <v>116164.09152131724</v>
      </c>
      <c r="W20" s="40">
        <f t="shared" si="2"/>
        <v>118864.11898159642</v>
      </c>
      <c r="X20" s="40">
        <f t="shared" si="2"/>
        <v>121068.47765898965</v>
      </c>
      <c r="Y20" s="40">
        <f t="shared" si="2"/>
        <v>113459.55397328723</v>
      </c>
      <c r="Z20" s="40">
        <f t="shared" si="2"/>
        <v>109836.69685703806</v>
      </c>
      <c r="AA20" s="40">
        <f t="shared" si="2"/>
        <v>108782.24660486291</v>
      </c>
      <c r="AB20" s="40">
        <f t="shared" si="2"/>
        <v>103459.9963713981</v>
      </c>
      <c r="AC20" s="40">
        <f t="shared" si="2"/>
        <v>96863.217770685893</v>
      </c>
      <c r="AD20" s="40">
        <f t="shared" si="2"/>
        <v>92264.567843779951</v>
      </c>
      <c r="AE20" s="40">
        <f t="shared" si="2"/>
        <v>88397.266411861419</v>
      </c>
      <c r="AF20" s="40">
        <f t="shared" si="2"/>
        <v>86402.825370955979</v>
      </c>
      <c r="AG20" s="40">
        <f t="shared" si="2"/>
        <v>84260.086941673202</v>
      </c>
      <c r="AH20" s="40">
        <f t="shared" si="2"/>
        <v>83751.130182914567</v>
      </c>
      <c r="AI20" s="40">
        <f t="shared" si="2"/>
        <v>90780.518821272868</v>
      </c>
      <c r="AJ20" s="40">
        <f t="shared" si="2"/>
        <v>98682.160231669695</v>
      </c>
      <c r="AK20" s="40">
        <f t="shared" si="2"/>
        <v>100726.67431169821</v>
      </c>
      <c r="AL20" s="40">
        <f t="shared" si="2"/>
        <v>102984.73859493108</v>
      </c>
      <c r="AM20" s="40">
        <f t="shared" si="2"/>
        <v>139689.90901177854</v>
      </c>
      <c r="AN20" s="40">
        <f t="shared" si="2"/>
        <v>136617.47792095147</v>
      </c>
      <c r="AO20" s="40">
        <f t="shared" si="2"/>
        <v>145886.56488376489</v>
      </c>
      <c r="AP20" s="40">
        <f t="shared" si="2"/>
        <v>146236.00245090263</v>
      </c>
      <c r="AQ20" s="40">
        <f t="shared" si="2"/>
        <v>144109.99220668449</v>
      </c>
      <c r="AR20" s="40">
        <f t="shared" si="2"/>
        <v>139779.88144165237</v>
      </c>
      <c r="AS20" s="40">
        <f t="shared" si="2"/>
        <v>144122.3803154229</v>
      </c>
      <c r="AT20" s="40">
        <f t="shared" si="2"/>
        <v>135679.57208969569</v>
      </c>
      <c r="AU20" s="40">
        <f t="shared" si="2"/>
        <v>123971.70947816382</v>
      </c>
      <c r="AV20" s="40">
        <f t="shared" si="2"/>
        <v>113971.12672648762</v>
      </c>
      <c r="AW20" s="40">
        <f t="shared" si="2"/>
        <v>111906.55078306189</v>
      </c>
      <c r="AX20" s="40">
        <f t="shared" si="2"/>
        <v>107115.2149515897</v>
      </c>
      <c r="AY20" s="40">
        <f t="shared" si="2"/>
        <v>106106.36638563628</v>
      </c>
      <c r="AZ20" s="40">
        <f t="shared" si="2"/>
        <v>104042.6362368077</v>
      </c>
      <c r="BA20" s="40">
        <f t="shared" si="2"/>
        <v>103958.97906268029</v>
      </c>
      <c r="BB20" s="40">
        <f t="shared" si="2"/>
        <v>106446.6647339612</v>
      </c>
      <c r="BC20" s="40">
        <f t="shared" si="2"/>
        <v>108242.5710855878</v>
      </c>
      <c r="BD20" s="40">
        <f t="shared" si="2"/>
        <v>120477.38764797225</v>
      </c>
      <c r="BE20" s="40">
        <f t="shared" si="2"/>
        <v>148266.35628975634</v>
      </c>
      <c r="BF20" s="40">
        <f t="shared" si="2"/>
        <v>154037.00929581764</v>
      </c>
      <c r="BG20" s="40">
        <f t="shared" si="2"/>
        <v>155984.32666420029</v>
      </c>
      <c r="BH20" s="40">
        <f t="shared" si="2"/>
        <v>160053.11052015514</v>
      </c>
      <c r="BI20" s="40">
        <f t="shared" si="2"/>
        <v>159782.83301878019</v>
      </c>
      <c r="BJ20" s="40">
        <f t="shared" si="2"/>
        <v>165190.04579062355</v>
      </c>
      <c r="BK20" s="40">
        <f t="shared" si="2"/>
        <v>175330.54597731354</v>
      </c>
      <c r="BL20" s="40">
        <f t="shared" si="2"/>
        <v>182899.12275348839</v>
      </c>
      <c r="BM20" s="40">
        <f t="shared" si="2"/>
        <v>180729.39969512195</v>
      </c>
      <c r="BN20" s="40">
        <f t="shared" ref="BN20:BY32" si="3">BN6/BN$3</f>
        <v>177432.83076570471</v>
      </c>
      <c r="BO20" s="40">
        <f t="shared" si="3"/>
        <v>169172.97179972392</v>
      </c>
      <c r="BP20" s="40">
        <f t="shared" si="3"/>
        <v>162534.00561162725</v>
      </c>
      <c r="BQ20" s="40">
        <f t="shared" si="3"/>
        <v>155970.62781818182</v>
      </c>
      <c r="BR20" s="40">
        <f t="shared" si="3"/>
        <v>153744.93891480271</v>
      </c>
      <c r="BS20" s="40">
        <f t="shared" si="3"/>
        <v>151882.00885774076</v>
      </c>
      <c r="BT20" s="40">
        <f t="shared" si="3"/>
        <v>149524.52844707458</v>
      </c>
      <c r="BU20" s="40">
        <f t="shared" si="3"/>
        <v>161527</v>
      </c>
      <c r="BV20" s="40">
        <f t="shared" si="3"/>
        <v>159252.98854304088</v>
      </c>
      <c r="BW20" s="40">
        <f t="shared" si="3"/>
        <v>161355.17272938401</v>
      </c>
      <c r="BX20" s="40">
        <f t="shared" si="3"/>
        <v>162593.35652954146</v>
      </c>
      <c r="BY20" s="40">
        <f t="shared" si="3"/>
        <v>163141.29317194122</v>
      </c>
    </row>
    <row r="21" spans="1:81" s="41" customFormat="1" x14ac:dyDescent="0.2">
      <c r="A21" s="39" t="s">
        <v>5</v>
      </c>
      <c r="B21" s="40">
        <f t="shared" si="2"/>
        <v>1514.0905146950224</v>
      </c>
      <c r="C21" s="40">
        <f t="shared" si="2"/>
        <v>1669.8255390636532</v>
      </c>
      <c r="D21" s="40">
        <f t="shared" si="2"/>
        <v>1559.5700044306595</v>
      </c>
      <c r="E21" s="40">
        <f t="shared" si="2"/>
        <v>2812.2099866844214</v>
      </c>
      <c r="F21" s="40">
        <f t="shared" si="2"/>
        <v>2727.7236691374651</v>
      </c>
      <c r="G21" s="40">
        <f t="shared" si="2"/>
        <v>2772.0723371165741</v>
      </c>
      <c r="H21" s="40">
        <f t="shared" si="2"/>
        <v>2969.838683410183</v>
      </c>
      <c r="I21" s="40">
        <f t="shared" si="2"/>
        <v>3228.5954149428089</v>
      </c>
      <c r="J21" s="40">
        <f t="shared" si="2"/>
        <v>3673.8620542421145</v>
      </c>
      <c r="K21" s="40">
        <f t="shared" si="2"/>
        <v>3684.7808369540357</v>
      </c>
      <c r="L21" s="40">
        <f t="shared" si="2"/>
        <v>3937.9679200887908</v>
      </c>
      <c r="M21" s="40">
        <f t="shared" si="2"/>
        <v>4377.7276026408999</v>
      </c>
      <c r="N21" s="40">
        <f t="shared" si="2"/>
        <v>4823.743193514073</v>
      </c>
      <c r="O21" s="40">
        <f t="shared" si="2"/>
        <v>5257.4801338589368</v>
      </c>
      <c r="P21" s="40">
        <f t="shared" si="2"/>
        <v>6058.9713034814695</v>
      </c>
      <c r="Q21" s="40">
        <f t="shared" si="2"/>
        <v>6677.1464252038368</v>
      </c>
      <c r="R21" s="40">
        <f t="shared" si="2"/>
        <v>7895.1897969807405</v>
      </c>
      <c r="S21" s="40">
        <f t="shared" si="2"/>
        <v>8840.4345356868798</v>
      </c>
      <c r="T21" s="40">
        <f t="shared" si="2"/>
        <v>9895.7943149322036</v>
      </c>
      <c r="U21" s="40">
        <f t="shared" si="2"/>
        <v>11037.824096477991</v>
      </c>
      <c r="V21" s="40">
        <f t="shared" si="2"/>
        <v>12154.211243927464</v>
      </c>
      <c r="W21" s="40">
        <f t="shared" si="2"/>
        <v>13591.12761958796</v>
      </c>
      <c r="X21" s="40">
        <f t="shared" si="2"/>
        <v>15047.345472902476</v>
      </c>
      <c r="Y21" s="40">
        <f t="shared" si="2"/>
        <v>16991.624233688864</v>
      </c>
      <c r="Z21" s="40">
        <f t="shared" si="2"/>
        <v>18658.463440136973</v>
      </c>
      <c r="AA21" s="40">
        <f t="shared" si="2"/>
        <v>20365.437662527966</v>
      </c>
      <c r="AB21" s="40">
        <f t="shared" si="2"/>
        <v>22051.658927838442</v>
      </c>
      <c r="AC21" s="40">
        <f t="shared" si="2"/>
        <v>24255.577225676305</v>
      </c>
      <c r="AD21" s="40">
        <f t="shared" si="2"/>
        <v>26580.032403599369</v>
      </c>
      <c r="AE21" s="40">
        <f t="shared" si="2"/>
        <v>27881.793426024749</v>
      </c>
      <c r="AF21" s="40">
        <f t="shared" si="2"/>
        <v>29111.720505959624</v>
      </c>
      <c r="AG21" s="40">
        <f t="shared" si="2"/>
        <v>30186.617218451924</v>
      </c>
      <c r="AH21" s="40">
        <f t="shared" si="2"/>
        <v>32310.642698090305</v>
      </c>
      <c r="AI21" s="40">
        <f t="shared" si="2"/>
        <v>34040.542428307905</v>
      </c>
      <c r="AJ21" s="40">
        <f t="shared" si="2"/>
        <v>34492.148180333577</v>
      </c>
      <c r="AK21" s="40">
        <f t="shared" si="2"/>
        <v>35616.341785709257</v>
      </c>
      <c r="AL21" s="40">
        <f t="shared" si="2"/>
        <v>35141.68147203746</v>
      </c>
      <c r="AM21" s="40">
        <f t="shared" si="2"/>
        <v>0</v>
      </c>
      <c r="AN21" s="40">
        <f t="shared" si="2"/>
        <v>0</v>
      </c>
      <c r="AO21" s="40">
        <f t="shared" si="2"/>
        <v>0</v>
      </c>
      <c r="AP21" s="40">
        <f t="shared" si="2"/>
        <v>0</v>
      </c>
      <c r="AQ21" s="40">
        <f t="shared" si="2"/>
        <v>0</v>
      </c>
      <c r="AR21" s="40">
        <f t="shared" si="2"/>
        <v>0</v>
      </c>
      <c r="AS21" s="40">
        <f t="shared" si="2"/>
        <v>0</v>
      </c>
      <c r="AT21" s="40">
        <f t="shared" si="2"/>
        <v>0</v>
      </c>
      <c r="AU21" s="40">
        <f t="shared" si="2"/>
        <v>0</v>
      </c>
      <c r="AV21" s="40">
        <f t="shared" si="2"/>
        <v>0</v>
      </c>
      <c r="AW21" s="40">
        <f t="shared" si="2"/>
        <v>0</v>
      </c>
      <c r="AX21" s="40">
        <f t="shared" si="2"/>
        <v>0</v>
      </c>
      <c r="AY21" s="40">
        <f t="shared" si="2"/>
        <v>0</v>
      </c>
      <c r="AZ21" s="40">
        <f t="shared" si="2"/>
        <v>0</v>
      </c>
      <c r="BA21" s="40">
        <f t="shared" si="2"/>
        <v>0</v>
      </c>
      <c r="BB21" s="40">
        <f t="shared" si="2"/>
        <v>0</v>
      </c>
      <c r="BC21" s="40">
        <f t="shared" si="2"/>
        <v>0</v>
      </c>
      <c r="BD21" s="40">
        <f t="shared" si="2"/>
        <v>0</v>
      </c>
      <c r="BE21" s="40">
        <f t="shared" si="2"/>
        <v>0</v>
      </c>
      <c r="BF21" s="40">
        <f t="shared" si="2"/>
        <v>0</v>
      </c>
      <c r="BG21" s="40">
        <f t="shared" si="2"/>
        <v>0</v>
      </c>
      <c r="BH21" s="40">
        <f t="shared" si="2"/>
        <v>0</v>
      </c>
      <c r="BI21" s="40">
        <f t="shared" si="2"/>
        <v>0</v>
      </c>
      <c r="BJ21" s="40">
        <f t="shared" si="2"/>
        <v>0</v>
      </c>
      <c r="BK21" s="40">
        <f t="shared" si="2"/>
        <v>0</v>
      </c>
      <c r="BL21" s="40">
        <f t="shared" si="2"/>
        <v>0</v>
      </c>
      <c r="BM21" s="40">
        <f t="shared" si="2"/>
        <v>0</v>
      </c>
      <c r="BN21" s="40">
        <f t="shared" si="3"/>
        <v>0</v>
      </c>
      <c r="BO21" s="40">
        <f t="shared" si="3"/>
        <v>0</v>
      </c>
      <c r="BP21" s="40">
        <f t="shared" si="3"/>
        <v>0</v>
      </c>
      <c r="BQ21" s="40">
        <f t="shared" si="3"/>
        <v>0</v>
      </c>
      <c r="BR21" s="40">
        <f t="shared" si="3"/>
        <v>0</v>
      </c>
      <c r="BS21" s="40">
        <f t="shared" si="3"/>
        <v>0</v>
      </c>
      <c r="BT21" s="40">
        <f t="shared" si="3"/>
        <v>0</v>
      </c>
      <c r="BU21" s="40">
        <f t="shared" si="3"/>
        <v>0</v>
      </c>
      <c r="BV21" s="40">
        <f t="shared" si="3"/>
        <v>0</v>
      </c>
      <c r="BW21" s="40">
        <f t="shared" si="3"/>
        <v>0</v>
      </c>
      <c r="BX21" s="40">
        <f t="shared" si="3"/>
        <v>0</v>
      </c>
      <c r="BY21" s="40">
        <f t="shared" si="3"/>
        <v>0</v>
      </c>
    </row>
    <row r="22" spans="1:81" s="41" customFormat="1" x14ac:dyDescent="0.2">
      <c r="A22" s="39" t="s">
        <v>6</v>
      </c>
      <c r="B22" s="40">
        <f t="shared" si="2"/>
        <v>33379.206889676549</v>
      </c>
      <c r="C22" s="40">
        <f t="shared" si="2"/>
        <v>36260.304840496217</v>
      </c>
      <c r="D22" s="40">
        <f t="shared" si="2"/>
        <v>37533.651439964538</v>
      </c>
      <c r="E22" s="40">
        <f t="shared" si="2"/>
        <v>99627.88362183758</v>
      </c>
      <c r="F22" s="40">
        <f t="shared" si="2"/>
        <v>102372.65526954173</v>
      </c>
      <c r="G22" s="40">
        <f t="shared" si="2"/>
        <v>82525.447615896206</v>
      </c>
      <c r="H22" s="40">
        <f t="shared" si="2"/>
        <v>79003.84818012359</v>
      </c>
      <c r="I22" s="40">
        <f t="shared" si="2"/>
        <v>61191.020647359466</v>
      </c>
      <c r="J22" s="40">
        <f t="shared" si="2"/>
        <v>66864.289387206474</v>
      </c>
      <c r="K22" s="40">
        <f t="shared" si="2"/>
        <v>68157.713112279889</v>
      </c>
      <c r="L22" s="40">
        <f t="shared" si="2"/>
        <v>70202.7861309656</v>
      </c>
      <c r="M22" s="40">
        <f t="shared" si="2"/>
        <v>70289.888819902946</v>
      </c>
      <c r="N22" s="40">
        <f t="shared" si="2"/>
        <v>69603.578360118452</v>
      </c>
      <c r="O22" s="40">
        <f t="shared" si="2"/>
        <v>71222.218218428272</v>
      </c>
      <c r="P22" s="40">
        <f t="shared" si="2"/>
        <v>75756.89880863842</v>
      </c>
      <c r="Q22" s="40">
        <f t="shared" si="2"/>
        <v>74815.278074213755</v>
      </c>
      <c r="R22" s="40">
        <f t="shared" si="2"/>
        <v>75255.04606975535</v>
      </c>
      <c r="S22" s="40">
        <f t="shared" si="2"/>
        <v>79639.740138142777</v>
      </c>
      <c r="T22" s="40">
        <f t="shared" si="2"/>
        <v>94869.743122965665</v>
      </c>
      <c r="U22" s="40">
        <f t="shared" si="2"/>
        <v>116686.42645983068</v>
      </c>
      <c r="V22" s="40">
        <f t="shared" si="2"/>
        <v>121605.92930022128</v>
      </c>
      <c r="W22" s="40">
        <f t="shared" si="2"/>
        <v>123978.82088578421</v>
      </c>
      <c r="X22" s="40">
        <f t="shared" si="2"/>
        <v>113350.00024006907</v>
      </c>
      <c r="Y22" s="40">
        <f t="shared" si="2"/>
        <v>102405.72824060729</v>
      </c>
      <c r="Z22" s="40">
        <f t="shared" si="2"/>
        <v>99505.42768741594</v>
      </c>
      <c r="AA22" s="40">
        <f t="shared" si="2"/>
        <v>99649.434397803998</v>
      </c>
      <c r="AB22" s="40">
        <f t="shared" si="2"/>
        <v>102565.2581233068</v>
      </c>
      <c r="AC22" s="40">
        <f t="shared" si="2"/>
        <v>101310.00892420135</v>
      </c>
      <c r="AD22" s="40">
        <f t="shared" si="2"/>
        <v>104248.43994712266</v>
      </c>
      <c r="AE22" s="40">
        <f t="shared" si="2"/>
        <v>108680.78037182333</v>
      </c>
      <c r="AF22" s="40">
        <f t="shared" si="2"/>
        <v>110148.85621503285</v>
      </c>
      <c r="AG22" s="40">
        <f t="shared" si="2"/>
        <v>111663.76988772482</v>
      </c>
      <c r="AH22" s="40">
        <f t="shared" si="2"/>
        <v>125224.33123241484</v>
      </c>
      <c r="AI22" s="40">
        <f t="shared" si="2"/>
        <v>136631.94887535641</v>
      </c>
      <c r="AJ22" s="40">
        <f t="shared" si="2"/>
        <v>143780.1951606338</v>
      </c>
      <c r="AK22" s="40">
        <f t="shared" si="2"/>
        <v>146707.14006736223</v>
      </c>
      <c r="AL22" s="40">
        <f t="shared" si="2"/>
        <v>151088.14915381896</v>
      </c>
      <c r="AM22" s="40">
        <f t="shared" si="2"/>
        <v>160381.73313892717</v>
      </c>
      <c r="AN22" s="40">
        <f t="shared" si="2"/>
        <v>150917.23340561194</v>
      </c>
      <c r="AO22" s="40">
        <f t="shared" si="2"/>
        <v>156925.13755433756</v>
      </c>
      <c r="AP22" s="40">
        <f t="shared" si="2"/>
        <v>155869.35448742207</v>
      </c>
      <c r="AQ22" s="40">
        <f t="shared" si="2"/>
        <v>158330.56357980738</v>
      </c>
      <c r="AR22" s="40">
        <f t="shared" si="2"/>
        <v>156673.76056563522</v>
      </c>
      <c r="AS22" s="40">
        <f t="shared" si="2"/>
        <v>200634.61857312161</v>
      </c>
      <c r="AT22" s="40">
        <f t="shared" si="2"/>
        <v>156677.74031179925</v>
      </c>
      <c r="AU22" s="40">
        <f t="shared" si="2"/>
        <v>145507.74314353362</v>
      </c>
      <c r="AV22" s="40">
        <f t="shared" si="2"/>
        <v>141559.59746424525</v>
      </c>
      <c r="AW22" s="40">
        <f t="shared" si="2"/>
        <v>146615.30028456802</v>
      </c>
      <c r="AX22" s="40">
        <f t="shared" si="2"/>
        <v>143779.24474290202</v>
      </c>
      <c r="AY22" s="40">
        <f t="shared" si="2"/>
        <v>139316.46129848258</v>
      </c>
      <c r="AZ22" s="40">
        <f t="shared" si="2"/>
        <v>144863.363196764</v>
      </c>
      <c r="BA22" s="40">
        <f t="shared" si="2"/>
        <v>154492.01882164087</v>
      </c>
      <c r="BB22" s="40">
        <f t="shared" si="2"/>
        <v>156814.13910319027</v>
      </c>
      <c r="BC22" s="40">
        <f t="shared" si="2"/>
        <v>176309.47765082776</v>
      </c>
      <c r="BD22" s="40">
        <f t="shared" si="2"/>
        <v>185448.19639671026</v>
      </c>
      <c r="BE22" s="40">
        <f t="shared" si="2"/>
        <v>242414.98953039732</v>
      </c>
      <c r="BF22" s="40">
        <f t="shared" si="2"/>
        <v>251746.38918795157</v>
      </c>
      <c r="BG22" s="40">
        <f t="shared" si="2"/>
        <v>230499.3535824393</v>
      </c>
      <c r="BH22" s="40">
        <f t="shared" si="2"/>
        <v>265999.86609582411</v>
      </c>
      <c r="BI22" s="40">
        <f t="shared" si="2"/>
        <v>291357.85238188755</v>
      </c>
      <c r="BJ22" s="40">
        <f t="shared" si="2"/>
        <v>304427.64741184423</v>
      </c>
      <c r="BK22" s="40">
        <f t="shared" si="2"/>
        <v>318932.71074943512</v>
      </c>
      <c r="BL22" s="40">
        <f t="shared" si="2"/>
        <v>341850.21905860468</v>
      </c>
      <c r="BM22" s="40">
        <f t="shared" si="2"/>
        <v>348287.68611419067</v>
      </c>
      <c r="BN22" s="40">
        <f t="shared" si="3"/>
        <v>321330.32764243562</v>
      </c>
      <c r="BO22" s="40">
        <f t="shared" si="3"/>
        <v>284674.39659335295</v>
      </c>
      <c r="BP22" s="40">
        <f t="shared" si="3"/>
        <v>284031.3835829465</v>
      </c>
      <c r="BQ22" s="40">
        <f t="shared" si="3"/>
        <v>263665.52384415583</v>
      </c>
      <c r="BR22" s="40">
        <f t="shared" si="3"/>
        <v>259137.90530481335</v>
      </c>
      <c r="BS22" s="40">
        <f t="shared" si="3"/>
        <v>268859.01773939619</v>
      </c>
      <c r="BT22" s="40">
        <f t="shared" si="3"/>
        <v>267585.289091888</v>
      </c>
      <c r="BU22" s="40">
        <f t="shared" si="3"/>
        <v>284553</v>
      </c>
      <c r="BV22" s="40">
        <f t="shared" si="3"/>
        <v>236952.04018428957</v>
      </c>
      <c r="BW22" s="40">
        <f t="shared" si="3"/>
        <v>239694.70900979132</v>
      </c>
      <c r="BX22" s="40">
        <f t="shared" si="3"/>
        <v>241595.87747618282</v>
      </c>
      <c r="BY22" s="40">
        <f t="shared" si="3"/>
        <v>239787.75641847402</v>
      </c>
    </row>
    <row r="23" spans="1:81" s="41" customFormat="1" x14ac:dyDescent="0.2">
      <c r="A23" s="39" t="s">
        <v>7</v>
      </c>
      <c r="B23" s="40">
        <f t="shared" si="2"/>
        <v>31968.939724560612</v>
      </c>
      <c r="C23" s="40">
        <f t="shared" si="2"/>
        <v>15097.645417958936</v>
      </c>
      <c r="D23" s="40">
        <f t="shared" si="2"/>
        <v>32300.42764731944</v>
      </c>
      <c r="E23" s="40">
        <f t="shared" si="2"/>
        <v>183015.66571238355</v>
      </c>
      <c r="F23" s="40">
        <f t="shared" si="2"/>
        <v>232188.58258423171</v>
      </c>
      <c r="G23" s="40">
        <f t="shared" si="2"/>
        <v>161246.09006320106</v>
      </c>
      <c r="H23" s="40">
        <f t="shared" si="2"/>
        <v>74038.769037574792</v>
      </c>
      <c r="I23" s="40">
        <f t="shared" si="2"/>
        <v>51490.005178875646</v>
      </c>
      <c r="J23" s="40">
        <f t="shared" si="2"/>
        <v>59494.299448090482</v>
      </c>
      <c r="K23" s="40">
        <f t="shared" si="2"/>
        <v>67291.968488451865</v>
      </c>
      <c r="L23" s="40">
        <f t="shared" si="2"/>
        <v>65820.320950055509</v>
      </c>
      <c r="M23" s="40">
        <f t="shared" si="2"/>
        <v>86932.093909317497</v>
      </c>
      <c r="N23" s="40">
        <f t="shared" si="2"/>
        <v>78232.344156628242</v>
      </c>
      <c r="O23" s="40">
        <f t="shared" si="2"/>
        <v>77970.426896571269</v>
      </c>
      <c r="P23" s="40">
        <f t="shared" si="2"/>
        <v>103700.61102676003</v>
      </c>
      <c r="Q23" s="40">
        <f t="shared" si="2"/>
        <v>108337.6769399301</v>
      </c>
      <c r="R23" s="40">
        <f t="shared" si="2"/>
        <v>100586.51821967727</v>
      </c>
      <c r="S23" s="40">
        <f t="shared" si="2"/>
        <v>87431.202455871098</v>
      </c>
      <c r="T23" s="40">
        <f t="shared" si="2"/>
        <v>123777.83226546136</v>
      </c>
      <c r="U23" s="40">
        <f t="shared" si="2"/>
        <v>137273.55895081465</v>
      </c>
      <c r="V23" s="40">
        <f t="shared" si="2"/>
        <v>135802.28009444108</v>
      </c>
      <c r="W23" s="40">
        <f t="shared" si="2"/>
        <v>113960.21824048794</v>
      </c>
      <c r="X23" s="40">
        <f t="shared" si="2"/>
        <v>94069.601667021881</v>
      </c>
      <c r="Y23" s="40">
        <f t="shared" si="2"/>
        <v>78679.588238685508</v>
      </c>
      <c r="Z23" s="40">
        <f t="shared" si="2"/>
        <v>85027.301864987181</v>
      </c>
      <c r="AA23" s="40">
        <f t="shared" si="2"/>
        <v>80109.250850371711</v>
      </c>
      <c r="AB23" s="40">
        <f t="shared" si="2"/>
        <v>72897.621476069296</v>
      </c>
      <c r="AC23" s="40">
        <f t="shared" si="2"/>
        <v>64792.773718499906</v>
      </c>
      <c r="AD23" s="40">
        <f t="shared" si="2"/>
        <v>76159.08547419525</v>
      </c>
      <c r="AE23" s="40">
        <f t="shared" si="2"/>
        <v>94502.966258978267</v>
      </c>
      <c r="AF23" s="40">
        <f t="shared" si="2"/>
        <v>93642.700960836795</v>
      </c>
      <c r="AG23" s="40">
        <f t="shared" si="2"/>
        <v>92259.555182486351</v>
      </c>
      <c r="AH23" s="40">
        <f t="shared" si="2"/>
        <v>95279.265049454261</v>
      </c>
      <c r="AI23" s="40">
        <f t="shared" si="2"/>
        <v>118121.17414158145</v>
      </c>
      <c r="AJ23" s="40">
        <f t="shared" si="2"/>
        <v>148367.33324440566</v>
      </c>
      <c r="AK23" s="40">
        <f t="shared" si="2"/>
        <v>177155.75018202831</v>
      </c>
      <c r="AL23" s="40">
        <f t="shared" si="2"/>
        <v>183472.24245968732</v>
      </c>
      <c r="AM23" s="40">
        <f t="shared" si="2"/>
        <v>199605.30253225705</v>
      </c>
      <c r="AN23" s="40">
        <f t="shared" si="2"/>
        <v>186416.73912965067</v>
      </c>
      <c r="AO23" s="40">
        <f t="shared" si="2"/>
        <v>158155.14993762993</v>
      </c>
      <c r="AP23" s="40">
        <f t="shared" si="2"/>
        <v>152860.00606134583</v>
      </c>
      <c r="AQ23" s="40">
        <f t="shared" si="2"/>
        <v>145786.56525209529</v>
      </c>
      <c r="AR23" s="40">
        <f t="shared" si="2"/>
        <v>144210.24940661166</v>
      </c>
      <c r="AS23" s="40">
        <f t="shared" si="2"/>
        <v>122776.05077397123</v>
      </c>
      <c r="AT23" s="40">
        <f t="shared" si="2"/>
        <v>105161.23197437267</v>
      </c>
      <c r="AU23" s="40">
        <f t="shared" si="2"/>
        <v>86139.239366662136</v>
      </c>
      <c r="AV23" s="40">
        <f t="shared" si="2"/>
        <v>70493.932667748755</v>
      </c>
      <c r="AW23" s="40">
        <f t="shared" si="2"/>
        <v>68258.664030469445</v>
      </c>
      <c r="AX23" s="40">
        <f t="shared" si="2"/>
        <v>65354.481274368714</v>
      </c>
      <c r="AY23" s="40">
        <f t="shared" si="2"/>
        <v>64810.597671615513</v>
      </c>
      <c r="AZ23" s="40">
        <f t="shared" si="2"/>
        <v>66784.819336034241</v>
      </c>
      <c r="BA23" s="40">
        <f t="shared" si="2"/>
        <v>75209.502305049042</v>
      </c>
      <c r="BB23" s="40">
        <f t="shared" si="2"/>
        <v>79250.419843712574</v>
      </c>
      <c r="BC23" s="40">
        <f t="shared" si="2"/>
        <v>88137.84528086822</v>
      </c>
      <c r="BD23" s="40">
        <f t="shared" si="2"/>
        <v>86925.161873498146</v>
      </c>
      <c r="BE23" s="40">
        <f t="shared" si="2"/>
        <v>106704.68453891341</v>
      </c>
      <c r="BF23" s="40">
        <f t="shared" si="2"/>
        <v>110207.6157576066</v>
      </c>
      <c r="BG23" s="40">
        <f t="shared" si="2"/>
        <v>124261.16422740166</v>
      </c>
      <c r="BH23" s="40">
        <f t="shared" si="2"/>
        <v>131262.1615981824</v>
      </c>
      <c r="BI23" s="40">
        <f t="shared" si="2"/>
        <v>162227.6718979649</v>
      </c>
      <c r="BJ23" s="40">
        <f t="shared" si="2"/>
        <v>196049.48965876899</v>
      </c>
      <c r="BK23" s="40">
        <f t="shared" si="2"/>
        <v>159062.35170524073</v>
      </c>
      <c r="BL23" s="40">
        <f t="shared" si="2"/>
        <v>158121.0067155349</v>
      </c>
      <c r="BM23" s="40">
        <f t="shared" ref="BM23" si="4">BM9/BM$3</f>
        <v>150501.90582039912</v>
      </c>
      <c r="BN23" s="40">
        <f t="shared" si="3"/>
        <v>132572.64072998837</v>
      </c>
      <c r="BO23" s="40">
        <f t="shared" si="3"/>
        <v>107723.24313693268</v>
      </c>
      <c r="BP23" s="40">
        <f t="shared" si="3"/>
        <v>108660.10702352706</v>
      </c>
      <c r="BQ23" s="40">
        <f t="shared" si="3"/>
        <v>109188.7425974026</v>
      </c>
      <c r="BR23" s="40">
        <f t="shared" si="3"/>
        <v>125678.9771618021</v>
      </c>
      <c r="BS23" s="40">
        <f t="shared" si="3"/>
        <v>129216.15452486134</v>
      </c>
      <c r="BT23" s="40">
        <f t="shared" si="3"/>
        <v>128078.95809295212</v>
      </c>
      <c r="BU23" s="40">
        <f t="shared" si="3"/>
        <v>144545</v>
      </c>
      <c r="BV23" s="40">
        <f t="shared" si="3"/>
        <v>129415.82404546553</v>
      </c>
      <c r="BW23" s="40">
        <f t="shared" si="3"/>
        <v>131900.91816204845</v>
      </c>
      <c r="BX23" s="40">
        <f t="shared" si="3"/>
        <v>132765.55817125336</v>
      </c>
      <c r="BY23" s="40">
        <f t="shared" si="3"/>
        <v>137850.50388806328</v>
      </c>
    </row>
    <row r="24" spans="1:81" s="41" customFormat="1" x14ac:dyDescent="0.2">
      <c r="A24" s="39" t="s">
        <v>8</v>
      </c>
      <c r="B24" s="40">
        <f t="shared" ref="B24:BM27" si="5">B10/B$3</f>
        <v>3988.5470129966016</v>
      </c>
      <c r="C24" s="40">
        <f t="shared" si="5"/>
        <v>2093.7708831782593</v>
      </c>
      <c r="D24" s="40">
        <f t="shared" si="5"/>
        <v>5285.2094594594573</v>
      </c>
      <c r="E24" s="40">
        <f t="shared" si="5"/>
        <v>10311.436617842879</v>
      </c>
      <c r="F24" s="40">
        <f t="shared" si="5"/>
        <v>13875.811708221019</v>
      </c>
      <c r="G24" s="40">
        <f t="shared" si="5"/>
        <v>17339.040696866414</v>
      </c>
      <c r="H24" s="40">
        <f t="shared" si="5"/>
        <v>17573.464043951728</v>
      </c>
      <c r="I24" s="40">
        <f t="shared" si="5"/>
        <v>17780.118617668533</v>
      </c>
      <c r="J24" s="40">
        <f t="shared" si="5"/>
        <v>24789.291436704367</v>
      </c>
      <c r="K24" s="40">
        <f t="shared" si="5"/>
        <v>30193.738120283557</v>
      </c>
      <c r="L24" s="40">
        <f t="shared" si="5"/>
        <v>27531.049092119869</v>
      </c>
      <c r="M24" s="40">
        <f t="shared" si="5"/>
        <v>36102.57232302917</v>
      </c>
      <c r="N24" s="40">
        <f t="shared" si="5"/>
        <v>38623.678017997299</v>
      </c>
      <c r="O24" s="40">
        <f t="shared" si="5"/>
        <v>40149.845123507548</v>
      </c>
      <c r="P24" s="40">
        <f t="shared" si="5"/>
        <v>42162.537266183012</v>
      </c>
      <c r="Q24" s="40">
        <f t="shared" si="5"/>
        <v>45510.024319152464</v>
      </c>
      <c r="R24" s="40">
        <f t="shared" si="5"/>
        <v>44902.284643414896</v>
      </c>
      <c r="S24" s="40">
        <f t="shared" si="5"/>
        <v>40966.788488104386</v>
      </c>
      <c r="T24" s="40">
        <f t="shared" si="5"/>
        <v>41723.142780332899</v>
      </c>
      <c r="U24" s="40">
        <f t="shared" si="5"/>
        <v>43046.913768319821</v>
      </c>
      <c r="V24" s="40">
        <f t="shared" si="5"/>
        <v>42264.166545112923</v>
      </c>
      <c r="W24" s="40">
        <f t="shared" si="5"/>
        <v>42321.107187688387</v>
      </c>
      <c r="X24" s="40">
        <f t="shared" si="5"/>
        <v>38992.526442377792</v>
      </c>
      <c r="Y24" s="40">
        <f t="shared" si="5"/>
        <v>35406.31578745076</v>
      </c>
      <c r="Z24" s="40">
        <f t="shared" si="5"/>
        <v>35963.33929925401</v>
      </c>
      <c r="AA24" s="40">
        <f t="shared" si="5"/>
        <v>36494.570867564747</v>
      </c>
      <c r="AB24" s="40">
        <f t="shared" si="5"/>
        <v>35001.817781791317</v>
      </c>
      <c r="AC24" s="40">
        <f t="shared" si="5"/>
        <v>33261.687406574514</v>
      </c>
      <c r="AD24" s="40">
        <f t="shared" si="5"/>
        <v>34289.910762546773</v>
      </c>
      <c r="AE24" s="40">
        <f t="shared" si="5"/>
        <v>35331.153383621306</v>
      </c>
      <c r="AF24" s="40">
        <f t="shared" si="5"/>
        <v>36059.844648504019</v>
      </c>
      <c r="AG24" s="40">
        <f t="shared" si="5"/>
        <v>36509.866609538716</v>
      </c>
      <c r="AH24" s="40">
        <f t="shared" si="5"/>
        <v>36620.528677710208</v>
      </c>
      <c r="AI24" s="40">
        <f t="shared" si="5"/>
        <v>40851.110490734543</v>
      </c>
      <c r="AJ24" s="40">
        <f t="shared" si="5"/>
        <v>46170.592052415028</v>
      </c>
      <c r="AK24" s="40">
        <f t="shared" si="5"/>
        <v>50261.922626468564</v>
      </c>
      <c r="AL24" s="40">
        <f t="shared" si="5"/>
        <v>57210.904448235502</v>
      </c>
      <c r="AM24" s="40">
        <f t="shared" si="5"/>
        <v>64569.456562524698</v>
      </c>
      <c r="AN24" s="40">
        <f t="shared" si="5"/>
        <v>67728.36556989199</v>
      </c>
      <c r="AO24" s="40">
        <f t="shared" si="5"/>
        <v>70260.515048195055</v>
      </c>
      <c r="AP24" s="40">
        <f t="shared" si="5"/>
        <v>69736.303216199405</v>
      </c>
      <c r="AQ24" s="40">
        <f t="shared" si="5"/>
        <v>68917.619270829266</v>
      </c>
      <c r="AR24" s="40">
        <f t="shared" si="5"/>
        <v>64610.714253780658</v>
      </c>
      <c r="AS24" s="40">
        <f t="shared" si="5"/>
        <v>61940.808553977433</v>
      </c>
      <c r="AT24" s="40">
        <f t="shared" si="5"/>
        <v>61178.672617191674</v>
      </c>
      <c r="AU24" s="40">
        <f t="shared" si="5"/>
        <v>61964.641794874464</v>
      </c>
      <c r="AV24" s="40">
        <f t="shared" si="5"/>
        <v>55204.090766545189</v>
      </c>
      <c r="AW24" s="40">
        <f t="shared" si="5"/>
        <v>53988.260353744037</v>
      </c>
      <c r="AX24" s="40">
        <f t="shared" si="5"/>
        <v>53687.327800601866</v>
      </c>
      <c r="AY24" s="40">
        <f t="shared" si="5"/>
        <v>54916.206913797709</v>
      </c>
      <c r="AZ24" s="40">
        <f t="shared" si="5"/>
        <v>55267.574732343572</v>
      </c>
      <c r="BA24" s="40">
        <f t="shared" si="5"/>
        <v>56342.382283227569</v>
      </c>
      <c r="BB24" s="40">
        <f t="shared" si="5"/>
        <v>55799.515225123949</v>
      </c>
      <c r="BC24" s="40">
        <f t="shared" si="5"/>
        <v>58555.840986030838</v>
      </c>
      <c r="BD24" s="40">
        <f t="shared" si="5"/>
        <v>67497.928532883059</v>
      </c>
      <c r="BE24" s="40">
        <f t="shared" si="5"/>
        <v>78989.199716708958</v>
      </c>
      <c r="BF24" s="40">
        <f t="shared" si="5"/>
        <v>85755.064704385877</v>
      </c>
      <c r="BG24" s="40">
        <f t="shared" si="5"/>
        <v>88520.034652854869</v>
      </c>
      <c r="BH24" s="40">
        <f t="shared" si="5"/>
        <v>90756.515390720189</v>
      </c>
      <c r="BI24" s="40">
        <f t="shared" si="5"/>
        <v>94045.044762844831</v>
      </c>
      <c r="BJ24" s="40">
        <f t="shared" si="5"/>
        <v>94536.37894185225</v>
      </c>
      <c r="BK24" s="40">
        <f t="shared" si="5"/>
        <v>93960.213885156205</v>
      </c>
      <c r="BL24" s="40">
        <f t="shared" si="5"/>
        <v>93410.109579906988</v>
      </c>
      <c r="BM24" s="40">
        <f t="shared" si="5"/>
        <v>87503.522810421287</v>
      </c>
      <c r="BN24" s="40">
        <f t="shared" si="3"/>
        <v>80713.83077811946</v>
      </c>
      <c r="BO24" s="40">
        <f t="shared" si="3"/>
        <v>69800.888710404484</v>
      </c>
      <c r="BP24" s="40">
        <f t="shared" si="3"/>
        <v>68702.45081594112</v>
      </c>
      <c r="BQ24" s="40">
        <f t="shared" si="3"/>
        <v>68296.697688311688</v>
      </c>
      <c r="BR24" s="40">
        <f t="shared" si="3"/>
        <v>73511.023245411532</v>
      </c>
      <c r="BS24" s="40">
        <f t="shared" si="3"/>
        <v>77037.923697478996</v>
      </c>
      <c r="BT24" s="40">
        <f t="shared" si="3"/>
        <v>76324.899092674445</v>
      </c>
      <c r="BU24" s="40">
        <f t="shared" si="3"/>
        <v>92634</v>
      </c>
      <c r="BV24" s="40">
        <f t="shared" si="3"/>
        <v>88072.767261085173</v>
      </c>
      <c r="BW24" s="40">
        <f t="shared" si="3"/>
        <v>86967.027366328679</v>
      </c>
      <c r="BX24" s="40">
        <f t="shared" si="3"/>
        <v>82032.309895614657</v>
      </c>
      <c r="BY24" s="40">
        <f t="shared" si="3"/>
        <v>78640.011410620355</v>
      </c>
    </row>
    <row r="25" spans="1:81" s="41" customFormat="1" x14ac:dyDescent="0.2">
      <c r="A25" s="39" t="s">
        <v>9</v>
      </c>
      <c r="B25" s="40">
        <f t="shared" si="5"/>
        <v>2188.9422869590894</v>
      </c>
      <c r="C25" s="40">
        <f t="shared" si="5"/>
        <v>1098.7971163786733</v>
      </c>
      <c r="D25" s="40">
        <f t="shared" si="5"/>
        <v>3361.7397873283107</v>
      </c>
      <c r="E25" s="40">
        <f t="shared" si="5"/>
        <v>20318.628295605864</v>
      </c>
      <c r="F25" s="40">
        <f t="shared" si="5"/>
        <v>31918.320151617238</v>
      </c>
      <c r="G25" s="40">
        <f t="shared" si="5"/>
        <v>18138.826273121336</v>
      </c>
      <c r="H25" s="40">
        <f t="shared" si="5"/>
        <v>2401.9625527322669</v>
      </c>
      <c r="I25" s="40">
        <f t="shared" si="5"/>
        <v>6822.6921976149924</v>
      </c>
      <c r="J25" s="40">
        <f t="shared" si="5"/>
        <v>9418.446357238874</v>
      </c>
      <c r="K25" s="40">
        <f t="shared" si="5"/>
        <v>10553.498513606219</v>
      </c>
      <c r="L25" s="40">
        <f t="shared" si="5"/>
        <v>14487.832594894564</v>
      </c>
      <c r="M25" s="40">
        <f t="shared" si="5"/>
        <v>9466.8359407109456</v>
      </c>
      <c r="N25" s="40">
        <f t="shared" si="5"/>
        <v>9202.2177845499245</v>
      </c>
      <c r="O25" s="40">
        <f t="shared" si="5"/>
        <v>7060.995470916876</v>
      </c>
      <c r="P25" s="40">
        <f t="shared" si="5"/>
        <v>5183.0547998259963</v>
      </c>
      <c r="Q25" s="40">
        <f t="shared" si="5"/>
        <v>7835.5597426368613</v>
      </c>
      <c r="R25" s="40">
        <f t="shared" si="5"/>
        <v>6101.4129619989599</v>
      </c>
      <c r="S25" s="40">
        <f t="shared" si="5"/>
        <v>6628.7461243284743</v>
      </c>
      <c r="T25" s="40">
        <f t="shared" si="5"/>
        <v>15870.380132572522</v>
      </c>
      <c r="U25" s="40">
        <f t="shared" si="5"/>
        <v>6590.2832288922427</v>
      </c>
      <c r="V25" s="40">
        <f t="shared" si="5"/>
        <v>8951.76513096901</v>
      </c>
      <c r="W25" s="40">
        <f t="shared" si="5"/>
        <v>6479.3620651749952</v>
      </c>
      <c r="X25" s="40">
        <f t="shared" si="5"/>
        <v>5054.3917613668218</v>
      </c>
      <c r="Y25" s="40">
        <f t="shared" si="5"/>
        <v>6624.2781589314891</v>
      </c>
      <c r="Z25" s="40">
        <f t="shared" si="5"/>
        <v>6155.7145468998424</v>
      </c>
      <c r="AA25" s="40">
        <f t="shared" si="5"/>
        <v>6216.9143337208288</v>
      </c>
      <c r="AB25" s="40">
        <f t="shared" si="5"/>
        <v>6691.2721615630908</v>
      </c>
      <c r="AC25" s="40">
        <f t="shared" si="5"/>
        <v>7477.2832049077324</v>
      </c>
      <c r="AD25" s="40">
        <f t="shared" si="5"/>
        <v>8562.5002009957025</v>
      </c>
      <c r="AE25" s="40">
        <f t="shared" si="5"/>
        <v>7459.513560446534</v>
      </c>
      <c r="AF25" s="40">
        <f t="shared" si="5"/>
        <v>5203.9578812940899</v>
      </c>
      <c r="AG25" s="40">
        <f t="shared" si="5"/>
        <v>6807.620862548868</v>
      </c>
      <c r="AH25" s="40">
        <f t="shared" si="5"/>
        <v>6192.0855584388692</v>
      </c>
      <c r="AI25" s="40">
        <f t="shared" si="5"/>
        <v>8357.6418476438048</v>
      </c>
      <c r="AJ25" s="40">
        <f t="shared" si="5"/>
        <v>11314.787164988647</v>
      </c>
      <c r="AK25" s="40">
        <f t="shared" si="5"/>
        <v>9947.4425340216749</v>
      </c>
      <c r="AL25" s="40">
        <f t="shared" si="5"/>
        <v>9603.6468180869506</v>
      </c>
      <c r="AM25" s="40">
        <f t="shared" si="5"/>
        <v>11371.331179348446</v>
      </c>
      <c r="AN25" s="40">
        <f t="shared" si="5"/>
        <v>10642.194012752525</v>
      </c>
      <c r="AO25" s="40">
        <f t="shared" si="5"/>
        <v>10039.18760914761</v>
      </c>
      <c r="AP25" s="40">
        <f t="shared" si="5"/>
        <v>10213.835489265097</v>
      </c>
      <c r="AQ25" s="40">
        <f t="shared" si="5"/>
        <v>10536.885141913624</v>
      </c>
      <c r="AR25" s="40">
        <f t="shared" si="5"/>
        <v>9091.1150640965134</v>
      </c>
      <c r="AS25" s="40">
        <f t="shared" si="5"/>
        <v>8878.7587317446723</v>
      </c>
      <c r="AT25" s="40">
        <f t="shared" si="5"/>
        <v>8776.7999871863321</v>
      </c>
      <c r="AU25" s="40">
        <f t="shared" si="5"/>
        <v>7431.0575323605181</v>
      </c>
      <c r="AV25" s="40">
        <f t="shared" si="5"/>
        <v>9596.4758705172571</v>
      </c>
      <c r="AW25" s="40">
        <f t="shared" si="5"/>
        <v>8485.612093141046</v>
      </c>
      <c r="AX25" s="40">
        <f t="shared" si="5"/>
        <v>10581.801170351957</v>
      </c>
      <c r="AY25" s="40">
        <f t="shared" si="5"/>
        <v>8625.7244020738199</v>
      </c>
      <c r="AZ25" s="40">
        <f t="shared" si="5"/>
        <v>8145.0716785836757</v>
      </c>
      <c r="BA25" s="40">
        <f t="shared" si="5"/>
        <v>7953.266551079787</v>
      </c>
      <c r="BB25" s="40">
        <f t="shared" si="5"/>
        <v>7360.9343445327049</v>
      </c>
      <c r="BC25" s="40">
        <f t="shared" si="5"/>
        <v>7634.4743392615574</v>
      </c>
      <c r="BD25" s="40">
        <f t="shared" si="5"/>
        <v>9187.1333819439951</v>
      </c>
      <c r="BE25" s="40">
        <f t="shared" si="5"/>
        <v>9067.6550627411452</v>
      </c>
      <c r="BF25" s="40">
        <f t="shared" si="5"/>
        <v>8141.5639004782743</v>
      </c>
      <c r="BG25" s="40">
        <f t="shared" si="5"/>
        <v>9337.5292637809853</v>
      </c>
      <c r="BH25" s="40">
        <f t="shared" si="5"/>
        <v>11871.6572874005</v>
      </c>
      <c r="BI25" s="40">
        <f t="shared" si="5"/>
        <v>16930.751781893727</v>
      </c>
      <c r="BJ25" s="40">
        <f t="shared" si="5"/>
        <v>26215.022119384019</v>
      </c>
      <c r="BK25" s="40">
        <f t="shared" si="5"/>
        <v>31492.320921573195</v>
      </c>
      <c r="BL25" s="40">
        <f t="shared" si="5"/>
        <v>26284.618042046513</v>
      </c>
      <c r="BM25" s="40">
        <f t="shared" si="5"/>
        <v>18246.493320399113</v>
      </c>
      <c r="BN25" s="40">
        <f t="shared" si="3"/>
        <v>12736.681490058638</v>
      </c>
      <c r="BO25" s="40">
        <f t="shared" si="3"/>
        <v>8889.9801113792819</v>
      </c>
      <c r="BP25" s="40">
        <f t="shared" si="3"/>
        <v>9081.9741859612477</v>
      </c>
      <c r="BQ25" s="40">
        <f t="shared" si="3"/>
        <v>6043.8230649350653</v>
      </c>
      <c r="BR25" s="40">
        <f t="shared" si="3"/>
        <v>7322.2446259287872</v>
      </c>
      <c r="BS25" s="40">
        <f t="shared" si="3"/>
        <v>7164.5300215896641</v>
      </c>
      <c r="BT25" s="40">
        <f t="shared" si="3"/>
        <v>7219.2201458343034</v>
      </c>
      <c r="BU25" s="40">
        <f t="shared" si="3"/>
        <v>9801</v>
      </c>
      <c r="BV25" s="40">
        <f t="shared" si="3"/>
        <v>9647.0070671628782</v>
      </c>
      <c r="BW25" s="40">
        <f t="shared" si="3"/>
        <v>9445.1855188425779</v>
      </c>
      <c r="BX25" s="40">
        <f t="shared" si="3"/>
        <v>9838.1347568860492</v>
      </c>
      <c r="BY25" s="40">
        <f t="shared" si="3"/>
        <v>9368.1153247448492</v>
      </c>
    </row>
    <row r="26" spans="1:81" s="41" customFormat="1" x14ac:dyDescent="0.2">
      <c r="A26" s="39" t="s">
        <v>10</v>
      </c>
      <c r="B26" s="40">
        <f t="shared" si="5"/>
        <v>0</v>
      </c>
      <c r="C26" s="40">
        <f t="shared" si="5"/>
        <v>0</v>
      </c>
      <c r="D26" s="40">
        <f t="shared" si="5"/>
        <v>0</v>
      </c>
      <c r="E26" s="40">
        <f t="shared" si="5"/>
        <v>0</v>
      </c>
      <c r="F26" s="40">
        <f t="shared" si="5"/>
        <v>0</v>
      </c>
      <c r="G26" s="40">
        <f t="shared" si="5"/>
        <v>0</v>
      </c>
      <c r="H26" s="40">
        <f t="shared" si="5"/>
        <v>0</v>
      </c>
      <c r="I26" s="40">
        <f t="shared" si="5"/>
        <v>571.09588707714784</v>
      </c>
      <c r="J26" s="40">
        <f t="shared" si="5"/>
        <v>0</v>
      </c>
      <c r="K26" s="40">
        <f t="shared" si="5"/>
        <v>536.61856848845184</v>
      </c>
      <c r="L26" s="40">
        <f t="shared" si="5"/>
        <v>381.98983351831305</v>
      </c>
      <c r="M26" s="40">
        <f t="shared" si="5"/>
        <v>389.89136461020513</v>
      </c>
      <c r="N26" s="40">
        <f t="shared" si="5"/>
        <v>202.39481930828279</v>
      </c>
      <c r="O26" s="40">
        <f t="shared" si="5"/>
        <v>199.65114432375708</v>
      </c>
      <c r="P26" s="40">
        <f t="shared" si="5"/>
        <v>2897.7688842737466</v>
      </c>
      <c r="Q26" s="40">
        <f t="shared" si="5"/>
        <v>3839.6845914914852</v>
      </c>
      <c r="R26" s="40">
        <f t="shared" si="5"/>
        <v>4140.4741280583039</v>
      </c>
      <c r="S26" s="40">
        <f t="shared" si="5"/>
        <v>3987.3582501918659</v>
      </c>
      <c r="T26" s="40">
        <f t="shared" si="5"/>
        <v>4119.1243835905298</v>
      </c>
      <c r="U26" s="40">
        <f t="shared" si="5"/>
        <v>3043.0542778218278</v>
      </c>
      <c r="V26" s="40">
        <f t="shared" si="5"/>
        <v>3550.5380817582854</v>
      </c>
      <c r="W26" s="40">
        <f t="shared" si="5"/>
        <v>2840.2683025424635</v>
      </c>
      <c r="X26" s="40">
        <f t="shared" si="5"/>
        <v>3180.0548165266255</v>
      </c>
      <c r="Y26" s="40">
        <f t="shared" si="5"/>
        <v>3592.7439031421163</v>
      </c>
      <c r="Z26" s="40">
        <f t="shared" si="5"/>
        <v>4113.3756879051007</v>
      </c>
      <c r="AA26" s="40">
        <f t="shared" si="5"/>
        <v>4433.4484960973759</v>
      </c>
      <c r="AB26" s="40">
        <f t="shared" si="5"/>
        <v>4704.8676299154431</v>
      </c>
      <c r="AC26" s="40">
        <f t="shared" si="5"/>
        <v>4489.4741401547726</v>
      </c>
      <c r="AD26" s="40">
        <f t="shared" si="5"/>
        <v>4459.0308250100497</v>
      </c>
      <c r="AE26" s="40">
        <f t="shared" si="5"/>
        <v>4257.7441284218421</v>
      </c>
      <c r="AF26" s="40">
        <f t="shared" si="5"/>
        <v>4268.4505229871083</v>
      </c>
      <c r="AG26" s="40">
        <f t="shared" si="5"/>
        <v>4588.3188478498842</v>
      </c>
      <c r="AH26" s="40">
        <f t="shared" si="5"/>
        <v>4120.8558927944678</v>
      </c>
      <c r="AI26" s="40">
        <f t="shared" si="5"/>
        <v>4928.9918371625035</v>
      </c>
      <c r="AJ26" s="40">
        <f t="shared" si="5"/>
        <v>5070.4792767432855</v>
      </c>
      <c r="AK26" s="40">
        <f t="shared" si="5"/>
        <v>5979.0479060874968</v>
      </c>
      <c r="AL26" s="40">
        <f t="shared" si="5"/>
        <v>5683.3998575330534</v>
      </c>
      <c r="AM26" s="40">
        <f t="shared" si="5"/>
        <v>5956.7060192708004</v>
      </c>
      <c r="AN26" s="40">
        <f t="shared" si="5"/>
        <v>5648.5646312716017</v>
      </c>
      <c r="AO26" s="40">
        <f t="shared" si="5"/>
        <v>6061.3591003591009</v>
      </c>
      <c r="AP26" s="40">
        <f t="shared" si="5"/>
        <v>6108.4426491230224</v>
      </c>
      <c r="AQ26" s="40">
        <f t="shared" si="5"/>
        <v>6015.8305550556006</v>
      </c>
      <c r="AR26" s="40">
        <f t="shared" si="5"/>
        <v>5569.8586055468504</v>
      </c>
      <c r="AS26" s="40">
        <f t="shared" si="5"/>
        <v>5640.7842675077945</v>
      </c>
      <c r="AT26" s="40">
        <f t="shared" si="5"/>
        <v>6244.3240106780568</v>
      </c>
      <c r="AU26" s="40">
        <f t="shared" si="5"/>
        <v>6430.785624732719</v>
      </c>
      <c r="AV26" s="40">
        <f t="shared" si="5"/>
        <v>5591.1569350442533</v>
      </c>
      <c r="AW26" s="40">
        <f t="shared" si="5"/>
        <v>5306.2443479593749</v>
      </c>
      <c r="AX26" s="40">
        <f t="shared" si="5"/>
        <v>6539.7465524008903</v>
      </c>
      <c r="AY26" s="40">
        <f t="shared" si="5"/>
        <v>6231.7012075842858</v>
      </c>
      <c r="AZ26" s="40">
        <f t="shared" si="5"/>
        <v>5704.2324159565151</v>
      </c>
      <c r="BA26" s="40">
        <f t="shared" si="5"/>
        <v>5285.5011011061224</v>
      </c>
      <c r="BB26" s="40">
        <f t="shared" si="5"/>
        <v>5107.67535892663</v>
      </c>
      <c r="BC26" s="40">
        <f t="shared" si="5"/>
        <v>5184.9103801402025</v>
      </c>
      <c r="BD26" s="40">
        <f t="shared" si="5"/>
        <v>5608.4325034096355</v>
      </c>
      <c r="BE26" s="40">
        <f t="shared" si="5"/>
        <v>5686.6568406965835</v>
      </c>
      <c r="BF26" s="40">
        <f t="shared" si="5"/>
        <v>5079.6884756283707</v>
      </c>
      <c r="BG26" s="40">
        <f t="shared" si="5"/>
        <v>5270.6880059193491</v>
      </c>
      <c r="BH26" s="40">
        <f t="shared" si="5"/>
        <v>5513.5314957014289</v>
      </c>
      <c r="BI26" s="40">
        <f t="shared" si="5"/>
        <v>4879.9760167853565</v>
      </c>
      <c r="BJ26" s="40">
        <f t="shared" si="5"/>
        <v>3381.4336907073475</v>
      </c>
      <c r="BK26" s="40">
        <f t="shared" si="5"/>
        <v>4519.2038376361606</v>
      </c>
      <c r="BL26" s="40">
        <f t="shared" si="5"/>
        <v>2639.2890597209303</v>
      </c>
      <c r="BM26" s="40">
        <f t="shared" si="5"/>
        <v>2091.5403824833702</v>
      </c>
      <c r="BN26" s="40">
        <f t="shared" si="3"/>
        <v>1893.6387541302979</v>
      </c>
      <c r="BO26" s="40">
        <f t="shared" si="3"/>
        <v>1640.7015847600089</v>
      </c>
      <c r="BP26" s="40">
        <f t="shared" si="3"/>
        <v>1533.5030292548961</v>
      </c>
      <c r="BQ26" s="40">
        <f t="shared" si="3"/>
        <v>1219.0301298701299</v>
      </c>
      <c r="BR26" s="40">
        <f t="shared" si="3"/>
        <v>1324.4943722085709</v>
      </c>
      <c r="BS26" s="40">
        <f t="shared" si="3"/>
        <v>1387.3872322051352</v>
      </c>
      <c r="BT26" s="40">
        <f t="shared" si="3"/>
        <v>1301.0910884300242</v>
      </c>
      <c r="BU26" s="40">
        <f t="shared" si="3"/>
        <v>1583</v>
      </c>
      <c r="BV26" s="40">
        <f t="shared" si="3"/>
        <v>1350.5809894028027</v>
      </c>
      <c r="BW26" s="40">
        <f t="shared" si="3"/>
        <v>1323.8405766286005</v>
      </c>
      <c r="BX26" s="40">
        <f t="shared" si="3"/>
        <v>1380.2476134839656</v>
      </c>
      <c r="BY26" s="40">
        <f t="shared" si="3"/>
        <v>1299.3416177723939</v>
      </c>
    </row>
    <row r="27" spans="1:81" s="41" customFormat="1" x14ac:dyDescent="0.2">
      <c r="A27" s="39" t="s">
        <v>11</v>
      </c>
      <c r="B27" s="40">
        <f t="shared" si="5"/>
        <v>0</v>
      </c>
      <c r="C27" s="40">
        <f t="shared" si="5"/>
        <v>0</v>
      </c>
      <c r="D27" s="40">
        <f t="shared" si="5"/>
        <v>1455.5986708019491</v>
      </c>
      <c r="E27" s="40">
        <f t="shared" si="5"/>
        <v>4719.9079893475382</v>
      </c>
      <c r="F27" s="40">
        <f t="shared" si="5"/>
        <v>6127.49519878706</v>
      </c>
      <c r="G27" s="40">
        <f t="shared" si="5"/>
        <v>2795.3670626385619</v>
      </c>
      <c r="H27" s="40">
        <f t="shared" si="5"/>
        <v>767.40017659177852</v>
      </c>
      <c r="I27" s="40">
        <f t="shared" si="5"/>
        <v>8520.7506351910451</v>
      </c>
      <c r="J27" s="40">
        <f t="shared" si="5"/>
        <v>0</v>
      </c>
      <c r="K27" s="40">
        <f t="shared" si="5"/>
        <v>0</v>
      </c>
      <c r="L27" s="40">
        <f t="shared" si="5"/>
        <v>520.89522752497237</v>
      </c>
      <c r="M27" s="40">
        <f t="shared" si="5"/>
        <v>0</v>
      </c>
      <c r="N27" s="40">
        <f t="shared" si="5"/>
        <v>0</v>
      </c>
      <c r="O27" s="40">
        <f t="shared" si="5"/>
        <v>0</v>
      </c>
      <c r="P27" s="40">
        <f t="shared" si="5"/>
        <v>2140.3974713385628</v>
      </c>
      <c r="Q27" s="40">
        <f t="shared" si="5"/>
        <v>6.5079399855787887</v>
      </c>
      <c r="R27" s="40">
        <f t="shared" si="5"/>
        <v>0</v>
      </c>
      <c r="S27" s="40">
        <f t="shared" si="5"/>
        <v>0</v>
      </c>
      <c r="T27" s="40">
        <f t="shared" si="5"/>
        <v>8553.677210969523</v>
      </c>
      <c r="U27" s="40">
        <f t="shared" si="5"/>
        <v>6086.1085556436556</v>
      </c>
      <c r="V27" s="40">
        <f t="shared" si="5"/>
        <v>2993.5909316785546</v>
      </c>
      <c r="W27" s="40">
        <f t="shared" si="5"/>
        <v>5331.0504662955227</v>
      </c>
      <c r="X27" s="40">
        <f t="shared" si="5"/>
        <v>26.324957090452198</v>
      </c>
      <c r="Y27" s="40">
        <f t="shared" si="5"/>
        <v>0</v>
      </c>
      <c r="Z27" s="40">
        <f t="shared" si="5"/>
        <v>0</v>
      </c>
      <c r="AA27" s="40">
        <f t="shared" si="5"/>
        <v>0</v>
      </c>
      <c r="AB27" s="40">
        <f t="shared" si="5"/>
        <v>0</v>
      </c>
      <c r="AC27" s="40">
        <f t="shared" si="5"/>
        <v>613.08289900125669</v>
      </c>
      <c r="AD27" s="40">
        <f t="shared" si="5"/>
        <v>489.80403692136429</v>
      </c>
      <c r="AE27" s="40">
        <f t="shared" si="5"/>
        <v>744.59754233132367</v>
      </c>
      <c r="AF27" s="40">
        <f t="shared" si="5"/>
        <v>1341.4224154706885</v>
      </c>
      <c r="AG27" s="40">
        <f t="shared" si="5"/>
        <v>2131.2344744331517</v>
      </c>
      <c r="AH27" s="40">
        <f t="shared" si="5"/>
        <v>3607.774228554003</v>
      </c>
      <c r="AI27" s="40">
        <f t="shared" si="5"/>
        <v>6584.2870000419271</v>
      </c>
      <c r="AJ27" s="40">
        <f t="shared" si="5"/>
        <v>5740.2520727179999</v>
      </c>
      <c r="AK27" s="40">
        <f t="shared" si="5"/>
        <v>2370.0134583495792</v>
      </c>
      <c r="AL27" s="40">
        <f t="shared" si="5"/>
        <v>5906.9880872224394</v>
      </c>
      <c r="AM27" s="40">
        <f t="shared" si="5"/>
        <v>10487.100424238697</v>
      </c>
      <c r="AN27" s="40">
        <f t="shared" si="5"/>
        <v>10549.495485089845</v>
      </c>
      <c r="AO27" s="40">
        <f t="shared" si="5"/>
        <v>5148.7056813456811</v>
      </c>
      <c r="AP27" s="40">
        <f t="shared" si="5"/>
        <v>2379.2183622404768</v>
      </c>
      <c r="AQ27" s="40">
        <f t="shared" si="5"/>
        <v>1647.1916995985573</v>
      </c>
      <c r="AR27" s="40">
        <f t="shared" si="5"/>
        <v>825.82058866841624</v>
      </c>
      <c r="AS27" s="40">
        <f t="shared" si="5"/>
        <v>4622.4994862070853</v>
      </c>
      <c r="AT27" s="40">
        <f t="shared" si="5"/>
        <v>7662.5773774693007</v>
      </c>
      <c r="AU27" s="40">
        <f t="shared" si="5"/>
        <v>7347.8375204697877</v>
      </c>
      <c r="AV27" s="40">
        <f t="shared" si="5"/>
        <v>6474.3074020763797</v>
      </c>
      <c r="AW27" s="40">
        <f t="shared" si="5"/>
        <v>8226.0080372137672</v>
      </c>
      <c r="AX27" s="40">
        <f t="shared" si="5"/>
        <v>4699.099576736884</v>
      </c>
      <c r="AY27" s="40">
        <f t="shared" si="5"/>
        <v>11365.198958591143</v>
      </c>
      <c r="AZ27" s="40">
        <f t="shared" si="5"/>
        <v>3860.9368311764188</v>
      </c>
      <c r="BA27" s="40">
        <f t="shared" si="5"/>
        <v>7917.951398956583</v>
      </c>
      <c r="BB27" s="40">
        <f t="shared" si="5"/>
        <v>10544.041088114414</v>
      </c>
      <c r="BC27" s="40">
        <f t="shared" si="5"/>
        <v>7507.7727551690732</v>
      </c>
      <c r="BD27" s="40">
        <f t="shared" si="5"/>
        <v>6080.8819805990343</v>
      </c>
      <c r="BE27" s="40">
        <f t="shared" si="5"/>
        <v>5647.2322534672739</v>
      </c>
      <c r="BF27" s="40">
        <f t="shared" si="5"/>
        <v>10582.573771242496</v>
      </c>
      <c r="BG27" s="40">
        <f t="shared" si="5"/>
        <v>10134.949118263659</v>
      </c>
      <c r="BH27" s="40">
        <f t="shared" si="5"/>
        <v>5922.1257863905539</v>
      </c>
      <c r="BI27" s="40">
        <f t="shared" si="5"/>
        <v>3439.2673915515088</v>
      </c>
      <c r="BJ27" s="40">
        <f t="shared" si="5"/>
        <v>12233.043316768393</v>
      </c>
      <c r="BK27" s="40">
        <f t="shared" si="5"/>
        <v>-1429.2804237014573</v>
      </c>
      <c r="BL27" s="40">
        <f t="shared" si="5"/>
        <v>6565.0423501395353</v>
      </c>
      <c r="BM27" s="40">
        <f t="shared" ref="BM27" si="6">BM13/BM$3</f>
        <v>3231.4470066518847</v>
      </c>
      <c r="BN27" s="40">
        <f t="shared" si="3"/>
        <v>8191.9484801459221</v>
      </c>
      <c r="BO27" s="40">
        <f t="shared" si="3"/>
        <v>4938.632977094936</v>
      </c>
      <c r="BP27" s="40">
        <f t="shared" si="3"/>
        <v>12218.242202037951</v>
      </c>
      <c r="BQ27" s="40">
        <f t="shared" si="3"/>
        <v>7996.4099220779226</v>
      </c>
      <c r="BR27" s="40">
        <f t="shared" si="3"/>
        <v>9835.9298750205526</v>
      </c>
      <c r="BS27" s="40">
        <f t="shared" si="3"/>
        <v>15727.878930481285</v>
      </c>
      <c r="BT27" s="40">
        <f t="shared" si="3"/>
        <v>1965.9119267187198</v>
      </c>
      <c r="BU27" s="40">
        <f t="shared" si="3"/>
        <v>1557</v>
      </c>
      <c r="BV27" s="40">
        <f t="shared" si="3"/>
        <v>237.01276246227576</v>
      </c>
      <c r="BW27" s="40">
        <f t="shared" si="3"/>
        <v>261.70056293961471</v>
      </c>
      <c r="BX27" s="40">
        <f t="shared" si="3"/>
        <v>224.2550507292099</v>
      </c>
      <c r="BY27" s="40">
        <f t="shared" si="3"/>
        <v>215.79171743923149</v>
      </c>
    </row>
    <row r="28" spans="1:81" s="42" customFormat="1" ht="15" thickBot="1" x14ac:dyDescent="0.25">
      <c r="A28" s="39" t="s">
        <v>12</v>
      </c>
      <c r="B28" s="40">
        <f t="shared" ref="B28:BM31" si="7">B14/B$3</f>
        <v>-8158.7848877566057</v>
      </c>
      <c r="C28" s="40">
        <f t="shared" si="7"/>
        <v>-4948.9129966031587</v>
      </c>
      <c r="D28" s="40">
        <f t="shared" si="7"/>
        <v>-1836.8268941072213</v>
      </c>
      <c r="E28" s="40">
        <f t="shared" si="7"/>
        <v>-1554.1160452729698</v>
      </c>
      <c r="F28" s="40">
        <f t="shared" si="7"/>
        <v>-1446.8795114555251</v>
      </c>
      <c r="G28" s="40">
        <f t="shared" si="7"/>
        <v>-1599.5711525098438</v>
      </c>
      <c r="H28" s="40">
        <f t="shared" si="7"/>
        <v>-2095.0024820955555</v>
      </c>
      <c r="I28" s="40">
        <f t="shared" si="7"/>
        <v>-2756.4894816257001</v>
      </c>
      <c r="J28" s="40">
        <f t="shared" si="7"/>
        <v>-2939.0896433936914</v>
      </c>
      <c r="K28" s="40">
        <f t="shared" si="7"/>
        <v>-2425.5159295678022</v>
      </c>
      <c r="L28" s="40">
        <f t="shared" si="7"/>
        <v>1555.7404128745841</v>
      </c>
      <c r="M28" s="40">
        <f t="shared" si="7"/>
        <v>1600.606654715579</v>
      </c>
      <c r="N28" s="40">
        <f t="shared" si="7"/>
        <v>1882.27181956703</v>
      </c>
      <c r="O28" s="40">
        <f t="shared" si="7"/>
        <v>432.57747936814036</v>
      </c>
      <c r="P28" s="40">
        <f t="shared" si="7"/>
        <v>665.16967570829183</v>
      </c>
      <c r="Q28" s="40">
        <f t="shared" si="7"/>
        <v>-709.36545842808789</v>
      </c>
      <c r="R28" s="40">
        <f t="shared" si="7"/>
        <v>-1176.5633003643939</v>
      </c>
      <c r="S28" s="40">
        <f t="shared" si="7"/>
        <v>-1263.8219493476597</v>
      </c>
      <c r="T28" s="40">
        <f t="shared" si="7"/>
        <v>-1428.7053042183368</v>
      </c>
      <c r="U28" s="40">
        <f t="shared" si="7"/>
        <v>-858.29736041128479</v>
      </c>
      <c r="V28" s="40">
        <f t="shared" si="7"/>
        <v>-910.84065169289352</v>
      </c>
      <c r="W28" s="40">
        <f t="shared" si="7"/>
        <v>-737.80407077763209</v>
      </c>
      <c r="X28" s="40">
        <f t="shared" si="7"/>
        <v>-737.09879853266159</v>
      </c>
      <c r="Y28" s="40">
        <f t="shared" si="7"/>
        <v>-596.28525031228992</v>
      </c>
      <c r="Z28" s="40">
        <f t="shared" si="7"/>
        <v>-506.99746850923333</v>
      </c>
      <c r="AA28" s="40">
        <f t="shared" si="7"/>
        <v>-481.3982338058164</v>
      </c>
      <c r="AB28" s="40">
        <f t="shared" si="7"/>
        <v>-650.71872588457438</v>
      </c>
      <c r="AC28" s="40">
        <f t="shared" si="7"/>
        <v>-675.16724320391563</v>
      </c>
      <c r="AD28" s="40">
        <f t="shared" si="7"/>
        <v>-533.34217353659665</v>
      </c>
      <c r="AE28" s="40">
        <f t="shared" si="7"/>
        <v>-582.13989673176218</v>
      </c>
      <c r="AF28" s="40">
        <f t="shared" si="7"/>
        <v>-469.33928484553644</v>
      </c>
      <c r="AG28" s="40">
        <f t="shared" si="7"/>
        <v>-1444.3076603596564</v>
      </c>
      <c r="AH28" s="40">
        <f t="shared" si="7"/>
        <v>-1963.2124731727249</v>
      </c>
      <c r="AI28" s="40">
        <f t="shared" si="7"/>
        <v>-1596.2653205181959</v>
      </c>
      <c r="AJ28" s="40">
        <f t="shared" si="7"/>
        <v>-1643.3600561029077</v>
      </c>
      <c r="AK28" s="40">
        <f t="shared" si="7"/>
        <v>-804.70224399776407</v>
      </c>
      <c r="AL28" s="40">
        <f t="shared" si="7"/>
        <v>-1384.1176123628643</v>
      </c>
      <c r="AM28" s="40">
        <f t="shared" si="7"/>
        <v>-921.33134623323463</v>
      </c>
      <c r="AN28" s="40">
        <f t="shared" si="7"/>
        <v>-1469.0701449150902</v>
      </c>
      <c r="AO28" s="40">
        <f t="shared" si="7"/>
        <v>-1594.6795161595162</v>
      </c>
      <c r="AP28" s="40">
        <f t="shared" si="7"/>
        <v>-1579.1441296732539</v>
      </c>
      <c r="AQ28" s="40">
        <f t="shared" si="7"/>
        <v>-1272.5795404925309</v>
      </c>
      <c r="AR28" s="40">
        <f t="shared" si="7"/>
        <v>-1522.2744327600205</v>
      </c>
      <c r="AS28" s="40">
        <f t="shared" si="7"/>
        <v>-75914.413998213218</v>
      </c>
      <c r="AT28" s="40">
        <f t="shared" si="7"/>
        <v>-10495.743113721303</v>
      </c>
      <c r="AU28" s="40">
        <f t="shared" si="7"/>
        <v>-2454.174468307031</v>
      </c>
      <c r="AV28" s="40">
        <f t="shared" si="7"/>
        <v>-1459.6736471380884</v>
      </c>
      <c r="AW28" s="40">
        <f t="shared" si="7"/>
        <v>-2858.7723749100314</v>
      </c>
      <c r="AX28" s="40">
        <f t="shared" si="7"/>
        <v>-954.86440272144455</v>
      </c>
      <c r="AY28" s="40">
        <f t="shared" si="7"/>
        <v>-2166.2364885236102</v>
      </c>
      <c r="AZ28" s="40">
        <f t="shared" si="7"/>
        <v>-3345.3505156275801</v>
      </c>
      <c r="BA28" s="40">
        <f t="shared" si="7"/>
        <v>-1216.9012835787203</v>
      </c>
      <c r="BB28" s="40">
        <f t="shared" si="7"/>
        <v>-2481.0356456993313</v>
      </c>
      <c r="BC28" s="40">
        <f t="shared" si="7"/>
        <v>-1883.6302168415939</v>
      </c>
      <c r="BD28" s="40">
        <f t="shared" si="7"/>
        <v>-2358.0909389335966</v>
      </c>
      <c r="BE28" s="40">
        <f t="shared" si="7"/>
        <v>-1601.4539226250479</v>
      </c>
      <c r="BF28" s="40">
        <f t="shared" si="7"/>
        <v>-691.17725145008649</v>
      </c>
      <c r="BG28" s="40">
        <f t="shared" si="7"/>
        <v>-1619.2767690220744</v>
      </c>
      <c r="BH28" s="40">
        <f t="shared" si="7"/>
        <v>-3100.5828948940025</v>
      </c>
      <c r="BI28" s="40">
        <f t="shared" si="7"/>
        <v>-2310.2272147057915</v>
      </c>
      <c r="BJ28" s="40">
        <f t="shared" si="7"/>
        <v>-1840.4219209085318</v>
      </c>
      <c r="BK28" s="40">
        <f t="shared" si="7"/>
        <v>-1431.6292822449273</v>
      </c>
      <c r="BL28" s="40">
        <f t="shared" si="7"/>
        <v>-1851.1114269767443</v>
      </c>
      <c r="BM28" s="40">
        <f t="shared" si="7"/>
        <v>-2380.22544345898</v>
      </c>
      <c r="BN28" s="40">
        <f t="shared" si="3"/>
        <v>-510.94631472391472</v>
      </c>
      <c r="BO28" s="40">
        <f t="shared" si="3"/>
        <v>-1842.345903101904</v>
      </c>
      <c r="BP28" s="40">
        <f t="shared" si="3"/>
        <v>-2041.0633120499181</v>
      </c>
      <c r="BQ28" s="40">
        <f t="shared" si="3"/>
        <v>-1964.3494285714287</v>
      </c>
      <c r="BR28" s="40">
        <f t="shared" si="3"/>
        <v>-839.30449444022759</v>
      </c>
      <c r="BS28" s="40">
        <f t="shared" si="3"/>
        <v>-461.42316936260676</v>
      </c>
      <c r="BT28" s="40">
        <f t="shared" si="3"/>
        <v>-1190.9673912901787</v>
      </c>
      <c r="BU28" s="40">
        <f t="shared" si="3"/>
        <v>-1134</v>
      </c>
      <c r="BV28" s="40">
        <f t="shared" si="3"/>
        <v>-908.875386632198</v>
      </c>
      <c r="BW28" s="40">
        <f t="shared" si="3"/>
        <v>-1129.2427221350408</v>
      </c>
      <c r="BX28" s="40">
        <f t="shared" si="3"/>
        <v>-1075.2982767183034</v>
      </c>
      <c r="BY28" s="40">
        <f t="shared" si="3"/>
        <v>-1311.2790319286066</v>
      </c>
    </row>
    <row r="29" spans="1:81" s="24" customFormat="1" ht="15" thickBot="1" x14ac:dyDescent="0.25">
      <c r="A29" s="24" t="s">
        <v>13</v>
      </c>
      <c r="B29" s="40">
        <f t="shared" si="7"/>
        <v>0</v>
      </c>
      <c r="C29" s="40">
        <f t="shared" si="7"/>
        <v>0</v>
      </c>
      <c r="D29" s="40">
        <f t="shared" si="7"/>
        <v>0</v>
      </c>
      <c r="E29" s="40">
        <f t="shared" si="7"/>
        <v>0</v>
      </c>
      <c r="F29" s="40">
        <f t="shared" si="7"/>
        <v>0</v>
      </c>
      <c r="G29" s="40">
        <f t="shared" si="7"/>
        <v>0</v>
      </c>
      <c r="H29" s="40">
        <f t="shared" si="7"/>
        <v>0</v>
      </c>
      <c r="I29" s="40">
        <f t="shared" si="7"/>
        <v>0</v>
      </c>
      <c r="J29" s="40">
        <f t="shared" si="7"/>
        <v>0</v>
      </c>
      <c r="K29" s="40">
        <f t="shared" si="7"/>
        <v>0</v>
      </c>
      <c r="L29" s="40">
        <f t="shared" si="7"/>
        <v>0</v>
      </c>
      <c r="M29" s="40">
        <f t="shared" si="7"/>
        <v>0</v>
      </c>
      <c r="N29" s="40">
        <f t="shared" si="7"/>
        <v>0</v>
      </c>
      <c r="O29" s="40">
        <f t="shared" si="7"/>
        <v>0</v>
      </c>
      <c r="P29" s="40">
        <f t="shared" si="7"/>
        <v>0</v>
      </c>
      <c r="Q29" s="40">
        <f t="shared" si="7"/>
        <v>0</v>
      </c>
      <c r="R29" s="40">
        <f t="shared" si="7"/>
        <v>0</v>
      </c>
      <c r="S29" s="40">
        <f t="shared" si="7"/>
        <v>0</v>
      </c>
      <c r="T29" s="40">
        <f t="shared" si="7"/>
        <v>0</v>
      </c>
      <c r="U29" s="40">
        <f t="shared" si="7"/>
        <v>0</v>
      </c>
      <c r="V29" s="40">
        <f t="shared" si="7"/>
        <v>0</v>
      </c>
      <c r="W29" s="40">
        <f t="shared" si="7"/>
        <v>0</v>
      </c>
      <c r="X29" s="40">
        <f t="shared" si="7"/>
        <v>0</v>
      </c>
      <c r="Y29" s="40">
        <f t="shared" si="7"/>
        <v>0</v>
      </c>
      <c r="Z29" s="40">
        <f t="shared" si="7"/>
        <v>0</v>
      </c>
      <c r="AA29" s="40">
        <f t="shared" si="7"/>
        <v>0</v>
      </c>
      <c r="AB29" s="40">
        <f t="shared" si="7"/>
        <v>0</v>
      </c>
      <c r="AC29" s="40">
        <f t="shared" si="7"/>
        <v>0</v>
      </c>
      <c r="AD29" s="40">
        <f t="shared" si="7"/>
        <v>0</v>
      </c>
      <c r="AE29" s="40">
        <f t="shared" si="7"/>
        <v>0</v>
      </c>
      <c r="AF29" s="40">
        <f t="shared" si="7"/>
        <v>0</v>
      </c>
      <c r="AG29" s="40">
        <f t="shared" si="7"/>
        <v>0</v>
      </c>
      <c r="AH29" s="40">
        <f t="shared" si="7"/>
        <v>0</v>
      </c>
      <c r="AI29" s="40">
        <f t="shared" si="7"/>
        <v>0</v>
      </c>
      <c r="AJ29" s="40">
        <f t="shared" si="7"/>
        <v>0</v>
      </c>
      <c r="AK29" s="40">
        <f t="shared" si="7"/>
        <v>0</v>
      </c>
      <c r="AL29" s="40">
        <f t="shared" si="7"/>
        <v>0</v>
      </c>
      <c r="AM29" s="40">
        <f t="shared" si="7"/>
        <v>0</v>
      </c>
      <c r="AN29" s="40">
        <f t="shared" si="7"/>
        <v>0</v>
      </c>
      <c r="AO29" s="40">
        <f t="shared" si="7"/>
        <v>0</v>
      </c>
      <c r="AP29" s="40">
        <f t="shared" si="7"/>
        <v>0</v>
      </c>
      <c r="AQ29" s="40">
        <f t="shared" si="7"/>
        <v>0</v>
      </c>
      <c r="AR29" s="40">
        <f t="shared" si="7"/>
        <v>0</v>
      </c>
      <c r="AS29" s="40">
        <f t="shared" si="7"/>
        <v>0</v>
      </c>
      <c r="AT29" s="40">
        <f t="shared" si="7"/>
        <v>0</v>
      </c>
      <c r="AU29" s="40">
        <f t="shared" si="7"/>
        <v>0</v>
      </c>
      <c r="AV29" s="40">
        <f t="shared" si="7"/>
        <v>0</v>
      </c>
      <c r="AW29" s="40">
        <f t="shared" si="7"/>
        <v>0</v>
      </c>
      <c r="AX29" s="40">
        <f t="shared" si="7"/>
        <v>0</v>
      </c>
      <c r="AY29" s="40">
        <f t="shared" si="7"/>
        <v>0</v>
      </c>
      <c r="AZ29" s="40">
        <f t="shared" si="7"/>
        <v>0</v>
      </c>
      <c r="BA29" s="40">
        <f t="shared" si="7"/>
        <v>0</v>
      </c>
      <c r="BB29" s="40">
        <f t="shared" si="7"/>
        <v>0</v>
      </c>
      <c r="BC29" s="40">
        <f t="shared" si="7"/>
        <v>0</v>
      </c>
      <c r="BD29" s="40">
        <f t="shared" si="7"/>
        <v>0</v>
      </c>
      <c r="BE29" s="40">
        <f t="shared" si="7"/>
        <v>0</v>
      </c>
      <c r="BF29" s="40">
        <f t="shared" si="7"/>
        <v>0</v>
      </c>
      <c r="BG29" s="40">
        <f t="shared" si="7"/>
        <v>0</v>
      </c>
      <c r="BH29" s="40">
        <f t="shared" si="7"/>
        <v>0</v>
      </c>
      <c r="BI29" s="40">
        <f t="shared" si="7"/>
        <v>0</v>
      </c>
      <c r="BJ29" s="40">
        <f t="shared" si="7"/>
        <v>0</v>
      </c>
      <c r="BK29" s="40">
        <f t="shared" si="7"/>
        <v>0</v>
      </c>
      <c r="BL29" s="40">
        <f t="shared" si="7"/>
        <v>0</v>
      </c>
      <c r="BM29" s="40">
        <f t="shared" si="7"/>
        <v>0</v>
      </c>
      <c r="BN29" s="40">
        <f t="shared" si="3"/>
        <v>0</v>
      </c>
      <c r="BO29" s="40">
        <f t="shared" si="3"/>
        <v>0</v>
      </c>
      <c r="BP29" s="40">
        <f t="shared" si="3"/>
        <v>0</v>
      </c>
      <c r="BQ29" s="40">
        <f t="shared" si="3"/>
        <v>0</v>
      </c>
      <c r="BR29" s="40">
        <f t="shared" si="3"/>
        <v>0</v>
      </c>
      <c r="BS29" s="40">
        <f t="shared" si="3"/>
        <v>0</v>
      </c>
      <c r="BT29" s="40">
        <f t="shared" si="3"/>
        <v>0</v>
      </c>
      <c r="BU29" s="40">
        <f t="shared" si="3"/>
        <v>0</v>
      </c>
      <c r="BV29" s="40">
        <f t="shared" si="3"/>
        <v>51907.753762399239</v>
      </c>
      <c r="BW29" s="40">
        <f t="shared" si="3"/>
        <v>43904.343526133169</v>
      </c>
      <c r="BX29" s="40">
        <f t="shared" si="3"/>
        <v>42974.398842668677</v>
      </c>
      <c r="BY29" s="40">
        <f t="shared" si="3"/>
        <v>42056.428334965116</v>
      </c>
      <c r="BZ29" s="43">
        <f>AVERAGE(BV29:BY29)</f>
        <v>45210.731116541552</v>
      </c>
      <c r="CA29" s="23"/>
      <c r="CB29" s="23"/>
      <c r="CC29" s="23"/>
    </row>
    <row r="30" spans="1:81" s="24" customFormat="1" x14ac:dyDescent="0.2">
      <c r="A30" s="24" t="s">
        <v>14</v>
      </c>
      <c r="B30" s="40">
        <f t="shared" si="7"/>
        <v>0</v>
      </c>
      <c r="C30" s="40">
        <f t="shared" si="7"/>
        <v>0</v>
      </c>
      <c r="D30" s="40">
        <f t="shared" si="7"/>
        <v>0</v>
      </c>
      <c r="E30" s="40">
        <f t="shared" si="7"/>
        <v>0</v>
      </c>
      <c r="F30" s="40">
        <f t="shared" si="7"/>
        <v>0</v>
      </c>
      <c r="G30" s="40">
        <f t="shared" si="7"/>
        <v>0</v>
      </c>
      <c r="H30" s="40">
        <f t="shared" si="7"/>
        <v>0</v>
      </c>
      <c r="I30" s="40">
        <f t="shared" si="7"/>
        <v>0</v>
      </c>
      <c r="J30" s="40">
        <f t="shared" si="7"/>
        <v>0</v>
      </c>
      <c r="K30" s="40">
        <f t="shared" si="7"/>
        <v>0</v>
      </c>
      <c r="L30" s="40">
        <f t="shared" si="7"/>
        <v>0</v>
      </c>
      <c r="M30" s="40">
        <f t="shared" si="7"/>
        <v>0</v>
      </c>
      <c r="N30" s="40">
        <f t="shared" si="7"/>
        <v>0</v>
      </c>
      <c r="O30" s="40">
        <f t="shared" si="7"/>
        <v>0</v>
      </c>
      <c r="P30" s="40">
        <f t="shared" si="7"/>
        <v>0</v>
      </c>
      <c r="Q30" s="40">
        <f t="shared" si="7"/>
        <v>0</v>
      </c>
      <c r="R30" s="40">
        <f t="shared" si="7"/>
        <v>0</v>
      </c>
      <c r="S30" s="40">
        <f t="shared" si="7"/>
        <v>0</v>
      </c>
      <c r="T30" s="40">
        <f t="shared" si="7"/>
        <v>0</v>
      </c>
      <c r="U30" s="40">
        <f t="shared" si="7"/>
        <v>0</v>
      </c>
      <c r="V30" s="40">
        <f t="shared" si="7"/>
        <v>0</v>
      </c>
      <c r="W30" s="40">
        <f t="shared" si="7"/>
        <v>0</v>
      </c>
      <c r="X30" s="40">
        <f t="shared" si="7"/>
        <v>0</v>
      </c>
      <c r="Y30" s="40">
        <f t="shared" si="7"/>
        <v>0</v>
      </c>
      <c r="Z30" s="40">
        <f t="shared" si="7"/>
        <v>0</v>
      </c>
      <c r="AA30" s="40">
        <f t="shared" si="7"/>
        <v>0</v>
      </c>
      <c r="AB30" s="40">
        <f t="shared" si="7"/>
        <v>0</v>
      </c>
      <c r="AC30" s="40">
        <f t="shared" si="7"/>
        <v>0</v>
      </c>
      <c r="AD30" s="40">
        <f t="shared" si="7"/>
        <v>0</v>
      </c>
      <c r="AE30" s="40">
        <f t="shared" si="7"/>
        <v>0</v>
      </c>
      <c r="AF30" s="40">
        <f t="shared" si="7"/>
        <v>0</v>
      </c>
      <c r="AG30" s="40">
        <f t="shared" si="7"/>
        <v>0</v>
      </c>
      <c r="AH30" s="40">
        <f t="shared" si="7"/>
        <v>0</v>
      </c>
      <c r="AI30" s="40">
        <f t="shared" si="7"/>
        <v>0</v>
      </c>
      <c r="AJ30" s="40">
        <f t="shared" si="7"/>
        <v>0</v>
      </c>
      <c r="AK30" s="40">
        <f t="shared" si="7"/>
        <v>0</v>
      </c>
      <c r="AL30" s="40">
        <f t="shared" si="7"/>
        <v>0</v>
      </c>
      <c r="AM30" s="40">
        <f t="shared" si="7"/>
        <v>0</v>
      </c>
      <c r="AN30" s="40">
        <f t="shared" si="7"/>
        <v>0</v>
      </c>
      <c r="AO30" s="40">
        <f t="shared" si="7"/>
        <v>0</v>
      </c>
      <c r="AP30" s="40">
        <f t="shared" si="7"/>
        <v>0</v>
      </c>
      <c r="AQ30" s="40">
        <f t="shared" si="7"/>
        <v>0</v>
      </c>
      <c r="AR30" s="40">
        <f t="shared" si="7"/>
        <v>3593.9144931749961</v>
      </c>
      <c r="AS30" s="40">
        <f t="shared" si="7"/>
        <v>61341.817506153486</v>
      </c>
      <c r="AT30" s="40">
        <f t="shared" si="7"/>
        <v>21043.271686065138</v>
      </c>
      <c r="AU30" s="40">
        <f t="shared" si="7"/>
        <v>0</v>
      </c>
      <c r="AV30" s="40">
        <f t="shared" si="7"/>
        <v>0</v>
      </c>
      <c r="AW30" s="40">
        <f t="shared" si="7"/>
        <v>0</v>
      </c>
      <c r="AX30" s="40">
        <f t="shared" si="7"/>
        <v>0</v>
      </c>
      <c r="AY30" s="40">
        <f t="shared" si="7"/>
        <v>0</v>
      </c>
      <c r="AZ30" s="40">
        <f t="shared" si="7"/>
        <v>0</v>
      </c>
      <c r="BA30" s="40">
        <f t="shared" si="7"/>
        <v>0</v>
      </c>
      <c r="BB30" s="40">
        <f t="shared" si="7"/>
        <v>0</v>
      </c>
      <c r="BC30" s="40">
        <f t="shared" si="7"/>
        <v>40507.904229745902</v>
      </c>
      <c r="BD30" s="40">
        <f t="shared" si="7"/>
        <v>23373.087038666145</v>
      </c>
      <c r="BE30" s="40">
        <f t="shared" si="7"/>
        <v>98609.049471653518</v>
      </c>
      <c r="BF30" s="40">
        <f t="shared" si="7"/>
        <v>120840.60168922359</v>
      </c>
      <c r="BG30" s="40">
        <f t="shared" si="7"/>
        <v>101404.79610802811</v>
      </c>
      <c r="BH30" s="40">
        <f t="shared" si="7"/>
        <v>154365.1790223303</v>
      </c>
      <c r="BI30" s="40">
        <f t="shared" si="7"/>
        <v>205445.29250188629</v>
      </c>
      <c r="BJ30" s="40">
        <f t="shared" si="7"/>
        <v>222072.03382386823</v>
      </c>
      <c r="BK30" s="40">
        <f t="shared" si="7"/>
        <v>179834.48223441711</v>
      </c>
      <c r="BL30" s="40">
        <f t="shared" si="7"/>
        <v>189819.25251572096</v>
      </c>
      <c r="BM30" s="40">
        <f t="shared" si="7"/>
        <v>181184.67771618624</v>
      </c>
      <c r="BN30" s="40">
        <f t="shared" si="3"/>
        <v>128948.95568214374</v>
      </c>
      <c r="BO30" s="40">
        <f t="shared" si="3"/>
        <v>90447.944650789359</v>
      </c>
      <c r="BP30" s="40">
        <f t="shared" si="3"/>
        <v>92156.281197036471</v>
      </c>
      <c r="BQ30" s="40">
        <f t="shared" si="3"/>
        <v>67467.97106493506</v>
      </c>
      <c r="BR30" s="40">
        <f t="shared" si="3"/>
        <v>62305.14548022153</v>
      </c>
      <c r="BS30" s="40">
        <f t="shared" si="3"/>
        <v>85727.020812435672</v>
      </c>
      <c r="BT30" s="40">
        <f t="shared" si="3"/>
        <v>89850.740227489718</v>
      </c>
      <c r="BU30" s="40">
        <f t="shared" si="3"/>
        <v>69000.000000000015</v>
      </c>
      <c r="BV30" s="40">
        <f t="shared" si="3"/>
        <v>19587.831608452543</v>
      </c>
      <c r="BW30" s="40">
        <f t="shared" si="3"/>
        <v>19172.202413158589</v>
      </c>
      <c r="BX30" s="40">
        <f t="shared" si="3"/>
        <v>18766.113031733046</v>
      </c>
      <c r="BY30" s="40">
        <f t="shared" si="3"/>
        <v>18365.2525480197</v>
      </c>
      <c r="BZ30" s="23">
        <f>AVERAGE(BV30:BY30)</f>
        <v>18972.849900340971</v>
      </c>
      <c r="CA30" s="23"/>
      <c r="CB30" s="23"/>
      <c r="CC30" s="23"/>
    </row>
    <row r="31" spans="1:81" s="30" customFormat="1" ht="15" thickBot="1" x14ac:dyDescent="0.25">
      <c r="A31" s="33" t="s">
        <v>15</v>
      </c>
      <c r="B31" s="44">
        <f t="shared" si="7"/>
        <v>102092.9604194358</v>
      </c>
      <c r="C31" s="44">
        <f t="shared" si="7"/>
        <v>90265.750513218096</v>
      </c>
      <c r="D31" s="44">
        <f t="shared" si="7"/>
        <v>122045.01712450151</v>
      </c>
      <c r="E31" s="44">
        <f t="shared" si="7"/>
        <v>390864.2968042611</v>
      </c>
      <c r="F31" s="44">
        <f t="shared" si="7"/>
        <v>475936.38836927206</v>
      </c>
      <c r="G31" s="44">
        <f t="shared" si="7"/>
        <v>377397.84818172787</v>
      </c>
      <c r="H31" s="44">
        <f t="shared" si="7"/>
        <v>263364.06660453248</v>
      </c>
      <c r="I31" s="44">
        <f t="shared" si="7"/>
        <v>231674.56485762962</v>
      </c>
      <c r="J31" s="44">
        <f t="shared" si="7"/>
        <v>243372.95074879428</v>
      </c>
      <c r="K31" s="44">
        <f t="shared" si="7"/>
        <v>256975.9000777498</v>
      </c>
      <c r="L31" s="44">
        <f t="shared" si="7"/>
        <v>256773.56609101003</v>
      </c>
      <c r="M31" s="44">
        <f t="shared" si="7"/>
        <v>283197.93469459144</v>
      </c>
      <c r="N31" s="44">
        <f t="shared" si="7"/>
        <v>275978.82911479747</v>
      </c>
      <c r="O31" s="44">
        <f t="shared" si="7"/>
        <v>275425.40863276704</v>
      </c>
      <c r="P31" s="44">
        <f t="shared" si="7"/>
        <v>316212.44365799922</v>
      </c>
      <c r="Q31" s="44">
        <f t="shared" si="7"/>
        <v>322533.50568528473</v>
      </c>
      <c r="R31" s="44">
        <f t="shared" si="7"/>
        <v>319067.25085892773</v>
      </c>
      <c r="S31" s="44">
        <f t="shared" si="7"/>
        <v>310002.88595548744</v>
      </c>
      <c r="T31" s="44">
        <f t="shared" si="7"/>
        <v>393079.50480344763</v>
      </c>
      <c r="U31" s="44">
        <f t="shared" si="7"/>
        <v>433212.08798884827</v>
      </c>
      <c r="V31" s="44">
        <f t="shared" si="7"/>
        <v>442575.73219773296</v>
      </c>
      <c r="W31" s="44">
        <f t="shared" si="7"/>
        <v>426622.72227935184</v>
      </c>
      <c r="X31" s="44">
        <f t="shared" si="7"/>
        <v>390046.35922639404</v>
      </c>
      <c r="Y31" s="44">
        <f t="shared" si="7"/>
        <v>356563.54728548095</v>
      </c>
      <c r="Z31" s="44">
        <f t="shared" si="7"/>
        <v>358753.32191512786</v>
      </c>
      <c r="AA31" s="44">
        <f t="shared" si="7"/>
        <v>355569.9049791437</v>
      </c>
      <c r="AB31" s="44">
        <f t="shared" si="7"/>
        <v>346726.05479024717</v>
      </c>
      <c r="AC31" s="44">
        <f t="shared" si="7"/>
        <v>332387.93804649782</v>
      </c>
      <c r="AD31" s="44">
        <f t="shared" si="7"/>
        <v>346520.02932063455</v>
      </c>
      <c r="AE31" s="44">
        <f t="shared" si="7"/>
        <v>366673.67518677702</v>
      </c>
      <c r="AF31" s="44">
        <f t="shared" si="7"/>
        <v>365710.43923619564</v>
      </c>
      <c r="AG31" s="44">
        <f t="shared" si="7"/>
        <v>366959.82677967171</v>
      </c>
      <c r="AH31" s="44">
        <f t="shared" si="7"/>
        <v>385138.00018757524</v>
      </c>
      <c r="AI31" s="44">
        <f t="shared" si="7"/>
        <v>438702.40969834826</v>
      </c>
      <c r="AJ31" s="44">
        <f t="shared" si="7"/>
        <v>491974.58732780477</v>
      </c>
      <c r="AK31" s="44">
        <f t="shared" si="7"/>
        <v>527959.6306277276</v>
      </c>
      <c r="AL31" s="44">
        <f t="shared" si="7"/>
        <v>549707.63327918993</v>
      </c>
      <c r="AM31" s="44">
        <f t="shared" si="7"/>
        <v>591140.20752211218</v>
      </c>
      <c r="AN31" s="44">
        <f t="shared" si="7"/>
        <v>567053.01519568893</v>
      </c>
      <c r="AO31" s="44">
        <f t="shared" si="7"/>
        <v>550881.94029862026</v>
      </c>
      <c r="AP31" s="44">
        <f t="shared" si="7"/>
        <v>541825.92807186721</v>
      </c>
      <c r="AQ31" s="44">
        <f t="shared" si="7"/>
        <v>534073.90449960495</v>
      </c>
      <c r="AR31" s="44">
        <f t="shared" si="7"/>
        <v>519237.35334604565</v>
      </c>
      <c r="AS31" s="44">
        <f t="shared" si="7"/>
        <v>472703.19810673327</v>
      </c>
      <c r="AT31" s="44">
        <f t="shared" si="7"/>
        <v>470885.17525467166</v>
      </c>
      <c r="AU31" s="44">
        <f t="shared" si="7"/>
        <v>436337.20822755102</v>
      </c>
      <c r="AV31" s="44">
        <f t="shared" si="7"/>
        <v>401432.61120264605</v>
      </c>
      <c r="AW31" s="44">
        <f t="shared" si="7"/>
        <v>399926.30367539258</v>
      </c>
      <c r="AX31" s="44">
        <f t="shared" si="7"/>
        <v>390802.0516662306</v>
      </c>
      <c r="AY31" s="44">
        <f t="shared" si="7"/>
        <v>389207.52887048927</v>
      </c>
      <c r="AZ31" s="44">
        <f t="shared" si="7"/>
        <v>385323.28391203855</v>
      </c>
      <c r="BA31" s="44">
        <f t="shared" si="7"/>
        <v>409942.70024016156</v>
      </c>
      <c r="BB31" s="44">
        <f t="shared" si="7"/>
        <v>418840.91242743144</v>
      </c>
      <c r="BC31" s="44">
        <f t="shared" si="7"/>
        <v>449689.26226104383</v>
      </c>
      <c r="BD31" s="44">
        <f t="shared" si="7"/>
        <v>478867.03137808276</v>
      </c>
      <c r="BE31" s="44">
        <f t="shared" si="7"/>
        <v>595176.67977858114</v>
      </c>
      <c r="BF31" s="44">
        <f t="shared" si="7"/>
        <v>624860.0544774601</v>
      </c>
      <c r="BG31" s="44">
        <f t="shared" si="7"/>
        <v>622390.05490689364</v>
      </c>
      <c r="BH31" s="44">
        <f t="shared" si="7"/>
        <v>668278.38527948025</v>
      </c>
      <c r="BI31" s="44">
        <f t="shared" si="7"/>
        <v>730354.38275470026</v>
      </c>
      <c r="BJ31" s="44">
        <f t="shared" si="7"/>
        <v>800193.82714456052</v>
      </c>
      <c r="BK31" s="44">
        <f t="shared" si="7"/>
        <v>780436.43737040856</v>
      </c>
      <c r="BL31" s="44">
        <f t="shared" si="7"/>
        <v>809917.13191144192</v>
      </c>
      <c r="BM31" s="44">
        <f t="shared" ref="BM31" si="8">BM17/BM$3</f>
        <v>788214.05180155206</v>
      </c>
      <c r="BN31" s="44">
        <f t="shared" si="3"/>
        <v>734359.83182955487</v>
      </c>
      <c r="BO31" s="44">
        <f t="shared" si="3"/>
        <v>644998.46901054634</v>
      </c>
      <c r="BP31" s="44">
        <f t="shared" si="3"/>
        <v>644720.60313924612</v>
      </c>
      <c r="BQ31" s="44">
        <f t="shared" si="3"/>
        <v>610417.574961039</v>
      </c>
      <c r="BR31" s="44">
        <f t="shared" si="3"/>
        <v>629715.15194699017</v>
      </c>
      <c r="BS31" s="44">
        <f t="shared" si="3"/>
        <v>650813.47783439071</v>
      </c>
      <c r="BT31" s="44">
        <f t="shared" si="3"/>
        <v>630807.91083041963</v>
      </c>
      <c r="BU31" s="44">
        <f t="shared" si="3"/>
        <v>695066</v>
      </c>
      <c r="BV31" s="45">
        <f t="shared" si="3"/>
        <v>695513.95144554821</v>
      </c>
      <c r="BW31" s="44">
        <f t="shared" si="3"/>
        <v>692895.85714311991</v>
      </c>
      <c r="BX31" s="44">
        <f t="shared" si="3"/>
        <v>691095.89139702648</v>
      </c>
      <c r="BY31" s="44">
        <f t="shared" si="3"/>
        <v>689413.21540011151</v>
      </c>
      <c r="BZ31" s="29"/>
    </row>
    <row r="32" spans="1:81" s="30" customFormat="1" ht="15" thickBot="1" x14ac:dyDescent="0.25">
      <c r="A32" s="46" t="s">
        <v>16</v>
      </c>
      <c r="B32" s="40">
        <f t="shared" ref="B32:BM32" si="9">B18/B$3</f>
        <v>102092.9604194358</v>
      </c>
      <c r="C32" s="40">
        <f t="shared" si="9"/>
        <v>90265.750513218096</v>
      </c>
      <c r="D32" s="40">
        <f t="shared" si="9"/>
        <v>122036.35284669911</v>
      </c>
      <c r="E32" s="40">
        <f t="shared" si="9"/>
        <v>390864.2968042611</v>
      </c>
      <c r="F32" s="40">
        <f t="shared" si="9"/>
        <v>475936.38836927206</v>
      </c>
      <c r="G32" s="40">
        <f t="shared" si="9"/>
        <v>377405.61309023516</v>
      </c>
      <c r="H32" s="40">
        <f t="shared" si="9"/>
        <v>263364.06660453248</v>
      </c>
      <c r="I32" s="40">
        <f t="shared" si="9"/>
        <v>231674.56485762962</v>
      </c>
      <c r="J32" s="40">
        <f t="shared" si="9"/>
        <v>243372.95074879428</v>
      </c>
      <c r="K32" s="40">
        <f t="shared" si="9"/>
        <v>256968.74516350331</v>
      </c>
      <c r="L32" s="40">
        <f t="shared" si="9"/>
        <v>256773.56609101003</v>
      </c>
      <c r="M32" s="40">
        <f t="shared" si="9"/>
        <v>283191.09449521237</v>
      </c>
      <c r="N32" s="40">
        <f t="shared" si="9"/>
        <v>275978.82911479747</v>
      </c>
      <c r="O32" s="40">
        <f t="shared" si="9"/>
        <v>275425.40863276704</v>
      </c>
      <c r="P32" s="40">
        <f t="shared" si="9"/>
        <v>316212.44365799922</v>
      </c>
      <c r="Q32" s="40">
        <f t="shared" si="9"/>
        <v>322540.01362527034</v>
      </c>
      <c r="R32" s="40">
        <f t="shared" si="9"/>
        <v>319067.25085892773</v>
      </c>
      <c r="S32" s="40">
        <f t="shared" si="9"/>
        <v>310002.88595548744</v>
      </c>
      <c r="T32" s="40">
        <f t="shared" si="9"/>
        <v>393079.50480344763</v>
      </c>
      <c r="U32" s="40">
        <f t="shared" si="9"/>
        <v>433206.08590940479</v>
      </c>
      <c r="V32" s="40">
        <f t="shared" si="9"/>
        <v>442575.73219773296</v>
      </c>
      <c r="W32" s="40">
        <f t="shared" si="9"/>
        <v>426628.26967838028</v>
      </c>
      <c r="X32" s="40">
        <f t="shared" si="9"/>
        <v>390051.62421781215</v>
      </c>
      <c r="Y32" s="40">
        <f t="shared" si="9"/>
        <v>356563.54728548095</v>
      </c>
      <c r="Z32" s="40">
        <f t="shared" si="9"/>
        <v>358753.32191512786</v>
      </c>
      <c r="AA32" s="40">
        <f t="shared" si="9"/>
        <v>355569.9049791437</v>
      </c>
      <c r="AB32" s="40">
        <f t="shared" si="9"/>
        <v>346721.77374599793</v>
      </c>
      <c r="AC32" s="40">
        <f t="shared" si="9"/>
        <v>332387.93804649782</v>
      </c>
      <c r="AD32" s="40">
        <f t="shared" si="9"/>
        <v>346520.02932063455</v>
      </c>
      <c r="AE32" s="40">
        <f t="shared" si="9"/>
        <v>366673.67518677702</v>
      </c>
      <c r="AF32" s="40">
        <f t="shared" si="9"/>
        <v>365710.43923619564</v>
      </c>
      <c r="AG32" s="40">
        <f t="shared" si="9"/>
        <v>366962.76236434723</v>
      </c>
      <c r="AH32" s="40">
        <f t="shared" si="9"/>
        <v>385143.4010471988</v>
      </c>
      <c r="AI32" s="40">
        <f t="shared" si="9"/>
        <v>438699.95012158318</v>
      </c>
      <c r="AJ32" s="40">
        <f t="shared" si="9"/>
        <v>491974.58732780477</v>
      </c>
      <c r="AK32" s="40">
        <f t="shared" si="9"/>
        <v>527959.6306277276</v>
      </c>
      <c r="AL32" s="40">
        <f t="shared" si="9"/>
        <v>549707.63327918993</v>
      </c>
      <c r="AM32" s="40">
        <f t="shared" si="9"/>
        <v>591140.20752211218</v>
      </c>
      <c r="AN32" s="40">
        <f t="shared" si="9"/>
        <v>567051.00001030497</v>
      </c>
      <c r="AO32" s="40">
        <f t="shared" si="9"/>
        <v>550881.94029862026</v>
      </c>
      <c r="AP32" s="40">
        <f t="shared" si="9"/>
        <v>541824.01858682523</v>
      </c>
      <c r="AQ32" s="40">
        <f t="shared" si="9"/>
        <v>534072.06816549168</v>
      </c>
      <c r="AR32" s="40">
        <f t="shared" si="9"/>
        <v>515645.21100005665</v>
      </c>
      <c r="AS32" s="40">
        <f t="shared" si="9"/>
        <v>411359.66919758602</v>
      </c>
      <c r="AT32" s="40">
        <f t="shared" si="9"/>
        <v>449841.90356860653</v>
      </c>
      <c r="AU32" s="40">
        <f t="shared" si="9"/>
        <v>436338.83999249001</v>
      </c>
      <c r="AV32" s="40">
        <f t="shared" si="9"/>
        <v>401431.01418552664</v>
      </c>
      <c r="AW32" s="40">
        <f t="shared" si="9"/>
        <v>399927.86755524756</v>
      </c>
      <c r="AX32" s="40">
        <f t="shared" si="9"/>
        <v>390802.0516662306</v>
      </c>
      <c r="AY32" s="40">
        <f t="shared" si="9"/>
        <v>389206.02034925774</v>
      </c>
      <c r="AZ32" s="40">
        <f t="shared" si="9"/>
        <v>385323.28391203855</v>
      </c>
      <c r="BA32" s="40">
        <f t="shared" si="9"/>
        <v>409942.70024016156</v>
      </c>
      <c r="BB32" s="40">
        <f t="shared" si="9"/>
        <v>418842.35405186238</v>
      </c>
      <c r="BC32" s="40">
        <f t="shared" si="9"/>
        <v>409181.35803129792</v>
      </c>
      <c r="BD32" s="40">
        <f t="shared" si="9"/>
        <v>455493.94433941663</v>
      </c>
      <c r="BE32" s="40">
        <f t="shared" si="9"/>
        <v>496566.27083840244</v>
      </c>
      <c r="BF32" s="40">
        <f t="shared" si="9"/>
        <v>504018.12615243718</v>
      </c>
      <c r="BG32" s="40">
        <f t="shared" si="9"/>
        <v>520983.97263780987</v>
      </c>
      <c r="BH32" s="40">
        <f t="shared" si="9"/>
        <v>513913.20625714998</v>
      </c>
      <c r="BI32" s="40">
        <f t="shared" si="9"/>
        <v>524907.87753511593</v>
      </c>
      <c r="BJ32" s="40">
        <f t="shared" si="9"/>
        <v>578120.60518517205</v>
      </c>
      <c r="BK32" s="40">
        <f t="shared" si="9"/>
        <v>600601.95513599145</v>
      </c>
      <c r="BL32" s="40">
        <f t="shared" si="9"/>
        <v>620099.04361674422</v>
      </c>
      <c r="BM32" s="40">
        <f t="shared" si="9"/>
        <v>607027.09199002211</v>
      </c>
      <c r="BN32" s="40">
        <f t="shared" si="3"/>
        <v>605411.99664371531</v>
      </c>
      <c r="BO32" s="40">
        <f t="shared" si="3"/>
        <v>554550.52435975708</v>
      </c>
      <c r="BP32" s="40">
        <f t="shared" si="3"/>
        <v>552564.32194220962</v>
      </c>
      <c r="BQ32" s="40">
        <f t="shared" si="3"/>
        <v>542948.53457142855</v>
      </c>
      <c r="BR32" s="40">
        <f t="shared" si="3"/>
        <v>567411.06352532585</v>
      </c>
      <c r="BS32" s="40">
        <f t="shared" si="3"/>
        <v>565086.45702195505</v>
      </c>
      <c r="BT32" s="40">
        <f t="shared" si="3"/>
        <v>540958.19026679231</v>
      </c>
      <c r="BU32" s="47">
        <f>BU18/BU$3</f>
        <v>626066</v>
      </c>
      <c r="BV32" s="48">
        <f t="shared" si="3"/>
        <v>675927.09922867618</v>
      </c>
      <c r="BW32" s="49">
        <f t="shared" si="3"/>
        <v>673723.6547299613</v>
      </c>
      <c r="BX32" s="40">
        <f t="shared" si="3"/>
        <v>672328.84005964187</v>
      </c>
      <c r="BY32" s="40">
        <f t="shared" si="3"/>
        <v>671047.96285209188</v>
      </c>
      <c r="BZ32" s="29"/>
    </row>
    <row r="33" spans="1:78" s="30" customFormat="1" ht="16" x14ac:dyDescent="0.2">
      <c r="A33" s="46"/>
      <c r="B33" s="50">
        <f t="shared" ref="B33:BM33" si="10">B32/$AM$31</f>
        <v>0.17270515373565909</v>
      </c>
      <c r="C33" s="50">
        <f t="shared" si="10"/>
        <v>0.15269770075628228</v>
      </c>
      <c r="D33" s="50">
        <f t="shared" si="10"/>
        <v>0.20644231485833117</v>
      </c>
      <c r="E33" s="50">
        <f t="shared" si="10"/>
        <v>0.66120404572487224</v>
      </c>
      <c r="F33" s="50">
        <f t="shared" si="10"/>
        <v>0.80511591381046299</v>
      </c>
      <c r="G33" s="50">
        <f t="shared" si="10"/>
        <v>0.63843671651469913</v>
      </c>
      <c r="H33" s="50">
        <f t="shared" si="10"/>
        <v>0.44551878429734637</v>
      </c>
      <c r="I33" s="50">
        <f t="shared" si="10"/>
        <v>0.39191136368263974</v>
      </c>
      <c r="J33" s="50">
        <f t="shared" si="10"/>
        <v>0.41170089202516424</v>
      </c>
      <c r="K33" s="50">
        <f t="shared" si="10"/>
        <v>0.43470016401124456</v>
      </c>
      <c r="L33" s="50">
        <f t="shared" si="10"/>
        <v>0.43436999010324495</v>
      </c>
      <c r="M33" s="50">
        <f t="shared" si="10"/>
        <v>0.47905909781076655</v>
      </c>
      <c r="N33" s="50">
        <f t="shared" si="10"/>
        <v>0.4668584975324559</v>
      </c>
      <c r="O33" s="50">
        <f t="shared" si="10"/>
        <v>0.46592230595727913</v>
      </c>
      <c r="P33" s="50">
        <f t="shared" si="10"/>
        <v>0.53491953285240035</v>
      </c>
      <c r="Q33" s="50">
        <f t="shared" si="10"/>
        <v>0.54562354162519966</v>
      </c>
      <c r="R33" s="50">
        <f t="shared" si="10"/>
        <v>0.5397488561916044</v>
      </c>
      <c r="S33" s="50">
        <f t="shared" si="10"/>
        <v>0.52441515906172131</v>
      </c>
      <c r="T33" s="50">
        <f t="shared" si="10"/>
        <v>0.66495139359767552</v>
      </c>
      <c r="U33" s="50">
        <f t="shared" si="10"/>
        <v>0.73283136622575329</v>
      </c>
      <c r="V33" s="50">
        <f t="shared" si="10"/>
        <v>0.74868149140604345</v>
      </c>
      <c r="W33" s="50">
        <f t="shared" si="10"/>
        <v>0.72170402934809985</v>
      </c>
      <c r="X33" s="50">
        <f t="shared" si="10"/>
        <v>0.65982929135000834</v>
      </c>
      <c r="Y33" s="50">
        <f t="shared" si="10"/>
        <v>0.60317931811827119</v>
      </c>
      <c r="Z33" s="50">
        <f t="shared" si="10"/>
        <v>0.60688364173182785</v>
      </c>
      <c r="AA33" s="50">
        <f t="shared" si="10"/>
        <v>0.6014984270306859</v>
      </c>
      <c r="AB33" s="50">
        <f t="shared" si="10"/>
        <v>0.58653052073611223</v>
      </c>
      <c r="AC33" s="50">
        <f t="shared" si="10"/>
        <v>0.56228274412219625</v>
      </c>
      <c r="AD33" s="50">
        <f t="shared" si="10"/>
        <v>0.58618924057483035</v>
      </c>
      <c r="AE33" s="50">
        <f t="shared" si="10"/>
        <v>0.62028207609793018</v>
      </c>
      <c r="AF33" s="50">
        <f t="shared" si="10"/>
        <v>0.6186526218021059</v>
      </c>
      <c r="AG33" s="50">
        <f t="shared" si="10"/>
        <v>0.62077110928141466</v>
      </c>
      <c r="AH33" s="50">
        <f t="shared" si="10"/>
        <v>0.65152631498643598</v>
      </c>
      <c r="AI33" s="50">
        <f t="shared" si="10"/>
        <v>0.74212503994692869</v>
      </c>
      <c r="AJ33" s="50">
        <f t="shared" si="10"/>
        <v>0.83224686980778917</v>
      </c>
      <c r="AK33" s="50">
        <f t="shared" si="10"/>
        <v>0.89312082634470225</v>
      </c>
      <c r="AL33" s="50">
        <f t="shared" si="10"/>
        <v>0.92991074923393291</v>
      </c>
      <c r="AM33" s="50">
        <f t="shared" si="10"/>
        <v>1</v>
      </c>
      <c r="AN33" s="50">
        <f t="shared" si="10"/>
        <v>0.95924958714484643</v>
      </c>
      <c r="AO33" s="50">
        <f t="shared" si="10"/>
        <v>0.93189726107069781</v>
      </c>
      <c r="AP33" s="50">
        <f t="shared" si="10"/>
        <v>0.91657446354054295</v>
      </c>
      <c r="AQ33" s="50">
        <f t="shared" si="10"/>
        <v>0.90346090719182592</v>
      </c>
      <c r="AR33" s="50">
        <f t="shared" si="10"/>
        <v>0.87228918696207691</v>
      </c>
      <c r="AS33" s="50">
        <f t="shared" si="10"/>
        <v>0.69587496157956519</v>
      </c>
      <c r="AT33" s="50">
        <f t="shared" si="10"/>
        <v>0.76097328154045374</v>
      </c>
      <c r="AU33" s="50">
        <f t="shared" si="10"/>
        <v>0.73813087731165428</v>
      </c>
      <c r="AV33" s="50">
        <f t="shared" si="10"/>
        <v>0.67907919149707086</v>
      </c>
      <c r="AW33" s="50">
        <f t="shared" si="10"/>
        <v>0.67653639942988963</v>
      </c>
      <c r="AX33" s="50">
        <f t="shared" si="10"/>
        <v>0.66109874898268073</v>
      </c>
      <c r="AY33" s="50">
        <f t="shared" si="10"/>
        <v>0.65839882890168511</v>
      </c>
      <c r="AZ33" s="50">
        <f t="shared" si="10"/>
        <v>0.65183061312510227</v>
      </c>
      <c r="BA33" s="50">
        <f t="shared" si="10"/>
        <v>0.69347795163269665</v>
      </c>
      <c r="BB33" s="50">
        <f t="shared" si="10"/>
        <v>0.70853301589402573</v>
      </c>
      <c r="BC33" s="50">
        <f t="shared" si="10"/>
        <v>0.69219003008857605</v>
      </c>
      <c r="BD33" s="50">
        <f t="shared" si="10"/>
        <v>0.77053453401303007</v>
      </c>
      <c r="BE33" s="50">
        <f t="shared" si="10"/>
        <v>0.84001437310424854</v>
      </c>
      <c r="BF33" s="50">
        <f t="shared" si="10"/>
        <v>0.85262027474858215</v>
      </c>
      <c r="BG33" s="50">
        <f t="shared" si="10"/>
        <v>0.88132048202510727</v>
      </c>
      <c r="BH33" s="50">
        <f t="shared" si="10"/>
        <v>0.86935924797151709</v>
      </c>
      <c r="BI33" s="50">
        <f t="shared" si="10"/>
        <v>0.88795834026478604</v>
      </c>
      <c r="BJ33" s="50">
        <f t="shared" si="10"/>
        <v>0.97797544106919321</v>
      </c>
      <c r="BK33" s="50">
        <f t="shared" si="10"/>
        <v>1.0160059280243179</v>
      </c>
      <c r="BL33" s="50">
        <f t="shared" si="10"/>
        <v>1.0489881008365496</v>
      </c>
      <c r="BM33" s="50">
        <f t="shared" si="10"/>
        <v>1.0268749854362016</v>
      </c>
      <c r="BN33" s="50">
        <f t="shared" ref="BN33:BY33" si="11">BN32/$AM$31</f>
        <v>1.0241428157651911</v>
      </c>
      <c r="BO33" s="50">
        <f t="shared" si="11"/>
        <v>0.9381032068251145</v>
      </c>
      <c r="BP33" s="50">
        <f t="shared" si="11"/>
        <v>0.93474325534106117</v>
      </c>
      <c r="BQ33" s="50">
        <f t="shared" si="11"/>
        <v>0.91847674656966893</v>
      </c>
      <c r="BR33" s="50">
        <f t="shared" si="11"/>
        <v>0.9598586871695769</v>
      </c>
      <c r="BS33" s="50">
        <f t="shared" si="11"/>
        <v>0.95592627574874856</v>
      </c>
      <c r="BT33" s="50">
        <f t="shared" si="11"/>
        <v>0.91510978847866176</v>
      </c>
      <c r="BU33" s="50">
        <f t="shared" si="11"/>
        <v>1.0590820790625739</v>
      </c>
      <c r="BV33" s="50">
        <f t="shared" si="11"/>
        <v>1.1434294108701657</v>
      </c>
      <c r="BW33" s="50">
        <f t="shared" si="11"/>
        <v>1.1397019626765279</v>
      </c>
      <c r="BX33" s="50">
        <f t="shared" si="11"/>
        <v>1.1373424299420416</v>
      </c>
      <c r="BY33" s="50">
        <f t="shared" si="11"/>
        <v>1.1351756390669647</v>
      </c>
      <c r="BZ33" s="29"/>
    </row>
    <row r="34" spans="1:78" s="19" customFormat="1" ht="15" customHeight="1" x14ac:dyDescent="0.2">
      <c r="A34" s="38" t="s">
        <v>18</v>
      </c>
    </row>
    <row r="35" spans="1:78" s="41" customFormat="1" ht="15.5" customHeight="1" x14ac:dyDescent="0.2">
      <c r="A35" s="39" t="s">
        <v>4</v>
      </c>
      <c r="B35" s="51"/>
      <c r="C35" s="52">
        <v>7.3</v>
      </c>
      <c r="D35" s="53">
        <v>-1.4</v>
      </c>
      <c r="E35" s="53">
        <v>60.7</v>
      </c>
      <c r="F35" s="54">
        <v>33.5</v>
      </c>
      <c r="G35" s="54">
        <v>1.8</v>
      </c>
      <c r="H35" s="54">
        <v>-4.5</v>
      </c>
      <c r="I35" s="55">
        <v>-5.3</v>
      </c>
      <c r="J35" s="56">
        <v>-5.4</v>
      </c>
      <c r="K35" s="56">
        <v>0.9</v>
      </c>
      <c r="L35" s="56">
        <v>-7.3</v>
      </c>
      <c r="M35" s="51">
        <v>-3</v>
      </c>
      <c r="N35" s="52">
        <v>-1.3</v>
      </c>
      <c r="O35" s="53">
        <v>-0.3</v>
      </c>
      <c r="P35" s="53">
        <v>8.3000000000000007</v>
      </c>
      <c r="Q35" s="54">
        <v>-2</v>
      </c>
      <c r="R35" s="54">
        <v>0.4</v>
      </c>
      <c r="S35" s="54">
        <v>0.6</v>
      </c>
      <c r="T35" s="55">
        <v>5.6</v>
      </c>
      <c r="U35" s="56">
        <v>12.2</v>
      </c>
      <c r="V35" s="56">
        <v>3.8</v>
      </c>
      <c r="W35" s="56">
        <v>0.6</v>
      </c>
      <c r="X35" s="51">
        <v>-4</v>
      </c>
      <c r="Y35" s="52">
        <v>-8</v>
      </c>
      <c r="Z35" s="53">
        <v>-10.6</v>
      </c>
      <c r="AA35" s="53">
        <v>-7.3</v>
      </c>
      <c r="AB35" s="54">
        <v>-4.5</v>
      </c>
      <c r="AC35" s="54">
        <v>-3.8</v>
      </c>
      <c r="AD35" s="54">
        <v>-3.6</v>
      </c>
      <c r="AE35" s="55">
        <v>-2.7</v>
      </c>
      <c r="AF35" s="56">
        <v>-2.2000000000000002</v>
      </c>
      <c r="AG35" s="56">
        <v>-0.7</v>
      </c>
      <c r="AH35" s="56">
        <v>0.2</v>
      </c>
      <c r="AI35" s="51">
        <v>3.7</v>
      </c>
      <c r="AJ35" s="52">
        <v>1.5</v>
      </c>
      <c r="AK35" s="53">
        <v>1.8</v>
      </c>
      <c r="AL35" s="53">
        <v>1.1000000000000001</v>
      </c>
      <c r="AM35" s="57">
        <v>27</v>
      </c>
      <c r="AN35" s="58">
        <v>-2.4</v>
      </c>
      <c r="AO35" s="59">
        <v>5.0999999999999996</v>
      </c>
      <c r="AP35" s="60">
        <v>-0.6</v>
      </c>
      <c r="AQ35" s="60">
        <v>-0.8</v>
      </c>
      <c r="AR35" s="60">
        <v>-1.1000000000000001</v>
      </c>
      <c r="AS35" s="61">
        <v>1.2</v>
      </c>
      <c r="AT35" s="62">
        <v>-5.8</v>
      </c>
      <c r="AU35" s="63">
        <v>-10.4</v>
      </c>
      <c r="AV35" s="63">
        <v>-8.3000000000000007</v>
      </c>
      <c r="AW35" s="64">
        <v>-2.2000000000000002</v>
      </c>
      <c r="AX35" s="64">
        <v>-4.5999999999999996</v>
      </c>
      <c r="AY35" s="64">
        <v>-2.2000000000000002</v>
      </c>
      <c r="AZ35" s="65">
        <v>-4.9000000000000004</v>
      </c>
      <c r="BA35" s="66">
        <v>-1.8</v>
      </c>
      <c r="BB35" s="66">
        <v>-0.3</v>
      </c>
      <c r="BC35" s="66">
        <v>0.8</v>
      </c>
      <c r="BD35" s="67">
        <v>6.9</v>
      </c>
      <c r="BE35" s="62">
        <v>22</v>
      </c>
      <c r="BF35" s="63">
        <v>3.3</v>
      </c>
      <c r="BG35" s="63">
        <v>1.2</v>
      </c>
      <c r="BH35" s="64">
        <v>2.5</v>
      </c>
      <c r="BI35" s="64">
        <v>-0.1</v>
      </c>
      <c r="BJ35" s="64">
        <v>2.2000000000000002</v>
      </c>
      <c r="BK35" s="65">
        <v>4</v>
      </c>
      <c r="BL35" s="66">
        <v>2.4</v>
      </c>
      <c r="BM35" s="66">
        <v>-0.7</v>
      </c>
      <c r="BN35" s="66">
        <v>-1.8</v>
      </c>
      <c r="BO35" s="67">
        <v>-4.8</v>
      </c>
      <c r="BP35" s="62">
        <v>-3.5</v>
      </c>
      <c r="BQ35" s="63">
        <v>-4</v>
      </c>
      <c r="BR35" s="63">
        <v>-1.6</v>
      </c>
      <c r="BS35" s="64">
        <v>-1.8</v>
      </c>
      <c r="BT35" s="64">
        <v>0.3</v>
      </c>
      <c r="BU35" s="64"/>
      <c r="BV35" s="64"/>
      <c r="BW35" s="67"/>
    </row>
    <row r="36" spans="1:78" s="41" customFormat="1" x14ac:dyDescent="0.2">
      <c r="A36" s="39" t="s">
        <v>5</v>
      </c>
      <c r="B36" s="51"/>
      <c r="C36" s="52">
        <v>9.6999999999999993</v>
      </c>
      <c r="D36" s="53">
        <v>-2.7</v>
      </c>
      <c r="E36" s="53">
        <v>17.8</v>
      </c>
      <c r="F36" s="54">
        <v>3</v>
      </c>
      <c r="G36" s="54">
        <v>1.8</v>
      </c>
      <c r="H36" s="54">
        <v>16.2</v>
      </c>
      <c r="I36" s="55">
        <v>3.1</v>
      </c>
      <c r="J36" s="56">
        <v>9.4</v>
      </c>
      <c r="K36" s="56">
        <v>0.1</v>
      </c>
      <c r="L36" s="56">
        <v>9.1</v>
      </c>
      <c r="M36" s="51">
        <v>5.5</v>
      </c>
      <c r="N36" s="52">
        <v>12.6</v>
      </c>
      <c r="O36" s="53">
        <v>10.8</v>
      </c>
      <c r="P36" s="53">
        <v>16.399999999999999</v>
      </c>
      <c r="Q36" s="54">
        <v>12.4</v>
      </c>
      <c r="R36" s="54">
        <v>15.1</v>
      </c>
      <c r="S36" s="54">
        <v>12</v>
      </c>
      <c r="T36" s="55">
        <v>9.4</v>
      </c>
      <c r="U36" s="56">
        <v>10.9</v>
      </c>
      <c r="V36" s="56">
        <v>10.199999999999999</v>
      </c>
      <c r="W36" s="56">
        <v>11</v>
      </c>
      <c r="X36" s="51">
        <v>8.5</v>
      </c>
      <c r="Y36" s="52">
        <v>7.3</v>
      </c>
      <c r="Z36" s="53">
        <v>7.9</v>
      </c>
      <c r="AA36" s="53">
        <v>7.3</v>
      </c>
      <c r="AB36" s="54">
        <v>5.8</v>
      </c>
      <c r="AC36" s="54">
        <v>6.4</v>
      </c>
      <c r="AD36" s="54">
        <v>5.5</v>
      </c>
      <c r="AE36" s="55">
        <v>6.2</v>
      </c>
      <c r="AF36" s="56">
        <v>3.6</v>
      </c>
      <c r="AG36" s="56">
        <v>3.5</v>
      </c>
      <c r="AH36" s="56">
        <v>3.8</v>
      </c>
      <c r="AI36" s="51">
        <v>4</v>
      </c>
      <c r="AJ36" s="52">
        <v>1.6</v>
      </c>
      <c r="AK36" s="53">
        <v>1.9</v>
      </c>
      <c r="AL36" s="53">
        <v>-1.2</v>
      </c>
      <c r="AM36" s="68">
        <v>0</v>
      </c>
      <c r="AN36" s="69">
        <v>0</v>
      </c>
      <c r="AO36" s="59">
        <v>0</v>
      </c>
      <c r="AP36" s="60">
        <v>0</v>
      </c>
      <c r="AQ36" s="60">
        <v>0</v>
      </c>
      <c r="AR36" s="60">
        <v>0</v>
      </c>
      <c r="AS36" s="61">
        <v>0</v>
      </c>
      <c r="AT36" s="62"/>
      <c r="AU36" s="63"/>
      <c r="AV36" s="63"/>
      <c r="AW36" s="64"/>
      <c r="AX36" s="64"/>
      <c r="AY36" s="64"/>
      <c r="AZ36" s="65"/>
      <c r="BA36" s="66"/>
      <c r="BB36" s="66"/>
      <c r="BC36" s="66"/>
      <c r="BD36" s="67"/>
      <c r="BE36" s="62"/>
      <c r="BF36" s="63"/>
      <c r="BG36" s="63"/>
      <c r="BH36" s="64"/>
      <c r="BI36" s="64"/>
      <c r="BJ36" s="64"/>
      <c r="BK36" s="65"/>
      <c r="BL36" s="66"/>
      <c r="BM36" s="66"/>
      <c r="BN36" s="66"/>
      <c r="BO36" s="67"/>
      <c r="BP36" s="62"/>
      <c r="BQ36" s="63"/>
      <c r="BR36" s="63"/>
      <c r="BS36" s="64"/>
      <c r="BT36" s="64"/>
      <c r="BU36" s="64"/>
      <c r="BV36" s="64"/>
      <c r="BW36" s="67"/>
    </row>
    <row r="37" spans="1:78" s="41" customFormat="1" x14ac:dyDescent="0.2">
      <c r="A37" s="39" t="s">
        <v>6</v>
      </c>
      <c r="B37" s="51"/>
      <c r="C37" s="52">
        <v>2</v>
      </c>
      <c r="D37" s="53">
        <v>-3.9</v>
      </c>
      <c r="E37" s="53">
        <v>116.3</v>
      </c>
      <c r="F37" s="54">
        <v>11.7</v>
      </c>
      <c r="G37" s="54">
        <v>-13.4</v>
      </c>
      <c r="H37" s="54">
        <v>-6</v>
      </c>
      <c r="I37" s="55">
        <v>-18.5</v>
      </c>
      <c r="J37" s="56">
        <v>4.0999999999999996</v>
      </c>
      <c r="K37" s="56">
        <v>1.1000000000000001</v>
      </c>
      <c r="L37" s="56">
        <v>0.7</v>
      </c>
      <c r="M37" s="51">
        <v>-2</v>
      </c>
      <c r="N37" s="52">
        <v>-2.2999999999999998</v>
      </c>
      <c r="O37" s="53">
        <v>-1.3</v>
      </c>
      <c r="P37" s="53">
        <v>5.8</v>
      </c>
      <c r="Q37" s="54">
        <v>-2</v>
      </c>
      <c r="R37" s="54">
        <v>-0.6</v>
      </c>
      <c r="S37" s="54">
        <v>2.4</v>
      </c>
      <c r="T37" s="55">
        <v>14.9</v>
      </c>
      <c r="U37" s="56">
        <v>19.600000000000001</v>
      </c>
      <c r="V37" s="56">
        <v>4.8</v>
      </c>
      <c r="W37" s="56">
        <v>1.7</v>
      </c>
      <c r="X37" s="51">
        <v>-9.1</v>
      </c>
      <c r="Y37" s="52">
        <v>-10.4</v>
      </c>
      <c r="Z37" s="53">
        <v>-3.5</v>
      </c>
      <c r="AA37" s="53">
        <v>-2.7</v>
      </c>
      <c r="AB37" s="54">
        <v>-1.1000000000000001</v>
      </c>
      <c r="AC37" s="54">
        <v>0.5</v>
      </c>
      <c r="AD37" s="54">
        <v>0.1</v>
      </c>
      <c r="AE37" s="55">
        <v>3.6</v>
      </c>
      <c r="AF37" s="56">
        <v>-0.3</v>
      </c>
      <c r="AG37" s="56">
        <v>2.9</v>
      </c>
      <c r="AH37" s="56">
        <v>4.3</v>
      </c>
      <c r="AI37" s="51">
        <v>7.7</v>
      </c>
      <c r="AJ37" s="52">
        <v>6.9</v>
      </c>
      <c r="AK37" s="53">
        <v>3.7</v>
      </c>
      <c r="AL37" s="53">
        <v>4.7</v>
      </c>
      <c r="AM37" s="68">
        <v>6.7</v>
      </c>
      <c r="AN37" s="69">
        <v>-4.2</v>
      </c>
      <c r="AO37" s="59">
        <v>2.4</v>
      </c>
      <c r="AP37" s="60">
        <v>-0.8</v>
      </c>
      <c r="AQ37" s="60">
        <v>0.8</v>
      </c>
      <c r="AR37" s="60">
        <v>-0.9</v>
      </c>
      <c r="AS37" s="61">
        <v>20.2</v>
      </c>
      <c r="AT37" s="70">
        <v>-19.5</v>
      </c>
      <c r="AU37" s="71">
        <v>-0.1</v>
      </c>
      <c r="AV37" s="71">
        <v>-3.4</v>
      </c>
      <c r="AW37" s="72">
        <v>3</v>
      </c>
      <c r="AX37" s="72">
        <v>-2.6</v>
      </c>
      <c r="AY37" s="72">
        <v>-3.5</v>
      </c>
      <c r="AZ37" s="73">
        <v>1.7</v>
      </c>
      <c r="BA37" s="74">
        <v>5.0999999999999996</v>
      </c>
      <c r="BB37" s="74">
        <v>2.2000000000000002</v>
      </c>
      <c r="BC37" s="74">
        <v>9.6999999999999993</v>
      </c>
      <c r="BD37" s="75">
        <v>5.5</v>
      </c>
      <c r="BE37" s="70">
        <v>27</v>
      </c>
      <c r="BF37" s="71">
        <v>2.8</v>
      </c>
      <c r="BG37" s="71">
        <v>-10.199999999999999</v>
      </c>
      <c r="BH37" s="72">
        <v>14.6</v>
      </c>
      <c r="BI37" s="72">
        <v>9.6</v>
      </c>
      <c r="BJ37" s="72">
        <v>3.1</v>
      </c>
      <c r="BK37" s="73">
        <v>4.9000000000000004</v>
      </c>
      <c r="BL37" s="74">
        <v>5.4</v>
      </c>
      <c r="BM37" s="74">
        <v>1.7</v>
      </c>
      <c r="BN37" s="74">
        <v>-7.7</v>
      </c>
      <c r="BO37" s="75">
        <v>-11.5</v>
      </c>
      <c r="BP37" s="70">
        <v>0.6</v>
      </c>
      <c r="BQ37" s="71">
        <v>-6.9</v>
      </c>
      <c r="BR37" s="71">
        <v>-0.9</v>
      </c>
      <c r="BS37" s="72">
        <v>-0.3</v>
      </c>
      <c r="BT37" s="72">
        <v>-12.1</v>
      </c>
      <c r="BU37" s="72"/>
      <c r="BV37" s="72"/>
      <c r="BW37" s="75"/>
    </row>
    <row r="38" spans="1:78" s="41" customFormat="1" x14ac:dyDescent="0.2">
      <c r="A38" s="39" t="s">
        <v>7</v>
      </c>
      <c r="B38" s="51"/>
      <c r="C38" s="52">
        <v>-54.7</v>
      </c>
      <c r="D38" s="53">
        <v>105</v>
      </c>
      <c r="E38" s="53">
        <v>444.2</v>
      </c>
      <c r="F38" s="54">
        <v>39.4</v>
      </c>
      <c r="G38" s="54">
        <v>-30.6</v>
      </c>
      <c r="H38" s="54">
        <v>-53.2</v>
      </c>
      <c r="I38" s="55">
        <v>-29.3</v>
      </c>
      <c r="J38" s="56">
        <v>16.600000000000001</v>
      </c>
      <c r="K38" s="56">
        <v>11.1</v>
      </c>
      <c r="L38" s="56">
        <v>1.9</v>
      </c>
      <c r="M38" s="51">
        <v>27.8</v>
      </c>
      <c r="N38" s="52">
        <v>-11.3</v>
      </c>
      <c r="O38" s="53">
        <v>4.5</v>
      </c>
      <c r="P38" s="53">
        <v>32</v>
      </c>
      <c r="Q38" s="54">
        <v>3.1</v>
      </c>
      <c r="R38" s="54">
        <v>-11</v>
      </c>
      <c r="S38" s="54">
        <v>-13.7</v>
      </c>
      <c r="T38" s="55">
        <v>33.799999999999997</v>
      </c>
      <c r="U38" s="56">
        <v>9.6999999999999993</v>
      </c>
      <c r="V38" s="56">
        <v>-2.1</v>
      </c>
      <c r="W38" s="56">
        <v>-16</v>
      </c>
      <c r="X38" s="51">
        <v>-15.4</v>
      </c>
      <c r="Y38" s="52">
        <v>-17.2</v>
      </c>
      <c r="Z38" s="53">
        <v>5.0999999999999996</v>
      </c>
      <c r="AA38" s="53">
        <v>-9.6999999999999993</v>
      </c>
      <c r="AB38" s="54">
        <v>-11.2</v>
      </c>
      <c r="AC38" s="54">
        <v>-12.2</v>
      </c>
      <c r="AD38" s="54">
        <v>13.5</v>
      </c>
      <c r="AE38" s="55">
        <v>28.5</v>
      </c>
      <c r="AF38" s="56">
        <v>-3.5</v>
      </c>
      <c r="AG38" s="56">
        <v>-4</v>
      </c>
      <c r="AH38" s="56">
        <v>2</v>
      </c>
      <c r="AI38" s="51">
        <v>25.6</v>
      </c>
      <c r="AJ38" s="52">
        <v>26.3</v>
      </c>
      <c r="AK38" s="53">
        <v>19.100000000000001</v>
      </c>
      <c r="AL38" s="53">
        <v>3.7</v>
      </c>
      <c r="AM38" s="68">
        <v>9.1</v>
      </c>
      <c r="AN38" s="69">
        <v>-7.4</v>
      </c>
      <c r="AO38" s="59">
        <v>-16.100000000000001</v>
      </c>
      <c r="AP38" s="60">
        <v>-4</v>
      </c>
      <c r="AQ38" s="60">
        <v>-4.3</v>
      </c>
      <c r="AR38" s="60">
        <v>-0.8</v>
      </c>
      <c r="AS38" s="61">
        <v>-14.2</v>
      </c>
      <c r="AT38" s="62">
        <v>-14.2</v>
      </c>
      <c r="AU38" s="63">
        <v>-17.8</v>
      </c>
      <c r="AV38" s="63">
        <v>-17.899999999999999</v>
      </c>
      <c r="AW38" s="64">
        <v>-2.7</v>
      </c>
      <c r="AX38" s="64">
        <v>-3.8</v>
      </c>
      <c r="AY38" s="64">
        <v>-0.3</v>
      </c>
      <c r="AZ38" s="65">
        <v>3.2</v>
      </c>
      <c r="BA38" s="66">
        <v>12.5</v>
      </c>
      <c r="BB38" s="66">
        <v>6</v>
      </c>
      <c r="BC38" s="66">
        <v>12.2</v>
      </c>
      <c r="BD38" s="67">
        <v>-1.4</v>
      </c>
      <c r="BE38" s="62">
        <v>22.5</v>
      </c>
      <c r="BF38" s="63">
        <v>3.2</v>
      </c>
      <c r="BG38" s="63">
        <v>13.3</v>
      </c>
      <c r="BH38" s="64">
        <v>6.5</v>
      </c>
      <c r="BI38" s="64">
        <v>24.5</v>
      </c>
      <c r="BJ38" s="64">
        <v>21.5</v>
      </c>
      <c r="BK38" s="65">
        <v>-19.100000000000001</v>
      </c>
      <c r="BL38" s="66">
        <v>-1.3</v>
      </c>
      <c r="BM38" s="66">
        <v>-4.5</v>
      </c>
      <c r="BN38" s="66">
        <v>-11.6</v>
      </c>
      <c r="BO38" s="67">
        <v>-18.5</v>
      </c>
      <c r="BP38" s="62">
        <v>1.3</v>
      </c>
      <c r="BQ38" s="63">
        <v>0.2</v>
      </c>
      <c r="BR38" s="63">
        <v>14.4</v>
      </c>
      <c r="BS38" s="64">
        <v>-1.2</v>
      </c>
      <c r="BT38" s="64">
        <v>-5.7</v>
      </c>
      <c r="BU38" s="64"/>
      <c r="BV38" s="64"/>
      <c r="BW38" s="67"/>
    </row>
    <row r="39" spans="1:78" s="41" customFormat="1" x14ac:dyDescent="0.2">
      <c r="A39" s="39" t="s">
        <v>8</v>
      </c>
      <c r="B39" s="51"/>
      <c r="C39" s="52">
        <v>-48.9</v>
      </c>
      <c r="D39" s="53">
        <v>134.30000000000001</v>
      </c>
      <c r="E39" s="53">
        <v>102.4</v>
      </c>
      <c r="F39" s="54">
        <v>36.1</v>
      </c>
      <c r="G39" s="54">
        <v>24.7</v>
      </c>
      <c r="H39" s="54">
        <v>-0.4</v>
      </c>
      <c r="I39" s="55">
        <v>-1.8</v>
      </c>
      <c r="J39" s="56">
        <v>30.4</v>
      </c>
      <c r="K39" s="56">
        <v>19.2</v>
      </c>
      <c r="L39" s="56">
        <v>-6.5</v>
      </c>
      <c r="M39" s="51">
        <v>29</v>
      </c>
      <c r="N39" s="52">
        <v>6.7</v>
      </c>
      <c r="O39" s="53">
        <v>4.2</v>
      </c>
      <c r="P39" s="53">
        <v>5.7</v>
      </c>
      <c r="Q39" s="54">
        <v>8.1</v>
      </c>
      <c r="R39" s="54">
        <v>-1.1000000000000001</v>
      </c>
      <c r="S39" s="54">
        <v>-9.1</v>
      </c>
      <c r="T39" s="55">
        <v>0.7</v>
      </c>
      <c r="U39" s="56">
        <v>2.8</v>
      </c>
      <c r="V39" s="56">
        <v>-1.6</v>
      </c>
      <c r="W39" s="56">
        <v>0.9</v>
      </c>
      <c r="X39" s="51">
        <v>-7.7</v>
      </c>
      <c r="Y39" s="52">
        <v>-9.3000000000000007</v>
      </c>
      <c r="Z39" s="53">
        <v>0.9</v>
      </c>
      <c r="AA39" s="53">
        <v>-0.9</v>
      </c>
      <c r="AB39" s="54">
        <v>-6.8</v>
      </c>
      <c r="AC39" s="54">
        <v>-4.5999999999999996</v>
      </c>
      <c r="AD39" s="54">
        <v>-0.4</v>
      </c>
      <c r="AE39" s="55">
        <v>5</v>
      </c>
      <c r="AF39" s="56">
        <v>0.2</v>
      </c>
      <c r="AG39" s="56">
        <v>-1.9</v>
      </c>
      <c r="AH39" s="56">
        <v>-0.3</v>
      </c>
      <c r="AI39" s="51">
        <v>13.1</v>
      </c>
      <c r="AJ39" s="52">
        <v>14.7</v>
      </c>
      <c r="AK39" s="53">
        <v>9.5</v>
      </c>
      <c r="AL39" s="53">
        <v>13.6</v>
      </c>
      <c r="AM39" s="68">
        <v>13</v>
      </c>
      <c r="AN39" s="69">
        <v>4.5999999999999996</v>
      </c>
      <c r="AO39" s="59">
        <v>2.8</v>
      </c>
      <c r="AP39" s="60">
        <v>-1.5</v>
      </c>
      <c r="AQ39" s="60">
        <v>-1.3</v>
      </c>
      <c r="AR39" s="60">
        <v>-6.4</v>
      </c>
      <c r="AS39" s="61">
        <v>-4</v>
      </c>
      <c r="AT39" s="62">
        <v>-1.4</v>
      </c>
      <c r="AU39" s="63">
        <v>2.2000000000000002</v>
      </c>
      <c r="AV39" s="63">
        <v>-10.7</v>
      </c>
      <c r="AW39" s="64">
        <v>-2.1</v>
      </c>
      <c r="AX39" s="64">
        <v>-0.6</v>
      </c>
      <c r="AY39" s="64">
        <v>2.6</v>
      </c>
      <c r="AZ39" s="65">
        <v>0.6</v>
      </c>
      <c r="BA39" s="66">
        <v>2</v>
      </c>
      <c r="BB39" s="66">
        <v>-0.8</v>
      </c>
      <c r="BC39" s="66">
        <v>5.7</v>
      </c>
      <c r="BD39" s="67">
        <v>15.4</v>
      </c>
      <c r="BE39" s="62">
        <v>17.100000000000001</v>
      </c>
      <c r="BF39" s="63">
        <v>8.4</v>
      </c>
      <c r="BG39" s="63">
        <v>3.4</v>
      </c>
      <c r="BH39" s="64">
        <v>3</v>
      </c>
      <c r="BI39" s="64">
        <v>4</v>
      </c>
      <c r="BJ39" s="64">
        <v>0.6</v>
      </c>
      <c r="BK39" s="65">
        <v>-0.9</v>
      </c>
      <c r="BL39" s="66">
        <v>-1.1000000000000001</v>
      </c>
      <c r="BM39" s="66">
        <v>-6.2</v>
      </c>
      <c r="BN39" s="66">
        <v>-7.5</v>
      </c>
      <c r="BO39" s="67">
        <v>-13.1</v>
      </c>
      <c r="BP39" s="62">
        <v>-1</v>
      </c>
      <c r="BQ39" s="63">
        <v>-0.6</v>
      </c>
      <c r="BR39" s="63">
        <v>7.2</v>
      </c>
      <c r="BS39" s="64">
        <v>-0.6</v>
      </c>
      <c r="BT39" s="64">
        <v>15.5</v>
      </c>
      <c r="BU39" s="64"/>
      <c r="BV39" s="64"/>
      <c r="BW39" s="67"/>
    </row>
    <row r="40" spans="1:78" s="41" customFormat="1" x14ac:dyDescent="0.2">
      <c r="A40" s="39" t="s">
        <v>9</v>
      </c>
      <c r="B40" s="51"/>
      <c r="C40" s="56">
        <v>-50</v>
      </c>
      <c r="D40" s="55">
        <v>190.5</v>
      </c>
      <c r="E40" s="56">
        <v>530</v>
      </c>
      <c r="F40" s="55">
        <v>62</v>
      </c>
      <c r="G40" s="56">
        <v>-42.5</v>
      </c>
      <c r="H40" s="56">
        <v>-84.8</v>
      </c>
      <c r="I40" s="55">
        <v>148.80000000000001</v>
      </c>
      <c r="J40" s="56">
        <v>34.200000000000003</v>
      </c>
      <c r="K40" s="56">
        <v>10.9</v>
      </c>
      <c r="L40" s="56">
        <v>40.6</v>
      </c>
      <c r="M40" s="51">
        <v>-32.5</v>
      </c>
      <c r="N40" s="56">
        <v>-2.9</v>
      </c>
      <c r="O40" s="55">
        <v>-22.3</v>
      </c>
      <c r="P40" s="56">
        <v>-26.2</v>
      </c>
      <c r="Q40" s="55">
        <v>46.1</v>
      </c>
      <c r="R40" s="56">
        <v>-22.5</v>
      </c>
      <c r="S40" s="56">
        <v>6.1</v>
      </c>
      <c r="T40" s="55">
        <v>128.4</v>
      </c>
      <c r="U40" s="56">
        <v>-57.7</v>
      </c>
      <c r="V40" s="56">
        <v>33</v>
      </c>
      <c r="W40" s="56">
        <v>-27.2</v>
      </c>
      <c r="X40" s="51">
        <v>-21</v>
      </c>
      <c r="Y40" s="56">
        <v>24.6</v>
      </c>
      <c r="Z40" s="55">
        <v>-9.8000000000000007</v>
      </c>
      <c r="AA40" s="56">
        <v>-5.3</v>
      </c>
      <c r="AB40" s="55">
        <v>3</v>
      </c>
      <c r="AC40" s="56">
        <v>12.3</v>
      </c>
      <c r="AD40" s="56">
        <v>14</v>
      </c>
      <c r="AE40" s="55">
        <v>-8.1</v>
      </c>
      <c r="AF40" s="56">
        <v>-30.2</v>
      </c>
      <c r="AG40" s="56">
        <v>29.6</v>
      </c>
      <c r="AH40" s="56">
        <v>-6.5</v>
      </c>
      <c r="AI40" s="51">
        <v>39.700000000000003</v>
      </c>
      <c r="AJ40" s="56">
        <v>38.9</v>
      </c>
      <c r="AK40" s="55">
        <v>-10.5</v>
      </c>
      <c r="AL40" s="56">
        <v>-3.1</v>
      </c>
      <c r="AM40" s="68">
        <v>17.8</v>
      </c>
      <c r="AN40" s="69">
        <v>-7</v>
      </c>
      <c r="AO40" s="59">
        <v>-6.9</v>
      </c>
      <c r="AP40" s="60">
        <v>0.7</v>
      </c>
      <c r="AQ40" s="60">
        <v>3.5</v>
      </c>
      <c r="AR40" s="60">
        <v>-13</v>
      </c>
      <c r="AS40" s="61">
        <v>-1.6</v>
      </c>
      <c r="AT40" s="66">
        <v>-1.2</v>
      </c>
      <c r="AU40" s="65">
        <v>-14.9</v>
      </c>
      <c r="AV40" s="66">
        <v>29.2</v>
      </c>
      <c r="AW40" s="65">
        <v>-11.1</v>
      </c>
      <c r="AX40" s="66">
        <v>24.8</v>
      </c>
      <c r="AY40" s="66">
        <v>-17.899999999999999</v>
      </c>
      <c r="AZ40" s="65">
        <v>-5.5</v>
      </c>
      <c r="BA40" s="66">
        <v>-2.8</v>
      </c>
      <c r="BB40" s="66">
        <v>-7</v>
      </c>
      <c r="BC40" s="66">
        <v>4.3</v>
      </c>
      <c r="BD40" s="67">
        <v>19.600000000000001</v>
      </c>
      <c r="BE40" s="66">
        <v>-1.9</v>
      </c>
      <c r="BF40" s="65">
        <v>-10.4</v>
      </c>
      <c r="BG40" s="66">
        <v>15.4</v>
      </c>
      <c r="BH40" s="65">
        <v>28.5</v>
      </c>
      <c r="BI40" s="66">
        <v>43.9</v>
      </c>
      <c r="BJ40" s="66">
        <v>55.6</v>
      </c>
      <c r="BK40" s="65">
        <v>19.5</v>
      </c>
      <c r="BL40" s="66">
        <v>-16.8</v>
      </c>
      <c r="BM40" s="66">
        <v>-30.4</v>
      </c>
      <c r="BN40" s="66">
        <v>-29.9</v>
      </c>
      <c r="BO40" s="67">
        <v>-30</v>
      </c>
      <c r="BP40" s="66">
        <v>2.5</v>
      </c>
      <c r="BQ40" s="65">
        <v>-33.799999999999997</v>
      </c>
      <c r="BR40" s="66">
        <v>20.3</v>
      </c>
      <c r="BS40" s="65">
        <v>-5.9</v>
      </c>
      <c r="BT40" s="66">
        <v>23.5</v>
      </c>
      <c r="BU40" s="66"/>
      <c r="BV40" s="66"/>
      <c r="BW40" s="67"/>
    </row>
    <row r="41" spans="1:78" s="42" customFormat="1" x14ac:dyDescent="0.2">
      <c r="A41" s="76"/>
      <c r="B41" s="77"/>
      <c r="C41" s="78">
        <v>-6.7</v>
      </c>
      <c r="D41" s="79">
        <v>13.4</v>
      </c>
      <c r="E41" s="80">
        <v>154.4</v>
      </c>
      <c r="F41" s="79">
        <v>31.1</v>
      </c>
      <c r="G41" s="80">
        <v>-16.600000000000001</v>
      </c>
      <c r="H41" s="80">
        <v>-23.7</v>
      </c>
      <c r="I41" s="79">
        <v>-10.9</v>
      </c>
      <c r="J41" s="80">
        <v>1.1000000000000001</v>
      </c>
      <c r="K41" s="80">
        <v>4.5999999999999996</v>
      </c>
      <c r="L41" s="80">
        <v>-0.9</v>
      </c>
      <c r="M41" s="77">
        <v>4.7</v>
      </c>
      <c r="N41" s="78">
        <v>-3.1</v>
      </c>
      <c r="O41" s="79">
        <v>0.3</v>
      </c>
      <c r="P41" s="80">
        <v>13.8</v>
      </c>
      <c r="Q41" s="79">
        <v>0.7</v>
      </c>
      <c r="R41" s="80">
        <v>-3.3</v>
      </c>
      <c r="S41" s="80">
        <v>-3.4</v>
      </c>
      <c r="T41" s="79">
        <v>17.7</v>
      </c>
      <c r="U41" s="80">
        <v>9.5</v>
      </c>
      <c r="V41" s="80">
        <v>2.1</v>
      </c>
      <c r="W41" s="80">
        <v>-3</v>
      </c>
      <c r="X41" s="77">
        <v>-8.8000000000000007</v>
      </c>
      <c r="Y41" s="78">
        <v>-9.5</v>
      </c>
      <c r="Z41" s="79">
        <v>-3.7</v>
      </c>
      <c r="AA41" s="80">
        <v>-5</v>
      </c>
      <c r="AB41" s="79">
        <v>-4.2</v>
      </c>
      <c r="AC41" s="80">
        <v>-3.1</v>
      </c>
      <c r="AD41" s="80">
        <v>1.5</v>
      </c>
      <c r="AE41" s="79">
        <v>6</v>
      </c>
      <c r="AF41" s="80">
        <v>-1.5</v>
      </c>
      <c r="AG41" s="80">
        <v>0.2</v>
      </c>
      <c r="AH41" s="80">
        <v>2</v>
      </c>
      <c r="AI41" s="77">
        <v>11.5</v>
      </c>
      <c r="AJ41" s="78">
        <v>10.3</v>
      </c>
      <c r="AK41" s="79">
        <v>7</v>
      </c>
      <c r="AL41" s="80">
        <v>4.2</v>
      </c>
      <c r="AM41" s="81">
        <v>6.8</v>
      </c>
      <c r="AN41" s="82">
        <v>-3.9</v>
      </c>
      <c r="AO41" s="83">
        <v>-3.1</v>
      </c>
      <c r="AP41" s="84">
        <v>-2</v>
      </c>
      <c r="AQ41" s="84">
        <v>-1.2</v>
      </c>
      <c r="AR41" s="84">
        <v>-2</v>
      </c>
      <c r="AS41" s="85">
        <v>-9.1</v>
      </c>
      <c r="AT41" s="86">
        <v>-0.6</v>
      </c>
      <c r="AU41" s="87">
        <v>-5.5</v>
      </c>
      <c r="AV41" s="88">
        <v>-7.9</v>
      </c>
      <c r="AW41" s="87">
        <v>-0.5</v>
      </c>
      <c r="AX41" s="88">
        <v>-2.6</v>
      </c>
      <c r="AY41" s="88">
        <v>-1</v>
      </c>
      <c r="AZ41" s="87">
        <v>-2.5</v>
      </c>
      <c r="BA41" s="88">
        <v>4.9000000000000004</v>
      </c>
      <c r="BB41" s="88">
        <v>1.8</v>
      </c>
      <c r="BC41" s="88">
        <v>6.4</v>
      </c>
      <c r="BD41" s="89">
        <v>5.6</v>
      </c>
      <c r="BE41" s="86">
        <v>22.7</v>
      </c>
      <c r="BF41" s="87">
        <v>4.3</v>
      </c>
      <c r="BG41" s="88">
        <v>-1.2</v>
      </c>
      <c r="BH41" s="87">
        <v>7.3</v>
      </c>
      <c r="BI41" s="88">
        <v>9.5</v>
      </c>
      <c r="BJ41" s="88">
        <v>8.8000000000000007</v>
      </c>
      <c r="BK41" s="87">
        <v>-2.9</v>
      </c>
      <c r="BL41" s="88">
        <v>2.4</v>
      </c>
      <c r="BM41" s="88">
        <v>-2.6</v>
      </c>
      <c r="BN41" s="88">
        <v>-6.7</v>
      </c>
      <c r="BO41" s="89">
        <v>-12.2</v>
      </c>
      <c r="BP41" s="86">
        <v>0.6</v>
      </c>
      <c r="BQ41" s="87">
        <v>-5.2</v>
      </c>
      <c r="BR41" s="88">
        <v>3.3</v>
      </c>
      <c r="BS41" s="87">
        <v>-2.2999999999999998</v>
      </c>
      <c r="BT41" s="88">
        <v>-4</v>
      </c>
      <c r="BU41" s="88"/>
      <c r="BV41" s="88"/>
      <c r="BW41" s="89"/>
    </row>
    <row r="42" spans="1:78" s="19" customFormat="1" ht="9.5" customHeight="1" x14ac:dyDescent="0.2"/>
    <row r="43" spans="1:78" x14ac:dyDescent="0.2">
      <c r="A43" s="90" t="s">
        <v>19</v>
      </c>
    </row>
    <row r="45" spans="1:78" x14ac:dyDescent="0.2">
      <c r="D45" s="2">
        <v>14.086</v>
      </c>
      <c r="E45" s="2">
        <f t="shared" ref="E45:BP45" si="12">E17/1000</f>
        <v>47.533999999999999</v>
      </c>
      <c r="F45" s="2">
        <f t="shared" si="12"/>
        <v>60.195999999999998</v>
      </c>
      <c r="G45" s="2">
        <f t="shared" si="12"/>
        <v>48.603000000000002</v>
      </c>
      <c r="H45" s="2">
        <f t="shared" si="12"/>
        <v>34.319000000000003</v>
      </c>
      <c r="I45" s="2">
        <f t="shared" si="12"/>
        <v>30.425000000000001</v>
      </c>
      <c r="J45" s="2">
        <f t="shared" si="12"/>
        <v>32.790999999999997</v>
      </c>
      <c r="K45" s="2">
        <f t="shared" si="12"/>
        <v>35.915999999999997</v>
      </c>
      <c r="L45" s="2">
        <f t="shared" si="12"/>
        <v>36.970999999999997</v>
      </c>
      <c r="M45" s="2">
        <f t="shared" si="12"/>
        <v>41.402000000000001</v>
      </c>
      <c r="N45" s="2">
        <f t="shared" si="12"/>
        <v>40.906999999999996</v>
      </c>
      <c r="O45" s="2">
        <f t="shared" si="12"/>
        <v>41.386000000000003</v>
      </c>
      <c r="P45" s="2">
        <f t="shared" si="12"/>
        <v>48.014000000000003</v>
      </c>
      <c r="Q45" s="2">
        <f t="shared" si="12"/>
        <v>49.56</v>
      </c>
      <c r="R45" s="2">
        <f t="shared" si="12"/>
        <v>49.627000000000002</v>
      </c>
      <c r="S45" s="2">
        <f t="shared" si="12"/>
        <v>49.058</v>
      </c>
      <c r="T45" s="2">
        <f t="shared" si="12"/>
        <v>63.555</v>
      </c>
      <c r="U45" s="2">
        <f t="shared" si="12"/>
        <v>72.177000000000007</v>
      </c>
      <c r="V45" s="2">
        <f t="shared" si="12"/>
        <v>76.286000000000001</v>
      </c>
      <c r="W45" s="2">
        <f t="shared" si="12"/>
        <v>76.905000000000001</v>
      </c>
      <c r="X45" s="2">
        <f t="shared" si="12"/>
        <v>74.082999999999998</v>
      </c>
      <c r="Y45" s="2">
        <f t="shared" si="12"/>
        <v>71.159000000000006</v>
      </c>
      <c r="Z45" s="2">
        <f t="shared" si="12"/>
        <v>75.006</v>
      </c>
      <c r="AA45" s="2">
        <f t="shared" si="12"/>
        <v>77.555000000000007</v>
      </c>
      <c r="AB45" s="2">
        <f t="shared" si="12"/>
        <v>80.991</v>
      </c>
      <c r="AC45" s="2">
        <f t="shared" si="12"/>
        <v>85.661000000000001</v>
      </c>
      <c r="AD45" s="2">
        <f t="shared" si="12"/>
        <v>95.507999999999996</v>
      </c>
      <c r="AE45" s="2">
        <f t="shared" si="12"/>
        <v>108.33799999999999</v>
      </c>
      <c r="AF45" s="2">
        <f t="shared" si="12"/>
        <v>115.322</v>
      </c>
      <c r="AG45" s="2">
        <f t="shared" si="12"/>
        <v>125.004</v>
      </c>
      <c r="AH45" s="2">
        <f t="shared" si="12"/>
        <v>142.62100000000001</v>
      </c>
      <c r="AI45" s="2">
        <f t="shared" si="12"/>
        <v>178.36500000000001</v>
      </c>
      <c r="AJ45" s="2">
        <f t="shared" si="12"/>
        <v>213.751</v>
      </c>
      <c r="AK45" s="2">
        <f t="shared" si="12"/>
        <v>239.47399999999999</v>
      </c>
      <c r="AL45" s="2">
        <f t="shared" si="12"/>
        <v>258.14999999999998</v>
      </c>
      <c r="AM45" s="2">
        <f t="shared" si="12"/>
        <v>286.80200000000002</v>
      </c>
      <c r="AN45" s="2">
        <f t="shared" si="12"/>
        <v>281.39</v>
      </c>
      <c r="AO45" s="2">
        <f t="shared" si="12"/>
        <v>279.46899999999999</v>
      </c>
      <c r="AP45" s="2">
        <f t="shared" si="12"/>
        <v>283.755</v>
      </c>
      <c r="AQ45" s="2">
        <f t="shared" si="12"/>
        <v>290.83699999999999</v>
      </c>
      <c r="AR45" s="2">
        <f t="shared" si="12"/>
        <v>292.99900000000002</v>
      </c>
      <c r="AS45" s="2">
        <f t="shared" si="12"/>
        <v>276.20800000000003</v>
      </c>
      <c r="AT45" s="2">
        <f t="shared" si="12"/>
        <v>281.88299999999998</v>
      </c>
      <c r="AU45" s="2">
        <f t="shared" si="12"/>
        <v>267.40199999999999</v>
      </c>
      <c r="AV45" s="2">
        <f t="shared" si="12"/>
        <v>251.364</v>
      </c>
      <c r="AW45" s="2">
        <f t="shared" si="12"/>
        <v>255.727</v>
      </c>
      <c r="AX45" s="2">
        <f t="shared" si="12"/>
        <v>254.56899999999999</v>
      </c>
      <c r="AY45" s="2">
        <f t="shared" si="12"/>
        <v>258.00599999999997</v>
      </c>
      <c r="AZ45" s="2">
        <f t="shared" si="12"/>
        <v>258.58300000000003</v>
      </c>
      <c r="BA45" s="2">
        <f t="shared" si="12"/>
        <v>278.59500000000003</v>
      </c>
      <c r="BB45" s="2">
        <f t="shared" si="12"/>
        <v>290.53399999999999</v>
      </c>
      <c r="BC45" s="2">
        <f t="shared" si="12"/>
        <v>319.428</v>
      </c>
      <c r="BD45" s="2">
        <f t="shared" si="12"/>
        <v>345.63200000000001</v>
      </c>
      <c r="BE45" s="2">
        <f t="shared" si="12"/>
        <v>437.80099999999999</v>
      </c>
      <c r="BF45" s="2">
        <f t="shared" si="12"/>
        <v>471.01100000000002</v>
      </c>
      <c r="BG45" s="2">
        <f t="shared" si="12"/>
        <v>483.91300000000001</v>
      </c>
      <c r="BH45" s="2">
        <f t="shared" si="12"/>
        <v>536.46199999999999</v>
      </c>
      <c r="BI45" s="2">
        <f t="shared" si="12"/>
        <v>602.24599999999998</v>
      </c>
      <c r="BJ45" s="2">
        <f t="shared" si="12"/>
        <v>673.48699999999997</v>
      </c>
      <c r="BK45" s="2">
        <f t="shared" si="12"/>
        <v>664.524</v>
      </c>
      <c r="BL45" s="2">
        <f t="shared" si="12"/>
        <v>695.673</v>
      </c>
      <c r="BM45" s="2">
        <f t="shared" si="12"/>
        <v>690.78099999999995</v>
      </c>
      <c r="BN45" s="2">
        <f t="shared" si="12"/>
        <v>655.38800000000003</v>
      </c>
      <c r="BO45" s="2">
        <f t="shared" si="12"/>
        <v>585.36099999999999</v>
      </c>
      <c r="BP45" s="2">
        <f t="shared" si="12"/>
        <v>595.74</v>
      </c>
      <c r="BQ45" s="2">
        <f t="shared" ref="BQ45:BU45" si="13">BQ17/1000</f>
        <v>570.84400000000005</v>
      </c>
      <c r="BR45" s="2">
        <f t="shared" si="13"/>
        <v>595.72400000000005</v>
      </c>
      <c r="BS45" s="2">
        <f t="shared" si="13"/>
        <v>626.23900000000003</v>
      </c>
      <c r="BT45" s="2">
        <f t="shared" si="13"/>
        <v>618.64300000000003</v>
      </c>
      <c r="BU45" s="2">
        <f t="shared" si="13"/>
        <v>695.06600000000003</v>
      </c>
    </row>
    <row r="46" spans="1:78" ht="15" thickBot="1" x14ac:dyDescent="0.25">
      <c r="D46" s="2">
        <v>47.533999999999999</v>
      </c>
      <c r="BB46" s="2" t="s">
        <v>20</v>
      </c>
      <c r="BC46" s="13">
        <v>2001</v>
      </c>
      <c r="BD46" s="12">
        <v>2002</v>
      </c>
      <c r="BE46" s="13">
        <v>2003</v>
      </c>
      <c r="BF46" s="12">
        <v>2004</v>
      </c>
      <c r="BG46" s="13">
        <v>2005</v>
      </c>
      <c r="BH46" s="12">
        <v>2006</v>
      </c>
      <c r="BI46" s="13">
        <v>2007</v>
      </c>
      <c r="BJ46" s="12">
        <v>2008</v>
      </c>
      <c r="BK46" s="13">
        <v>2009</v>
      </c>
      <c r="BL46" s="12">
        <v>2010</v>
      </c>
      <c r="BM46" s="13">
        <v>2011</v>
      </c>
      <c r="BN46" s="12">
        <v>2012</v>
      </c>
      <c r="BO46" s="13">
        <v>2013</v>
      </c>
      <c r="BP46" s="12">
        <v>2014</v>
      </c>
      <c r="BQ46" s="13">
        <v>2015</v>
      </c>
      <c r="BR46" s="12">
        <v>2016</v>
      </c>
      <c r="BS46" s="12">
        <v>2017</v>
      </c>
      <c r="BT46" s="14">
        <v>2018</v>
      </c>
      <c r="BU46" s="15">
        <v>2019</v>
      </c>
      <c r="BV46" s="2" t="s">
        <v>21</v>
      </c>
    </row>
    <row r="47" spans="1:78" ht="15" thickBot="1" x14ac:dyDescent="0.25">
      <c r="D47" s="2">
        <v>60.195999999999998</v>
      </c>
      <c r="BB47" s="2" t="s">
        <v>22</v>
      </c>
      <c r="BC47" s="91">
        <f>(BC23+BC24)/1000</f>
        <v>146.69368626689905</v>
      </c>
      <c r="BD47" s="91">
        <f t="shared" ref="BD47:BU47" si="14">(BD23+BD24)/1000</f>
        <v>154.42309040638119</v>
      </c>
      <c r="BE47" s="91">
        <f t="shared" si="14"/>
        <v>185.69388425562238</v>
      </c>
      <c r="BF47" s="91">
        <f t="shared" si="14"/>
        <v>195.96268046199248</v>
      </c>
      <c r="BG47" s="91">
        <f t="shared" si="14"/>
        <v>212.78119888025654</v>
      </c>
      <c r="BH47" s="91">
        <f t="shared" si="14"/>
        <v>222.0186769889026</v>
      </c>
      <c r="BI47" s="91">
        <f t="shared" si="14"/>
        <v>256.27271666080975</v>
      </c>
      <c r="BJ47" s="91">
        <f t="shared" si="14"/>
        <v>290.58586860062121</v>
      </c>
      <c r="BK47" s="91">
        <f t="shared" si="14"/>
        <v>253.02256559039694</v>
      </c>
      <c r="BL47" s="91">
        <f t="shared" si="14"/>
        <v>251.53111629544188</v>
      </c>
      <c r="BM47" s="91">
        <f t="shared" si="14"/>
        <v>238.0054286308204</v>
      </c>
      <c r="BN47" s="91">
        <f t="shared" si="14"/>
        <v>213.28647150810784</v>
      </c>
      <c r="BO47" s="91">
        <f t="shared" si="14"/>
        <v>177.52413184733717</v>
      </c>
      <c r="BP47" s="91">
        <f t="shared" si="14"/>
        <v>177.36255783946817</v>
      </c>
      <c r="BQ47" s="91">
        <f t="shared" si="14"/>
        <v>177.48544028571428</v>
      </c>
      <c r="BR47" s="91">
        <f t="shared" si="14"/>
        <v>199.19000040721363</v>
      </c>
      <c r="BS47" s="91">
        <f t="shared" si="14"/>
        <v>206.25407822234033</v>
      </c>
      <c r="BT47" s="91">
        <f t="shared" si="14"/>
        <v>204.40385718562658</v>
      </c>
      <c r="BU47" s="91">
        <f t="shared" si="14"/>
        <v>237.179</v>
      </c>
      <c r="BV47" s="92">
        <f>SUM(BC47:BU47)</f>
        <v>3999.6764503339527</v>
      </c>
    </row>
    <row r="48" spans="1:78" ht="15" thickBot="1" x14ac:dyDescent="0.25">
      <c r="D48" s="2">
        <v>48.603000000000002</v>
      </c>
      <c r="BB48" s="2" t="s">
        <v>23</v>
      </c>
      <c r="BC48" s="93">
        <v>2.0624202299498768</v>
      </c>
      <c r="BD48" s="93">
        <v>1.634869158602611</v>
      </c>
      <c r="BE48" s="93">
        <v>6.1760655097500781</v>
      </c>
      <c r="BF48" s="93">
        <v>9.6234160883280762</v>
      </c>
      <c r="BG48" s="93">
        <v>23.37211870267604</v>
      </c>
      <c r="BH48" s="93">
        <v>33.081188974208573</v>
      </c>
      <c r="BI48" s="93">
        <v>61.814646502878531</v>
      </c>
      <c r="BJ48" s="93">
        <v>80.171820501707543</v>
      </c>
      <c r="BK48" s="93">
        <v>41.297630911288451</v>
      </c>
      <c r="BL48" s="93">
        <v>39.118990602418606</v>
      </c>
      <c r="BM48" s="93">
        <v>35.624649362527713</v>
      </c>
      <c r="BN48" s="93">
        <v>18.575587731344424</v>
      </c>
      <c r="BO48" s="93">
        <v>9.1753674253167183</v>
      </c>
      <c r="BP48" s="93">
        <v>9.2562112979655087</v>
      </c>
      <c r="BQ48" s="93">
        <v>9.2122320779220779</v>
      </c>
      <c r="BR48" s="93">
        <v>9.0959888849598975</v>
      </c>
      <c r="BS48" s="93">
        <v>18.503692636263995</v>
      </c>
      <c r="BT48" s="93">
        <v>21.664798084539751</v>
      </c>
      <c r="BU48" s="93">
        <v>14.09</v>
      </c>
      <c r="BV48" s="92">
        <f>SUM(BC48:BU48)</f>
        <v>443.55169468264847</v>
      </c>
    </row>
    <row r="49" spans="4:74" ht="15" thickBot="1" x14ac:dyDescent="0.25">
      <c r="D49" s="2">
        <v>34.319000000000003</v>
      </c>
      <c r="BV49" s="94">
        <f>BV48/BV47</f>
        <v>0.11089689383390353</v>
      </c>
    </row>
    <row r="50" spans="4:74" x14ac:dyDescent="0.2">
      <c r="D50" s="2">
        <v>30.425000000000001</v>
      </c>
    </row>
    <row r="51" spans="4:74" x14ac:dyDescent="0.2">
      <c r="D51" s="2">
        <v>32.790999999999997</v>
      </c>
    </row>
    <row r="52" spans="4:74" x14ac:dyDescent="0.2">
      <c r="D52" s="2">
        <v>35.915999999999997</v>
      </c>
    </row>
    <row r="53" spans="4:74" x14ac:dyDescent="0.2">
      <c r="D53" s="2">
        <v>36.970999999999997</v>
      </c>
    </row>
    <row r="54" spans="4:74" x14ac:dyDescent="0.2">
      <c r="D54" s="2">
        <v>41.402000000000001</v>
      </c>
    </row>
    <row r="55" spans="4:74" x14ac:dyDescent="0.2">
      <c r="D55" s="2">
        <v>40.906999999999996</v>
      </c>
    </row>
    <row r="56" spans="4:74" x14ac:dyDescent="0.2">
      <c r="D56" s="2">
        <v>41.386000000000003</v>
      </c>
    </row>
    <row r="57" spans="4:74" x14ac:dyDescent="0.2">
      <c r="D57" s="2">
        <v>48.014000000000003</v>
      </c>
    </row>
    <row r="58" spans="4:74" x14ac:dyDescent="0.2">
      <c r="D58" s="2">
        <v>49.56</v>
      </c>
    </row>
    <row r="59" spans="4:74" x14ac:dyDescent="0.2">
      <c r="D59" s="2">
        <v>49.627000000000002</v>
      </c>
    </row>
    <row r="60" spans="4:74" x14ac:dyDescent="0.2">
      <c r="D60" s="2">
        <v>49.058</v>
      </c>
    </row>
    <row r="61" spans="4:74" x14ac:dyDescent="0.2">
      <c r="D61" s="2">
        <v>63.555</v>
      </c>
    </row>
    <row r="62" spans="4:74" x14ac:dyDescent="0.2">
      <c r="D62" s="2">
        <v>72.177000000000007</v>
      </c>
    </row>
    <row r="63" spans="4:74" x14ac:dyDescent="0.2">
      <c r="D63" s="2">
        <v>76.286000000000001</v>
      </c>
    </row>
    <row r="64" spans="4:74" x14ac:dyDescent="0.2">
      <c r="D64" s="2">
        <v>76.905000000000001</v>
      </c>
    </row>
    <row r="65" spans="4:4" x14ac:dyDescent="0.2">
      <c r="D65" s="2">
        <v>74.082999999999998</v>
      </c>
    </row>
    <row r="66" spans="4:4" x14ac:dyDescent="0.2">
      <c r="D66" s="2">
        <v>71.159000000000006</v>
      </c>
    </row>
    <row r="67" spans="4:4" x14ac:dyDescent="0.2">
      <c r="D67" s="2">
        <v>75.006</v>
      </c>
    </row>
    <row r="68" spans="4:4" x14ac:dyDescent="0.2">
      <c r="D68" s="2">
        <v>77.555000000000007</v>
      </c>
    </row>
    <row r="69" spans="4:4" x14ac:dyDescent="0.2">
      <c r="D69" s="2">
        <v>80.991</v>
      </c>
    </row>
    <row r="70" spans="4:4" x14ac:dyDescent="0.2">
      <c r="D70" s="2">
        <v>85.661000000000001</v>
      </c>
    </row>
    <row r="71" spans="4:4" x14ac:dyDescent="0.2">
      <c r="D71" s="2">
        <v>95.507999999999996</v>
      </c>
    </row>
    <row r="72" spans="4:4" x14ac:dyDescent="0.2">
      <c r="D72" s="2">
        <v>108.33799999999999</v>
      </c>
    </row>
    <row r="73" spans="4:4" x14ac:dyDescent="0.2">
      <c r="D73" s="2">
        <v>115.322</v>
      </c>
    </row>
    <row r="74" spans="4:4" x14ac:dyDescent="0.2">
      <c r="D74" s="2">
        <v>125.004</v>
      </c>
    </row>
    <row r="75" spans="4:4" x14ac:dyDescent="0.2">
      <c r="D75" s="2">
        <v>142.62100000000001</v>
      </c>
    </row>
    <row r="76" spans="4:4" x14ac:dyDescent="0.2">
      <c r="D76" s="2">
        <v>178.36500000000001</v>
      </c>
    </row>
    <row r="77" spans="4:4" x14ac:dyDescent="0.2">
      <c r="D77" s="2">
        <v>213.751</v>
      </c>
    </row>
    <row r="78" spans="4:4" x14ac:dyDescent="0.2">
      <c r="D78" s="2">
        <v>239.47399999999999</v>
      </c>
    </row>
    <row r="79" spans="4:4" x14ac:dyDescent="0.2">
      <c r="D79" s="2">
        <v>258.14999999999998</v>
      </c>
    </row>
    <row r="80" spans="4:4" x14ac:dyDescent="0.2">
      <c r="D80" s="2">
        <v>286.80200000000002</v>
      </c>
    </row>
    <row r="81" spans="4:4" x14ac:dyDescent="0.2">
      <c r="D81" s="2">
        <v>281.39</v>
      </c>
    </row>
    <row r="82" spans="4:4" x14ac:dyDescent="0.2">
      <c r="D82" s="2">
        <v>279.46899999999999</v>
      </c>
    </row>
    <row r="83" spans="4:4" x14ac:dyDescent="0.2">
      <c r="D83" s="2">
        <v>283.755</v>
      </c>
    </row>
    <row r="84" spans="4:4" x14ac:dyDescent="0.2">
      <c r="D84" s="2">
        <v>290.83699999999999</v>
      </c>
    </row>
    <row r="85" spans="4:4" x14ac:dyDescent="0.2">
      <c r="D85" s="2">
        <v>292.99900000000002</v>
      </c>
    </row>
    <row r="86" spans="4:4" x14ac:dyDescent="0.2">
      <c r="D86" s="2">
        <v>276.20800000000003</v>
      </c>
    </row>
    <row r="87" spans="4:4" x14ac:dyDescent="0.2">
      <c r="D87" s="2">
        <v>281.88299999999998</v>
      </c>
    </row>
    <row r="88" spans="4:4" x14ac:dyDescent="0.2">
      <c r="D88" s="2">
        <v>267.40199999999999</v>
      </c>
    </row>
    <row r="89" spans="4:4" x14ac:dyDescent="0.2">
      <c r="D89" s="2">
        <v>251.364</v>
      </c>
    </row>
    <row r="90" spans="4:4" x14ac:dyDescent="0.2">
      <c r="D90" s="2">
        <v>255.727</v>
      </c>
    </row>
    <row r="91" spans="4:4" x14ac:dyDescent="0.2">
      <c r="D91" s="2">
        <v>254.56899999999999</v>
      </c>
    </row>
    <row r="92" spans="4:4" x14ac:dyDescent="0.2">
      <c r="D92" s="2">
        <v>258.00599999999997</v>
      </c>
    </row>
    <row r="93" spans="4:4" x14ac:dyDescent="0.2">
      <c r="D93" s="2">
        <v>258.58300000000003</v>
      </c>
    </row>
    <row r="94" spans="4:4" x14ac:dyDescent="0.2">
      <c r="D94" s="2">
        <v>278.59500000000003</v>
      </c>
    </row>
    <row r="95" spans="4:4" x14ac:dyDescent="0.2">
      <c r="D95" s="2">
        <v>290.53399999999999</v>
      </c>
    </row>
    <row r="96" spans="4:4" x14ac:dyDescent="0.2">
      <c r="D96" s="2">
        <v>319.428</v>
      </c>
    </row>
    <row r="97" spans="4:4" x14ac:dyDescent="0.2">
      <c r="D97" s="2">
        <v>345.63200000000001</v>
      </c>
    </row>
    <row r="98" spans="4:4" x14ac:dyDescent="0.2">
      <c r="D98" s="2">
        <v>437.80099999999999</v>
      </c>
    </row>
    <row r="99" spans="4:4" x14ac:dyDescent="0.2">
      <c r="D99" s="2">
        <v>471.01100000000002</v>
      </c>
    </row>
    <row r="100" spans="4:4" x14ac:dyDescent="0.2">
      <c r="D100" s="2">
        <v>483.91300000000001</v>
      </c>
    </row>
    <row r="101" spans="4:4" x14ac:dyDescent="0.2">
      <c r="D101" s="2">
        <v>536.46199999999999</v>
      </c>
    </row>
    <row r="102" spans="4:4" x14ac:dyDescent="0.2">
      <c r="D102" s="2">
        <v>602.24599999999998</v>
      </c>
    </row>
    <row r="103" spans="4:4" x14ac:dyDescent="0.2">
      <c r="D103" s="2">
        <v>673.48699999999997</v>
      </c>
    </row>
    <row r="104" spans="4:4" x14ac:dyDescent="0.2">
      <c r="D104" s="2">
        <v>664.524</v>
      </c>
    </row>
    <row r="105" spans="4:4" x14ac:dyDescent="0.2">
      <c r="D105" s="2">
        <v>695.673</v>
      </c>
    </row>
    <row r="106" spans="4:4" x14ac:dyDescent="0.2">
      <c r="D106" s="2">
        <v>690.78099999999995</v>
      </c>
    </row>
    <row r="107" spans="4:4" x14ac:dyDescent="0.2">
      <c r="D107" s="2">
        <v>655.38800000000003</v>
      </c>
    </row>
    <row r="108" spans="4:4" x14ac:dyDescent="0.2">
      <c r="D108" s="2">
        <v>585.36099999999999</v>
      </c>
    </row>
    <row r="109" spans="4:4" x14ac:dyDescent="0.2">
      <c r="D109" s="2">
        <v>595.74</v>
      </c>
    </row>
    <row r="110" spans="4:4" x14ac:dyDescent="0.2">
      <c r="D110" s="2">
        <v>570.84400000000005</v>
      </c>
    </row>
    <row r="111" spans="4:4" x14ac:dyDescent="0.2">
      <c r="D111" s="2">
        <v>595.72400000000005</v>
      </c>
    </row>
    <row r="112" spans="4:4" x14ac:dyDescent="0.2">
      <c r="D112" s="2">
        <v>626.23900000000003</v>
      </c>
    </row>
    <row r="113" spans="4:4" x14ac:dyDescent="0.2">
      <c r="D113" s="2">
        <v>618.64300000000003</v>
      </c>
    </row>
    <row r="114" spans="4:4" x14ac:dyDescent="0.2">
      <c r="D114" s="2">
        <v>695.06600000000003</v>
      </c>
    </row>
  </sheetData>
  <printOptions horizontalCentered="1"/>
  <pageMargins left="0.5" right="0.5" top="0.7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FE60-F295-7A43-A6A2-B7A8489A022C}">
  <dimension ref="A1:M42"/>
  <sheetViews>
    <sheetView workbookViewId="0">
      <selection activeCell="D42" sqref="D42"/>
    </sheetView>
  </sheetViews>
  <sheetFormatPr baseColWidth="10" defaultRowHeight="15" x14ac:dyDescent="0.2"/>
  <cols>
    <col min="1" max="1" width="61.33203125" style="97" bestFit="1" customWidth="1"/>
    <col min="2" max="2" width="13.5" style="97" bestFit="1" customWidth="1"/>
    <col min="3" max="3" width="10.83203125" style="97"/>
    <col min="4" max="4" width="61.33203125" style="97" bestFit="1" customWidth="1"/>
    <col min="5" max="5" width="9.1640625" style="97" bestFit="1" customWidth="1"/>
    <col min="6" max="7" width="13.5" style="97" bestFit="1" customWidth="1"/>
    <col min="8" max="8" width="17.5" style="97" bestFit="1" customWidth="1"/>
    <col min="9" max="9" width="10.83203125" style="97"/>
    <col min="10" max="10" width="62" style="97" bestFit="1" customWidth="1"/>
    <col min="11" max="11" width="8.83203125" style="97" bestFit="1" customWidth="1"/>
    <col min="12" max="12" width="13.5" style="97" bestFit="1" customWidth="1"/>
    <col min="13" max="13" width="17.5" style="97" bestFit="1" customWidth="1"/>
    <col min="14" max="16384" width="10.83203125" style="97"/>
  </cols>
  <sheetData>
    <row r="1" spans="1:13" x14ac:dyDescent="0.2">
      <c r="A1" s="97" t="s">
        <v>46</v>
      </c>
      <c r="B1" s="97" t="s">
        <v>47</v>
      </c>
      <c r="D1" s="97" t="s">
        <v>46</v>
      </c>
      <c r="E1" s="111" t="s">
        <v>48</v>
      </c>
      <c r="F1" s="111" t="s">
        <v>49</v>
      </c>
      <c r="G1" s="111" t="s">
        <v>50</v>
      </c>
      <c r="H1" s="111" t="s">
        <v>51</v>
      </c>
      <c r="J1" s="97" t="s">
        <v>52</v>
      </c>
      <c r="K1" s="97" t="s">
        <v>53</v>
      </c>
      <c r="L1" s="97" t="s">
        <v>47</v>
      </c>
      <c r="M1" s="97" t="s">
        <v>51</v>
      </c>
    </row>
    <row r="2" spans="1:13" ht="16" x14ac:dyDescent="0.2">
      <c r="A2" s="97" t="s">
        <v>28</v>
      </c>
      <c r="B2" s="104">
        <f>G2/$G$41</f>
        <v>4.5811594202898549E-2</v>
      </c>
      <c r="D2" s="97" t="s">
        <v>28</v>
      </c>
      <c r="E2" s="97">
        <v>2384590</v>
      </c>
      <c r="F2" s="97">
        <v>3161444</v>
      </c>
      <c r="G2">
        <v>3161</v>
      </c>
      <c r="H2" s="97">
        <v>776854</v>
      </c>
      <c r="J2" s="97" t="s">
        <v>28</v>
      </c>
      <c r="K2" s="97" t="s">
        <v>54</v>
      </c>
      <c r="L2" s="97" t="s">
        <v>54</v>
      </c>
      <c r="M2" s="97" t="s">
        <v>54</v>
      </c>
    </row>
    <row r="3" spans="1:13" ht="16" x14ac:dyDescent="0.2">
      <c r="A3" s="97" t="s">
        <v>29</v>
      </c>
      <c r="B3" s="104">
        <f t="shared" ref="B3:B41" si="0">G3/$G$41</f>
        <v>0.36178260869565215</v>
      </c>
      <c r="D3" s="97" t="s">
        <v>29</v>
      </c>
      <c r="E3" s="97">
        <v>26265698</v>
      </c>
      <c r="F3" s="97">
        <v>29962566</v>
      </c>
      <c r="G3">
        <v>24963</v>
      </c>
      <c r="H3" s="97">
        <v>3696868</v>
      </c>
      <c r="J3" s="97" t="s">
        <v>29</v>
      </c>
      <c r="K3" s="97" t="s">
        <v>54</v>
      </c>
      <c r="L3" s="97" t="s">
        <v>54</v>
      </c>
      <c r="M3" s="97" t="s">
        <v>54</v>
      </c>
    </row>
    <row r="4" spans="1:13" ht="16" x14ac:dyDescent="0.2">
      <c r="A4" s="97" t="s">
        <v>30</v>
      </c>
      <c r="B4" s="104">
        <f t="shared" si="0"/>
        <v>7.194202898550725E-2</v>
      </c>
      <c r="D4" s="97" t="s">
        <v>30</v>
      </c>
      <c r="E4" s="97">
        <v>4993762</v>
      </c>
      <c r="F4" s="97">
        <v>4964469</v>
      </c>
      <c r="G4">
        <v>4964</v>
      </c>
      <c r="H4" s="97">
        <v>-29293</v>
      </c>
      <c r="J4" s="97" t="s">
        <v>30</v>
      </c>
      <c r="K4" s="97">
        <v>884000</v>
      </c>
      <c r="L4" s="97" t="s">
        <v>54</v>
      </c>
      <c r="M4" s="97">
        <v>-884000</v>
      </c>
    </row>
    <row r="5" spans="1:13" ht="16" x14ac:dyDescent="0.2">
      <c r="A5" s="97" t="s">
        <v>31</v>
      </c>
      <c r="B5" s="104">
        <f t="shared" si="0"/>
        <v>4.7101449275362322E-3</v>
      </c>
      <c r="D5" s="97" t="s">
        <v>31</v>
      </c>
      <c r="E5" s="97">
        <v>342356</v>
      </c>
      <c r="F5" s="97">
        <v>325104</v>
      </c>
      <c r="G5">
        <v>325</v>
      </c>
      <c r="H5" s="97">
        <v>-17252</v>
      </c>
      <c r="J5" s="97" t="s">
        <v>31</v>
      </c>
      <c r="K5" s="97">
        <v>20700</v>
      </c>
      <c r="L5" s="97" t="s">
        <v>54</v>
      </c>
      <c r="M5" s="97">
        <v>-20700</v>
      </c>
    </row>
    <row r="6" spans="1:13" ht="16" x14ac:dyDescent="0.2">
      <c r="A6" s="97" t="s">
        <v>32</v>
      </c>
      <c r="B6" s="104">
        <f t="shared" si="0"/>
        <v>3.7826086956521741E-3</v>
      </c>
      <c r="D6" s="97" t="s">
        <v>32</v>
      </c>
      <c r="E6" s="97">
        <v>80400</v>
      </c>
      <c r="F6" s="97">
        <v>261250</v>
      </c>
      <c r="G6">
        <v>261</v>
      </c>
      <c r="H6" s="97">
        <v>180850</v>
      </c>
      <c r="J6" s="97" t="s">
        <v>32</v>
      </c>
      <c r="K6" s="97" t="s">
        <v>54</v>
      </c>
      <c r="L6" s="97" t="s">
        <v>54</v>
      </c>
      <c r="M6" s="97" t="s">
        <v>54</v>
      </c>
    </row>
    <row r="7" spans="1:13" x14ac:dyDescent="0.2">
      <c r="A7" s="97" t="s">
        <v>33</v>
      </c>
      <c r="B7" s="104">
        <f t="shared" si="0"/>
        <v>0</v>
      </c>
      <c r="D7" s="97" t="s">
        <v>33</v>
      </c>
      <c r="E7" s="97">
        <v>0</v>
      </c>
      <c r="F7" s="97">
        <v>0</v>
      </c>
      <c r="G7" s="97">
        <v>0</v>
      </c>
      <c r="H7" s="97">
        <v>0</v>
      </c>
      <c r="J7" s="97" t="s">
        <v>33</v>
      </c>
      <c r="K7" s="97" t="s">
        <v>54</v>
      </c>
      <c r="L7" s="97" t="s">
        <v>54</v>
      </c>
      <c r="M7" s="97" t="s">
        <v>54</v>
      </c>
    </row>
    <row r="8" spans="1:13" ht="16" x14ac:dyDescent="0.2">
      <c r="A8" s="97" t="s">
        <v>34</v>
      </c>
      <c r="B8" s="104">
        <f t="shared" si="0"/>
        <v>1.0144927536231884E-4</v>
      </c>
      <c r="D8" s="97" t="s">
        <v>34</v>
      </c>
      <c r="E8" s="97">
        <v>48514</v>
      </c>
      <c r="F8" s="97">
        <v>6600</v>
      </c>
      <c r="G8">
        <v>7</v>
      </c>
      <c r="H8" s="97">
        <v>-41914</v>
      </c>
      <c r="J8" s="97" t="s">
        <v>34</v>
      </c>
      <c r="K8" s="97" t="s">
        <v>54</v>
      </c>
      <c r="L8" s="97" t="s">
        <v>54</v>
      </c>
      <c r="M8" s="97" t="s">
        <v>54</v>
      </c>
    </row>
    <row r="9" spans="1:13" x14ac:dyDescent="0.2">
      <c r="A9" s="97" t="s">
        <v>35</v>
      </c>
      <c r="B9" s="104">
        <f t="shared" si="0"/>
        <v>0.4881304347826087</v>
      </c>
      <c r="D9" s="97" t="s">
        <v>35</v>
      </c>
      <c r="E9" s="97">
        <v>34115320</v>
      </c>
      <c r="F9" s="97">
        <v>38681433</v>
      </c>
      <c r="G9" s="97">
        <f>SUM(G2:G8)</f>
        <v>33681</v>
      </c>
      <c r="H9" s="97">
        <v>4566113</v>
      </c>
      <c r="J9" s="97" t="s">
        <v>35</v>
      </c>
      <c r="K9" s="97">
        <v>904700</v>
      </c>
      <c r="L9" s="97" t="s">
        <v>54</v>
      </c>
      <c r="M9" s="97">
        <v>-904700</v>
      </c>
    </row>
    <row r="10" spans="1:13" x14ac:dyDescent="0.2">
      <c r="B10" s="104"/>
    </row>
    <row r="11" spans="1:13" x14ac:dyDescent="0.2">
      <c r="A11" s="97" t="s">
        <v>55</v>
      </c>
      <c r="B11" s="104"/>
      <c r="D11" s="97" t="s">
        <v>55</v>
      </c>
      <c r="E11" s="97" t="s">
        <v>53</v>
      </c>
      <c r="F11" s="97" t="s">
        <v>47</v>
      </c>
      <c r="G11" s="97" t="s">
        <v>47</v>
      </c>
      <c r="H11" s="97" t="s">
        <v>51</v>
      </c>
      <c r="J11" s="97" t="s">
        <v>56</v>
      </c>
      <c r="K11" s="97" t="s">
        <v>53</v>
      </c>
      <c r="L11" s="97" t="s">
        <v>47</v>
      </c>
      <c r="M11" s="97" t="s">
        <v>51</v>
      </c>
    </row>
    <row r="12" spans="1:13" ht="16" x14ac:dyDescent="0.2">
      <c r="A12" s="97" t="s">
        <v>28</v>
      </c>
      <c r="B12" s="104">
        <f t="shared" si="0"/>
        <v>7.3623188405797105E-3</v>
      </c>
      <c r="D12" s="97" t="s">
        <v>28</v>
      </c>
      <c r="E12" s="97">
        <v>539177</v>
      </c>
      <c r="F12" s="97">
        <v>508173</v>
      </c>
      <c r="G12">
        <v>508</v>
      </c>
      <c r="H12" s="97">
        <v>-31004</v>
      </c>
      <c r="J12" s="97" t="s">
        <v>28</v>
      </c>
      <c r="K12" s="97" t="s">
        <v>54</v>
      </c>
      <c r="L12" s="97" t="s">
        <v>54</v>
      </c>
      <c r="M12" s="97" t="s">
        <v>54</v>
      </c>
    </row>
    <row r="13" spans="1:13" ht="16" x14ac:dyDescent="0.2">
      <c r="A13" s="97" t="s">
        <v>29</v>
      </c>
      <c r="B13" s="104">
        <f t="shared" si="0"/>
        <v>8.5623188405797107E-2</v>
      </c>
      <c r="D13" s="97" t="s">
        <v>29</v>
      </c>
      <c r="E13" s="97">
        <v>11833693</v>
      </c>
      <c r="F13" s="97">
        <v>13483080</v>
      </c>
      <c r="G13">
        <v>5908</v>
      </c>
      <c r="H13" s="97">
        <v>1649387</v>
      </c>
      <c r="J13" s="97" t="s">
        <v>29</v>
      </c>
      <c r="K13" s="97">
        <v>673500</v>
      </c>
      <c r="L13" s="97" t="s">
        <v>54</v>
      </c>
      <c r="M13" s="97">
        <v>-673500</v>
      </c>
    </row>
    <row r="14" spans="1:13" ht="16" x14ac:dyDescent="0.2">
      <c r="A14" s="97" t="s">
        <v>30</v>
      </c>
      <c r="B14" s="104">
        <f t="shared" si="0"/>
        <v>8.4927536231884058E-3</v>
      </c>
      <c r="D14" s="97" t="s">
        <v>30</v>
      </c>
      <c r="E14" s="97">
        <v>1570569</v>
      </c>
      <c r="F14" s="97">
        <v>588111</v>
      </c>
      <c r="G14">
        <v>586</v>
      </c>
      <c r="H14" s="97">
        <v>-982458</v>
      </c>
      <c r="J14" s="97" t="s">
        <v>30</v>
      </c>
      <c r="K14" s="97" t="s">
        <v>54</v>
      </c>
      <c r="L14" s="97" t="s">
        <v>54</v>
      </c>
      <c r="M14" s="97" t="s">
        <v>54</v>
      </c>
    </row>
    <row r="15" spans="1:13" ht="16" x14ac:dyDescent="0.2">
      <c r="A15" s="97" t="s">
        <v>31</v>
      </c>
      <c r="B15" s="104">
        <f t="shared" si="0"/>
        <v>2.434782608695652E-3</v>
      </c>
      <c r="D15" s="97" t="s">
        <v>31</v>
      </c>
      <c r="E15" s="97">
        <v>326537</v>
      </c>
      <c r="F15" s="97">
        <v>198412</v>
      </c>
      <c r="G15">
        <v>168</v>
      </c>
      <c r="H15" s="97">
        <v>-128125</v>
      </c>
      <c r="J15" s="97" t="s">
        <v>31</v>
      </c>
      <c r="K15" s="97">
        <v>60000</v>
      </c>
      <c r="L15" s="97" t="s">
        <v>54</v>
      </c>
      <c r="M15" s="97">
        <v>-60000</v>
      </c>
    </row>
    <row r="16" spans="1:13" ht="16" x14ac:dyDescent="0.2">
      <c r="A16" s="97" t="s">
        <v>32</v>
      </c>
      <c r="B16" s="104">
        <f t="shared" si="0"/>
        <v>3.289855072463768E-3</v>
      </c>
      <c r="D16" s="97" t="s">
        <v>32</v>
      </c>
      <c r="E16" s="97">
        <v>131042</v>
      </c>
      <c r="F16" s="97">
        <v>227320</v>
      </c>
      <c r="G16">
        <v>227</v>
      </c>
      <c r="H16" s="97">
        <v>96278</v>
      </c>
      <c r="J16" s="97" t="s">
        <v>32</v>
      </c>
      <c r="K16" s="97" t="s">
        <v>54</v>
      </c>
      <c r="L16" s="97" t="s">
        <v>54</v>
      </c>
      <c r="M16" s="97" t="s">
        <v>54</v>
      </c>
    </row>
    <row r="17" spans="1:13" x14ac:dyDescent="0.2">
      <c r="A17" s="97" t="s">
        <v>33</v>
      </c>
      <c r="B17" s="104">
        <f t="shared" si="0"/>
        <v>0</v>
      </c>
      <c r="D17" s="97" t="s">
        <v>33</v>
      </c>
      <c r="E17" s="97">
        <v>0</v>
      </c>
      <c r="F17" s="97">
        <v>0</v>
      </c>
      <c r="G17" s="97">
        <v>0</v>
      </c>
      <c r="H17" s="97">
        <v>0</v>
      </c>
      <c r="J17" s="97" t="s">
        <v>33</v>
      </c>
      <c r="K17" s="97" t="s">
        <v>54</v>
      </c>
      <c r="L17" s="97" t="s">
        <v>54</v>
      </c>
      <c r="M17" s="97" t="s">
        <v>54</v>
      </c>
    </row>
    <row r="18" spans="1:13" x14ac:dyDescent="0.2">
      <c r="A18" s="97" t="s">
        <v>34</v>
      </c>
      <c r="B18" s="104">
        <f t="shared" si="0"/>
        <v>0</v>
      </c>
      <c r="D18" s="97" t="s">
        <v>34</v>
      </c>
      <c r="E18" s="97">
        <v>0</v>
      </c>
      <c r="F18" s="97">
        <v>0</v>
      </c>
      <c r="G18" s="97">
        <v>0</v>
      </c>
      <c r="H18" s="97">
        <v>0</v>
      </c>
      <c r="J18" s="97" t="s">
        <v>34</v>
      </c>
      <c r="K18" s="97" t="s">
        <v>54</v>
      </c>
      <c r="L18" s="97" t="s">
        <v>54</v>
      </c>
      <c r="M18" s="97" t="s">
        <v>54</v>
      </c>
    </row>
    <row r="19" spans="1:13" ht="16" x14ac:dyDescent="0.2">
      <c r="A19" s="97" t="s">
        <v>37</v>
      </c>
      <c r="B19" s="104">
        <f t="shared" si="0"/>
        <v>0.10720289855072464</v>
      </c>
      <c r="D19" s="97" t="s">
        <v>37</v>
      </c>
      <c r="E19" s="97">
        <v>14401018</v>
      </c>
      <c r="F19" s="97">
        <v>15005096</v>
      </c>
      <c r="G19">
        <f>SUM(G12:G18)</f>
        <v>7397</v>
      </c>
      <c r="H19" s="97">
        <v>604078</v>
      </c>
      <c r="J19" s="97" t="s">
        <v>37</v>
      </c>
      <c r="K19" s="97">
        <v>733500</v>
      </c>
      <c r="L19" s="97" t="s">
        <v>54</v>
      </c>
      <c r="M19" s="97">
        <v>-733500</v>
      </c>
    </row>
    <row r="20" spans="1:13" x14ac:dyDescent="0.2">
      <c r="B20" s="104"/>
    </row>
    <row r="21" spans="1:13" x14ac:dyDescent="0.2">
      <c r="A21" s="97" t="s">
        <v>57</v>
      </c>
      <c r="B21" s="104"/>
      <c r="D21" s="97" t="s">
        <v>57</v>
      </c>
      <c r="E21" s="97" t="s">
        <v>53</v>
      </c>
      <c r="F21" s="97" t="s">
        <v>47</v>
      </c>
      <c r="G21" s="97" t="s">
        <v>47</v>
      </c>
      <c r="H21" s="97" t="s">
        <v>51</v>
      </c>
      <c r="J21" s="97" t="s">
        <v>58</v>
      </c>
      <c r="K21" s="97" t="s">
        <v>53</v>
      </c>
      <c r="L21" s="97" t="s">
        <v>47</v>
      </c>
      <c r="M21" s="97" t="s">
        <v>51</v>
      </c>
    </row>
    <row r="22" spans="1:13" ht="16" x14ac:dyDescent="0.2">
      <c r="A22" s="97" t="s">
        <v>28</v>
      </c>
      <c r="B22" s="104">
        <f t="shared" si="0"/>
        <v>1.4362318840579711E-2</v>
      </c>
      <c r="D22" s="97" t="s">
        <v>28</v>
      </c>
      <c r="E22" s="97">
        <v>914734</v>
      </c>
      <c r="F22" s="97">
        <v>991044</v>
      </c>
      <c r="G22">
        <v>991</v>
      </c>
      <c r="H22" s="97">
        <v>76310</v>
      </c>
      <c r="J22" s="97" t="s">
        <v>28</v>
      </c>
      <c r="K22" s="97" t="s">
        <v>54</v>
      </c>
      <c r="L22" s="97" t="s">
        <v>54</v>
      </c>
      <c r="M22" s="97" t="s">
        <v>54</v>
      </c>
    </row>
    <row r="23" spans="1:13" ht="16" x14ac:dyDescent="0.2">
      <c r="A23" s="97" t="s">
        <v>29</v>
      </c>
      <c r="B23" s="104">
        <f t="shared" si="0"/>
        <v>0.13568115942028985</v>
      </c>
      <c r="D23" s="97" t="s">
        <v>29</v>
      </c>
      <c r="E23" s="97">
        <v>12766601</v>
      </c>
      <c r="F23" s="97">
        <v>15474891</v>
      </c>
      <c r="G23">
        <v>9362</v>
      </c>
      <c r="H23" s="97">
        <v>2708290</v>
      </c>
      <c r="J23" s="97" t="s">
        <v>29</v>
      </c>
      <c r="K23" s="97">
        <v>18750</v>
      </c>
      <c r="L23" s="97" t="s">
        <v>54</v>
      </c>
      <c r="M23" s="97">
        <v>-18750</v>
      </c>
    </row>
    <row r="24" spans="1:13" ht="16" x14ac:dyDescent="0.2">
      <c r="A24" s="97" t="s">
        <v>30</v>
      </c>
      <c r="B24" s="104">
        <f t="shared" si="0"/>
        <v>9.6521739130434783E-2</v>
      </c>
      <c r="D24" s="97" t="s">
        <v>30</v>
      </c>
      <c r="E24" s="97">
        <v>7501593</v>
      </c>
      <c r="F24" s="97">
        <v>6983913</v>
      </c>
      <c r="G24">
        <v>6660</v>
      </c>
      <c r="H24" s="97">
        <v>-517680</v>
      </c>
      <c r="J24" s="97" t="s">
        <v>30</v>
      </c>
      <c r="K24" s="97">
        <v>300055</v>
      </c>
      <c r="L24" s="97" t="s">
        <v>54</v>
      </c>
      <c r="M24" s="97">
        <v>-300055</v>
      </c>
    </row>
    <row r="25" spans="1:13" ht="16" x14ac:dyDescent="0.2">
      <c r="A25" s="97" t="s">
        <v>31</v>
      </c>
      <c r="B25" s="104">
        <f t="shared" si="0"/>
        <v>4.5507246376811595E-3</v>
      </c>
      <c r="D25" s="97" t="s">
        <v>31</v>
      </c>
      <c r="E25" s="97">
        <v>365205</v>
      </c>
      <c r="F25" s="97">
        <v>600465</v>
      </c>
      <c r="G25">
        <v>314</v>
      </c>
      <c r="H25" s="97">
        <v>235260</v>
      </c>
      <c r="J25" s="97" t="s">
        <v>31</v>
      </c>
      <c r="K25" s="97">
        <v>255744</v>
      </c>
      <c r="L25" s="97" t="s">
        <v>54</v>
      </c>
      <c r="M25" s="97">
        <v>-255744</v>
      </c>
    </row>
    <row r="26" spans="1:13" ht="16" x14ac:dyDescent="0.2">
      <c r="A26" s="97" t="s">
        <v>32</v>
      </c>
      <c r="B26" s="104">
        <f t="shared" si="0"/>
        <v>5.0144927536231888E-3</v>
      </c>
      <c r="D26" s="97" t="s">
        <v>32</v>
      </c>
      <c r="E26" s="97">
        <v>215591</v>
      </c>
      <c r="F26" s="97">
        <v>345800</v>
      </c>
      <c r="G26">
        <v>346</v>
      </c>
      <c r="H26" s="97">
        <v>130209</v>
      </c>
      <c r="J26" s="97" t="s">
        <v>32</v>
      </c>
      <c r="K26" s="97" t="s">
        <v>54</v>
      </c>
      <c r="L26" s="97" t="s">
        <v>54</v>
      </c>
      <c r="M26" s="97" t="s">
        <v>54</v>
      </c>
    </row>
    <row r="27" spans="1:13" x14ac:dyDescent="0.2">
      <c r="A27" s="97" t="s">
        <v>33</v>
      </c>
      <c r="B27" s="104">
        <f t="shared" si="0"/>
        <v>0</v>
      </c>
      <c r="D27" s="97" t="s">
        <v>33</v>
      </c>
      <c r="E27" s="97">
        <v>0</v>
      </c>
      <c r="F27" s="97">
        <v>0</v>
      </c>
      <c r="G27" s="97">
        <v>0</v>
      </c>
      <c r="H27" s="97">
        <v>0</v>
      </c>
      <c r="J27" s="97" t="s">
        <v>33</v>
      </c>
      <c r="K27" s="97" t="s">
        <v>54</v>
      </c>
      <c r="L27" s="97" t="s">
        <v>54</v>
      </c>
      <c r="M27" s="97" t="s">
        <v>54</v>
      </c>
    </row>
    <row r="28" spans="1:13" ht="16" x14ac:dyDescent="0.2">
      <c r="A28" s="97" t="s">
        <v>34</v>
      </c>
      <c r="B28" s="104">
        <f t="shared" si="0"/>
        <v>1.3043478260869564E-4</v>
      </c>
      <c r="D28" s="97" t="s">
        <v>34</v>
      </c>
      <c r="E28" s="97">
        <v>0</v>
      </c>
      <c r="F28" s="97">
        <v>8590</v>
      </c>
      <c r="G28">
        <v>9</v>
      </c>
      <c r="H28" s="97">
        <v>8590</v>
      </c>
      <c r="J28" s="97" t="s">
        <v>34</v>
      </c>
      <c r="K28" s="97" t="s">
        <v>54</v>
      </c>
      <c r="L28" s="97" t="s">
        <v>54</v>
      </c>
      <c r="M28" s="97" t="s">
        <v>54</v>
      </c>
    </row>
    <row r="29" spans="1:13" x14ac:dyDescent="0.2">
      <c r="A29" s="97" t="s">
        <v>39</v>
      </c>
      <c r="B29" s="104">
        <f t="shared" si="0"/>
        <v>0.25626086956521738</v>
      </c>
      <c r="D29" s="97" t="s">
        <v>39</v>
      </c>
      <c r="E29" s="97">
        <v>21763724</v>
      </c>
      <c r="F29" s="97">
        <v>24404703</v>
      </c>
      <c r="G29" s="97">
        <f>SUM(G22:G28)</f>
        <v>17682</v>
      </c>
      <c r="H29" s="97">
        <v>2640979</v>
      </c>
      <c r="J29" s="97" t="s">
        <v>39</v>
      </c>
      <c r="K29" s="97">
        <v>574549</v>
      </c>
      <c r="L29" s="97" t="s">
        <v>54</v>
      </c>
      <c r="M29" s="97">
        <v>-574549</v>
      </c>
    </row>
    <row r="30" spans="1:13" x14ac:dyDescent="0.2">
      <c r="B30" s="104"/>
    </row>
    <row r="31" spans="1:13" x14ac:dyDescent="0.2">
      <c r="A31" s="97" t="s">
        <v>59</v>
      </c>
      <c r="B31" s="104"/>
      <c r="D31" s="97" t="s">
        <v>59</v>
      </c>
      <c r="E31" s="97" t="s">
        <v>53</v>
      </c>
      <c r="F31" s="97" t="s">
        <v>47</v>
      </c>
      <c r="G31" s="97" t="s">
        <v>47</v>
      </c>
      <c r="H31" s="97" t="s">
        <v>51</v>
      </c>
      <c r="J31" s="97" t="s">
        <v>60</v>
      </c>
      <c r="K31" s="97" t="s">
        <v>53</v>
      </c>
      <c r="L31" s="97" t="s">
        <v>47</v>
      </c>
      <c r="M31" s="97" t="s">
        <v>51</v>
      </c>
    </row>
    <row r="32" spans="1:13" ht="16" x14ac:dyDescent="0.2">
      <c r="A32" s="97" t="s">
        <v>28</v>
      </c>
      <c r="B32" s="104">
        <f t="shared" si="0"/>
        <v>0</v>
      </c>
      <c r="D32" s="97" t="s">
        <v>28</v>
      </c>
      <c r="E32" s="97">
        <v>0</v>
      </c>
      <c r="F32" s="97">
        <v>0</v>
      </c>
      <c r="G32">
        <v>0</v>
      </c>
      <c r="H32" s="97">
        <v>0</v>
      </c>
      <c r="J32" s="97" t="s">
        <v>28</v>
      </c>
      <c r="K32" s="97" t="s">
        <v>54</v>
      </c>
      <c r="L32" s="97" t="s">
        <v>54</v>
      </c>
      <c r="M32" s="97" t="s">
        <v>54</v>
      </c>
    </row>
    <row r="33" spans="1:13" ht="16" x14ac:dyDescent="0.2">
      <c r="A33" s="97" t="s">
        <v>29</v>
      </c>
      <c r="B33" s="104">
        <f t="shared" si="0"/>
        <v>0.13159420289855073</v>
      </c>
      <c r="D33" s="97" t="s">
        <v>29</v>
      </c>
      <c r="E33" s="97">
        <v>10391518</v>
      </c>
      <c r="F33" s="97">
        <v>9578935</v>
      </c>
      <c r="G33">
        <v>9080</v>
      </c>
      <c r="H33" s="97">
        <v>-812583</v>
      </c>
      <c r="J33" s="97" t="s">
        <v>29</v>
      </c>
      <c r="K33" s="97">
        <v>23735</v>
      </c>
      <c r="L33" s="97" t="s">
        <v>54</v>
      </c>
      <c r="M33" s="97">
        <v>-23735</v>
      </c>
    </row>
    <row r="34" spans="1:13" ht="16" x14ac:dyDescent="0.2">
      <c r="A34" s="97" t="s">
        <v>30</v>
      </c>
      <c r="B34" s="104">
        <f t="shared" si="0"/>
        <v>8.2898550724637681E-3</v>
      </c>
      <c r="D34" s="97" t="s">
        <v>30</v>
      </c>
      <c r="E34" s="97">
        <v>1932091</v>
      </c>
      <c r="F34" s="97">
        <v>618181</v>
      </c>
      <c r="G34">
        <v>572</v>
      </c>
      <c r="H34" s="97">
        <v>-1313910</v>
      </c>
      <c r="J34" s="97" t="s">
        <v>30</v>
      </c>
      <c r="K34" s="97">
        <v>1239140</v>
      </c>
      <c r="L34" s="97" t="s">
        <v>54</v>
      </c>
      <c r="M34" s="97">
        <v>-1239140</v>
      </c>
    </row>
    <row r="35" spans="1:13" ht="16" x14ac:dyDescent="0.2">
      <c r="A35" s="97" t="s">
        <v>31</v>
      </c>
      <c r="B35" s="104">
        <f t="shared" si="0"/>
        <v>7.2608695652173916E-3</v>
      </c>
      <c r="D35" s="97" t="s">
        <v>31</v>
      </c>
      <c r="E35" s="97">
        <v>444829</v>
      </c>
      <c r="F35" s="97">
        <v>624602</v>
      </c>
      <c r="G35">
        <v>501</v>
      </c>
      <c r="H35" s="97">
        <v>179773</v>
      </c>
      <c r="J35" s="97" t="s">
        <v>31</v>
      </c>
      <c r="K35" s="97">
        <v>1010220</v>
      </c>
      <c r="L35" s="97" t="s">
        <v>54</v>
      </c>
      <c r="M35" s="97">
        <v>-1010220</v>
      </c>
    </row>
    <row r="36" spans="1:13" ht="16" x14ac:dyDescent="0.2">
      <c r="A36" s="97" t="s">
        <v>32</v>
      </c>
      <c r="B36" s="104">
        <f t="shared" si="0"/>
        <v>1.2608695652173913E-3</v>
      </c>
      <c r="D36" s="97" t="s">
        <v>32</v>
      </c>
      <c r="E36" s="97">
        <v>5000</v>
      </c>
      <c r="F36" s="97">
        <v>87050</v>
      </c>
      <c r="G36">
        <v>87</v>
      </c>
      <c r="H36" s="97">
        <v>82050</v>
      </c>
      <c r="J36" s="97" t="s">
        <v>32</v>
      </c>
      <c r="K36" s="97">
        <v>200000</v>
      </c>
      <c r="L36" s="97" t="s">
        <v>54</v>
      </c>
      <c r="M36" s="97">
        <v>-200000</v>
      </c>
    </row>
    <row r="37" spans="1:13" x14ac:dyDescent="0.2">
      <c r="A37" s="97" t="s">
        <v>33</v>
      </c>
      <c r="B37" s="104">
        <f t="shared" si="0"/>
        <v>0</v>
      </c>
      <c r="D37" s="97" t="s">
        <v>33</v>
      </c>
      <c r="E37" s="97">
        <v>0</v>
      </c>
      <c r="F37" s="97">
        <v>0</v>
      </c>
      <c r="G37" s="97">
        <v>0</v>
      </c>
      <c r="H37" s="97">
        <v>0</v>
      </c>
      <c r="J37" s="97" t="s">
        <v>33</v>
      </c>
      <c r="K37" s="97" t="s">
        <v>54</v>
      </c>
      <c r="L37" s="97" t="s">
        <v>54</v>
      </c>
      <c r="M37" s="97" t="s">
        <v>54</v>
      </c>
    </row>
    <row r="38" spans="1:13" x14ac:dyDescent="0.2">
      <c r="A38" s="97" t="s">
        <v>34</v>
      </c>
      <c r="B38" s="104">
        <f t="shared" si="0"/>
        <v>0</v>
      </c>
      <c r="D38" s="97" t="s">
        <v>34</v>
      </c>
      <c r="E38" s="97">
        <v>377800</v>
      </c>
      <c r="F38" s="97">
        <v>0</v>
      </c>
      <c r="G38" s="97">
        <v>0</v>
      </c>
      <c r="H38" s="97">
        <v>-377800</v>
      </c>
      <c r="J38" s="97" t="s">
        <v>34</v>
      </c>
      <c r="K38" s="97" t="s">
        <v>54</v>
      </c>
      <c r="L38" s="97" t="s">
        <v>54</v>
      </c>
      <c r="M38" s="97" t="s">
        <v>54</v>
      </c>
    </row>
    <row r="39" spans="1:13" x14ac:dyDescent="0.2">
      <c r="A39" s="97" t="s">
        <v>41</v>
      </c>
      <c r="B39" s="104">
        <f t="shared" si="0"/>
        <v>0.14840579710144927</v>
      </c>
      <c r="D39" s="97" t="s">
        <v>41</v>
      </c>
      <c r="E39" s="97">
        <v>13151238</v>
      </c>
      <c r="F39" s="97">
        <v>10908768</v>
      </c>
      <c r="G39" s="97">
        <f>SUM(G32:G38)</f>
        <v>10240</v>
      </c>
      <c r="H39" s="97">
        <v>-2242470</v>
      </c>
      <c r="J39" s="97" t="s">
        <v>41</v>
      </c>
      <c r="K39" s="97">
        <v>2473095</v>
      </c>
      <c r="L39" s="97" t="s">
        <v>54</v>
      </c>
      <c r="M39" s="97">
        <v>-2473095</v>
      </c>
    </row>
    <row r="40" spans="1:13" x14ac:dyDescent="0.2">
      <c r="B40" s="104"/>
    </row>
    <row r="41" spans="1:13" x14ac:dyDescent="0.2">
      <c r="A41" s="97" t="s">
        <v>61</v>
      </c>
      <c r="B41" s="104">
        <f t="shared" si="0"/>
        <v>1</v>
      </c>
      <c r="D41" s="97" t="s">
        <v>43</v>
      </c>
      <c r="F41" s="97">
        <f>F9+F19+F29+F39</f>
        <v>89000000</v>
      </c>
      <c r="G41" s="97">
        <f>G9+G19+G29+G39</f>
        <v>69000</v>
      </c>
    </row>
    <row r="42" spans="1:13" x14ac:dyDescent="0.2">
      <c r="B42" s="10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95DE-F70E-274B-B50C-AB7F30EE34C3}">
  <dimension ref="A1:I61"/>
  <sheetViews>
    <sheetView topLeftCell="A39" workbookViewId="0">
      <selection activeCell="B60" sqref="B60"/>
    </sheetView>
  </sheetViews>
  <sheetFormatPr baseColWidth="10" defaultRowHeight="16" x14ac:dyDescent="0.2"/>
  <cols>
    <col min="1" max="1" width="61.33203125" style="95" bestFit="1" customWidth="1"/>
    <col min="2" max="2" width="30" style="96" customWidth="1"/>
    <col min="3" max="3" width="1.6640625" style="97" bestFit="1" customWidth="1"/>
    <col min="4" max="16384" width="10.83203125" style="97"/>
  </cols>
  <sheetData>
    <row r="1" spans="1:8" x14ac:dyDescent="0.2">
      <c r="A1" s="95" t="s">
        <v>24</v>
      </c>
      <c r="C1" s="97" t="s">
        <v>25</v>
      </c>
      <c r="D1" s="98">
        <v>53</v>
      </c>
      <c r="E1" s="98">
        <v>45.8</v>
      </c>
      <c r="F1" s="98">
        <v>45.8</v>
      </c>
      <c r="G1" s="98">
        <v>45.8</v>
      </c>
    </row>
    <row r="2" spans="1:8" x14ac:dyDescent="0.2">
      <c r="H2" s="97">
        <v>7</v>
      </c>
    </row>
    <row r="3" spans="1:8" x14ac:dyDescent="0.2">
      <c r="A3" s="95" t="s">
        <v>26</v>
      </c>
    </row>
    <row r="4" spans="1:8" s="102" customFormat="1" ht="19" x14ac:dyDescent="0.25">
      <c r="A4" s="99" t="s">
        <v>27</v>
      </c>
      <c r="B4" s="100">
        <v>2019</v>
      </c>
      <c r="C4" s="101"/>
      <c r="D4" s="101">
        <v>2020</v>
      </c>
      <c r="E4" s="101">
        <v>2021</v>
      </c>
      <c r="F4" s="101">
        <v>2022</v>
      </c>
      <c r="G4" s="101">
        <v>2023</v>
      </c>
    </row>
    <row r="5" spans="1:8" x14ac:dyDescent="0.2">
      <c r="A5" s="95" t="s">
        <v>28</v>
      </c>
      <c r="B5" s="103">
        <f>ROUND('PB19-OCO'!B2,$H$2)</f>
        <v>4.5811600000000001E-2</v>
      </c>
      <c r="C5" s="104"/>
      <c r="D5" s="105">
        <f>D$1*$B5</f>
        <v>2.4280148000000001</v>
      </c>
      <c r="E5" s="105">
        <f t="shared" ref="E5:G12" si="0">E$1*$B5</f>
        <v>2.0981712799999999</v>
      </c>
      <c r="F5" s="105">
        <f t="shared" si="0"/>
        <v>2.0981712799999999</v>
      </c>
      <c r="G5" s="105">
        <f t="shared" si="0"/>
        <v>2.0981712799999999</v>
      </c>
    </row>
    <row r="6" spans="1:8" x14ac:dyDescent="0.2">
      <c r="A6" s="95" t="s">
        <v>29</v>
      </c>
      <c r="B6" s="103">
        <f>ROUND('PB19-OCO'!B3,$H$2)</f>
        <v>0.36178260000000001</v>
      </c>
      <c r="C6" s="104"/>
      <c r="D6" s="105">
        <f t="shared" ref="D6:D12" si="1">D$1*$B6</f>
        <v>19.174477800000002</v>
      </c>
      <c r="E6" s="105">
        <f t="shared" si="0"/>
        <v>16.569643079999999</v>
      </c>
      <c r="F6" s="105">
        <f t="shared" si="0"/>
        <v>16.569643079999999</v>
      </c>
      <c r="G6" s="105">
        <f t="shared" si="0"/>
        <v>16.569643079999999</v>
      </c>
    </row>
    <row r="7" spans="1:8" x14ac:dyDescent="0.2">
      <c r="A7" s="95" t="s">
        <v>30</v>
      </c>
      <c r="B7" s="103">
        <f>ROUND('PB19-OCO'!B4,$H$2)</f>
        <v>7.1942000000000006E-2</v>
      </c>
      <c r="C7" s="104"/>
      <c r="D7" s="105">
        <f t="shared" si="1"/>
        <v>3.8129260000000005</v>
      </c>
      <c r="E7" s="105">
        <f t="shared" si="0"/>
        <v>3.2949435999999999</v>
      </c>
      <c r="F7" s="105">
        <f t="shared" si="0"/>
        <v>3.2949435999999999</v>
      </c>
      <c r="G7" s="105">
        <f t="shared" si="0"/>
        <v>3.2949435999999999</v>
      </c>
    </row>
    <row r="8" spans="1:8" x14ac:dyDescent="0.2">
      <c r="A8" s="95" t="s">
        <v>31</v>
      </c>
      <c r="B8" s="103">
        <f>ROUND('PB19-OCO'!B5,$H$2)</f>
        <v>4.7101000000000001E-3</v>
      </c>
      <c r="C8" s="104"/>
      <c r="D8" s="105">
        <f t="shared" si="1"/>
        <v>0.2496353</v>
      </c>
      <c r="E8" s="105">
        <f t="shared" si="0"/>
        <v>0.21572258</v>
      </c>
      <c r="F8" s="105">
        <f t="shared" si="0"/>
        <v>0.21572258</v>
      </c>
      <c r="G8" s="105">
        <f t="shared" si="0"/>
        <v>0.21572258</v>
      </c>
    </row>
    <row r="9" spans="1:8" x14ac:dyDescent="0.2">
      <c r="A9" s="95" t="s">
        <v>32</v>
      </c>
      <c r="B9" s="103">
        <f>ROUND('PB19-OCO'!B6,$H$2)</f>
        <v>3.7826000000000001E-3</v>
      </c>
      <c r="C9" s="104"/>
      <c r="D9" s="105">
        <f t="shared" si="1"/>
        <v>0.20047780000000001</v>
      </c>
      <c r="E9" s="105">
        <f t="shared" si="0"/>
        <v>0.17324307999999999</v>
      </c>
      <c r="F9" s="105">
        <f t="shared" si="0"/>
        <v>0.17324307999999999</v>
      </c>
      <c r="G9" s="105">
        <f t="shared" si="0"/>
        <v>0.17324307999999999</v>
      </c>
    </row>
    <row r="10" spans="1:8" x14ac:dyDescent="0.2">
      <c r="A10" s="95" t="s">
        <v>33</v>
      </c>
      <c r="B10" s="103">
        <f>ROUND('PB19-OCO'!B7,$H$2)</f>
        <v>0</v>
      </c>
      <c r="C10" s="104"/>
      <c r="D10" s="105">
        <f t="shared" si="1"/>
        <v>0</v>
      </c>
      <c r="E10" s="105">
        <f t="shared" si="0"/>
        <v>0</v>
      </c>
      <c r="F10" s="105">
        <f t="shared" si="0"/>
        <v>0</v>
      </c>
      <c r="G10" s="105">
        <f t="shared" si="0"/>
        <v>0</v>
      </c>
    </row>
    <row r="11" spans="1:8" x14ac:dyDescent="0.2">
      <c r="A11" s="95" t="s">
        <v>34</v>
      </c>
      <c r="B11" s="103">
        <f>ROUND('PB19-OCO'!B8,$H$2)</f>
        <v>1.014E-4</v>
      </c>
      <c r="C11" s="104"/>
      <c r="D11" s="105">
        <f t="shared" si="1"/>
        <v>5.3742E-3</v>
      </c>
      <c r="E11" s="105">
        <f t="shared" si="0"/>
        <v>4.6441199999999998E-3</v>
      </c>
      <c r="F11" s="105">
        <f t="shared" si="0"/>
        <v>4.6441199999999998E-3</v>
      </c>
      <c r="G11" s="105">
        <f t="shared" si="0"/>
        <v>4.6441199999999998E-3</v>
      </c>
    </row>
    <row r="12" spans="1:8" s="102" customFormat="1" ht="19" x14ac:dyDescent="0.25">
      <c r="A12" s="99" t="s">
        <v>35</v>
      </c>
      <c r="B12" s="103">
        <f>ROUND('PB19-OCO'!B9,$H$2)</f>
        <v>0.48813040000000002</v>
      </c>
      <c r="C12" s="106"/>
      <c r="D12" s="107">
        <f t="shared" si="1"/>
        <v>25.870911200000002</v>
      </c>
      <c r="E12" s="107">
        <f t="shared" si="0"/>
        <v>22.356372319999998</v>
      </c>
      <c r="F12" s="107">
        <f t="shared" si="0"/>
        <v>22.356372319999998</v>
      </c>
      <c r="G12" s="107">
        <f t="shared" si="0"/>
        <v>22.356372319999998</v>
      </c>
    </row>
    <row r="14" spans="1:8" s="102" customFormat="1" ht="19" x14ac:dyDescent="0.25">
      <c r="A14" s="99" t="s">
        <v>36</v>
      </c>
      <c r="B14" s="100">
        <v>2019</v>
      </c>
      <c r="C14" s="101"/>
      <c r="D14" s="101">
        <v>2020</v>
      </c>
      <c r="E14" s="101">
        <v>2021</v>
      </c>
      <c r="F14" s="101">
        <v>2022</v>
      </c>
      <c r="G14" s="101">
        <v>2023</v>
      </c>
    </row>
    <row r="15" spans="1:8" x14ac:dyDescent="0.2">
      <c r="A15" s="95" t="s">
        <v>28</v>
      </c>
      <c r="B15" s="103">
        <f>ROUND('PB19-OCO'!B12,$H$2)</f>
        <v>7.3622999999999996E-3</v>
      </c>
      <c r="C15" s="104"/>
      <c r="D15" s="105">
        <f>D$1*$B15</f>
        <v>0.39020189999999999</v>
      </c>
      <c r="E15" s="105">
        <f t="shared" ref="E15:G22" si="2">E$1*$B15</f>
        <v>0.33719333999999995</v>
      </c>
      <c r="F15" s="105">
        <f t="shared" si="2"/>
        <v>0.33719333999999995</v>
      </c>
      <c r="G15" s="105">
        <f t="shared" si="2"/>
        <v>0.33719333999999995</v>
      </c>
    </row>
    <row r="16" spans="1:8" x14ac:dyDescent="0.2">
      <c r="A16" s="95" t="s">
        <v>29</v>
      </c>
      <c r="B16" s="103">
        <f>ROUND('PB19-OCO'!B13,$H$2)</f>
        <v>8.5623199999999997E-2</v>
      </c>
      <c r="C16" s="104"/>
      <c r="D16" s="105">
        <f t="shared" ref="D16:D22" si="3">D$1*$B16</f>
        <v>4.5380295999999998</v>
      </c>
      <c r="E16" s="105">
        <f t="shared" si="2"/>
        <v>3.9215425599999998</v>
      </c>
      <c r="F16" s="105">
        <f t="shared" si="2"/>
        <v>3.9215425599999998</v>
      </c>
      <c r="G16" s="105">
        <f t="shared" si="2"/>
        <v>3.9215425599999998</v>
      </c>
    </row>
    <row r="17" spans="1:7" x14ac:dyDescent="0.2">
      <c r="A17" s="95" t="s">
        <v>30</v>
      </c>
      <c r="B17" s="103">
        <f>ROUND('PB19-OCO'!B14,$H$2)</f>
        <v>8.4928E-3</v>
      </c>
      <c r="C17" s="104"/>
      <c r="D17" s="105">
        <f t="shared" si="3"/>
        <v>0.45011839999999997</v>
      </c>
      <c r="E17" s="105">
        <f t="shared" si="2"/>
        <v>0.38897023999999997</v>
      </c>
      <c r="F17" s="105">
        <f t="shared" si="2"/>
        <v>0.38897023999999997</v>
      </c>
      <c r="G17" s="105">
        <f t="shared" si="2"/>
        <v>0.38897023999999997</v>
      </c>
    </row>
    <row r="18" spans="1:7" x14ac:dyDescent="0.2">
      <c r="A18" s="95" t="s">
        <v>31</v>
      </c>
      <c r="B18" s="103">
        <f>ROUND('PB19-OCO'!B15,$H$2)</f>
        <v>2.4348E-3</v>
      </c>
      <c r="C18" s="104"/>
      <c r="D18" s="105">
        <f t="shared" si="3"/>
        <v>0.1290444</v>
      </c>
      <c r="E18" s="105">
        <f t="shared" si="2"/>
        <v>0.11151383999999999</v>
      </c>
      <c r="F18" s="105">
        <f t="shared" si="2"/>
        <v>0.11151383999999999</v>
      </c>
      <c r="G18" s="105">
        <f t="shared" si="2"/>
        <v>0.11151383999999999</v>
      </c>
    </row>
    <row r="19" spans="1:7" x14ac:dyDescent="0.2">
      <c r="A19" s="95" t="s">
        <v>32</v>
      </c>
      <c r="B19" s="103">
        <f>ROUND('PB19-OCO'!B16,$H$2)</f>
        <v>3.2899000000000001E-3</v>
      </c>
      <c r="C19" s="104"/>
      <c r="D19" s="105">
        <f t="shared" si="3"/>
        <v>0.17436470000000001</v>
      </c>
      <c r="E19" s="105">
        <f t="shared" si="2"/>
        <v>0.15067742000000001</v>
      </c>
      <c r="F19" s="105">
        <f t="shared" si="2"/>
        <v>0.15067742000000001</v>
      </c>
      <c r="G19" s="105">
        <f t="shared" si="2"/>
        <v>0.15067742000000001</v>
      </c>
    </row>
    <row r="20" spans="1:7" x14ac:dyDescent="0.2">
      <c r="A20" s="95" t="s">
        <v>33</v>
      </c>
      <c r="B20" s="103">
        <f>ROUND('PB19-OCO'!B17,$H$2)</f>
        <v>0</v>
      </c>
      <c r="C20" s="104"/>
      <c r="D20" s="105">
        <f t="shared" si="3"/>
        <v>0</v>
      </c>
      <c r="E20" s="105">
        <f t="shared" si="2"/>
        <v>0</v>
      </c>
      <c r="F20" s="105">
        <f t="shared" si="2"/>
        <v>0</v>
      </c>
      <c r="G20" s="105">
        <f t="shared" si="2"/>
        <v>0</v>
      </c>
    </row>
    <row r="21" spans="1:7" x14ac:dyDescent="0.2">
      <c r="A21" s="95" t="s">
        <v>34</v>
      </c>
      <c r="B21" s="103">
        <f>ROUND('PB19-OCO'!B18,$H$2)</f>
        <v>0</v>
      </c>
      <c r="C21" s="104"/>
      <c r="D21" s="105">
        <f t="shared" si="3"/>
        <v>0</v>
      </c>
      <c r="E21" s="105">
        <f t="shared" si="2"/>
        <v>0</v>
      </c>
      <c r="F21" s="105">
        <f t="shared" si="2"/>
        <v>0</v>
      </c>
      <c r="G21" s="105">
        <f t="shared" si="2"/>
        <v>0</v>
      </c>
    </row>
    <row r="22" spans="1:7" s="102" customFormat="1" ht="19" x14ac:dyDescent="0.25">
      <c r="A22" s="99" t="s">
        <v>37</v>
      </c>
      <c r="B22" s="103">
        <f>ROUND('PB19-OCO'!B19,$H$2)</f>
        <v>0.1072029</v>
      </c>
      <c r="C22" s="106"/>
      <c r="D22" s="107">
        <f t="shared" si="3"/>
        <v>5.6817536999999998</v>
      </c>
      <c r="E22" s="107">
        <f t="shared" si="2"/>
        <v>4.9098928199999996</v>
      </c>
      <c r="F22" s="107">
        <f t="shared" si="2"/>
        <v>4.9098928199999996</v>
      </c>
      <c r="G22" s="107">
        <f t="shared" si="2"/>
        <v>4.9098928199999996</v>
      </c>
    </row>
    <row r="24" spans="1:7" s="102" customFormat="1" ht="19" x14ac:dyDescent="0.25">
      <c r="A24" s="99" t="s">
        <v>38</v>
      </c>
      <c r="B24" s="100">
        <v>2019</v>
      </c>
      <c r="C24" s="101"/>
      <c r="D24" s="101">
        <v>2020</v>
      </c>
      <c r="E24" s="101">
        <v>2021</v>
      </c>
      <c r="F24" s="101">
        <v>2022</v>
      </c>
      <c r="G24" s="101">
        <v>2023</v>
      </c>
    </row>
    <row r="25" spans="1:7" x14ac:dyDescent="0.2">
      <c r="A25" s="95" t="s">
        <v>28</v>
      </c>
      <c r="B25" s="103">
        <f>ROUND('PB19-OCO'!B22,$H$2)</f>
        <v>1.43623E-2</v>
      </c>
      <c r="C25" s="104"/>
      <c r="D25" s="105">
        <f>D$1*$B25</f>
        <v>0.76120189999999999</v>
      </c>
      <c r="E25" s="105">
        <f t="shared" ref="E25:G32" si="4">E$1*$B25</f>
        <v>0.65779333999999989</v>
      </c>
      <c r="F25" s="105">
        <f t="shared" si="4"/>
        <v>0.65779333999999989</v>
      </c>
      <c r="G25" s="105">
        <f t="shared" si="4"/>
        <v>0.65779333999999989</v>
      </c>
    </row>
    <row r="26" spans="1:7" x14ac:dyDescent="0.2">
      <c r="A26" s="95" t="s">
        <v>29</v>
      </c>
      <c r="B26" s="103">
        <f>ROUND('PB19-OCO'!B23,$H$2)</f>
        <v>0.1356812</v>
      </c>
      <c r="C26" s="104"/>
      <c r="D26" s="105">
        <f t="shared" ref="D26:D32" si="5">D$1*$B26</f>
        <v>7.1911035999999999</v>
      </c>
      <c r="E26" s="105">
        <f t="shared" si="4"/>
        <v>6.21419896</v>
      </c>
      <c r="F26" s="105">
        <f t="shared" si="4"/>
        <v>6.21419896</v>
      </c>
      <c r="G26" s="105">
        <f t="shared" si="4"/>
        <v>6.21419896</v>
      </c>
    </row>
    <row r="27" spans="1:7" x14ac:dyDescent="0.2">
      <c r="A27" s="95" t="s">
        <v>30</v>
      </c>
      <c r="B27" s="103">
        <f>ROUND('PB19-OCO'!B24,$H$2)</f>
        <v>9.6521700000000002E-2</v>
      </c>
      <c r="C27" s="104"/>
      <c r="D27" s="105">
        <f t="shared" si="5"/>
        <v>5.1156500999999999</v>
      </c>
      <c r="E27" s="105">
        <f t="shared" si="4"/>
        <v>4.4206938600000001</v>
      </c>
      <c r="F27" s="105">
        <f t="shared" si="4"/>
        <v>4.4206938600000001</v>
      </c>
      <c r="G27" s="105">
        <f t="shared" si="4"/>
        <v>4.4206938600000001</v>
      </c>
    </row>
    <row r="28" spans="1:7" x14ac:dyDescent="0.2">
      <c r="A28" s="95" t="s">
        <v>31</v>
      </c>
      <c r="B28" s="103">
        <f>ROUND('PB19-OCO'!B25,$H$2)</f>
        <v>4.5507000000000004E-3</v>
      </c>
      <c r="C28" s="104"/>
      <c r="D28" s="105">
        <f t="shared" si="5"/>
        <v>0.24118710000000002</v>
      </c>
      <c r="E28" s="105">
        <f t="shared" si="4"/>
        <v>0.20842205999999999</v>
      </c>
      <c r="F28" s="105">
        <f t="shared" si="4"/>
        <v>0.20842205999999999</v>
      </c>
      <c r="G28" s="105">
        <f t="shared" si="4"/>
        <v>0.20842205999999999</v>
      </c>
    </row>
    <row r="29" spans="1:7" x14ac:dyDescent="0.2">
      <c r="A29" s="95" t="s">
        <v>32</v>
      </c>
      <c r="B29" s="103">
        <f>ROUND('PB19-OCO'!B26,$H$2)</f>
        <v>5.0144999999999999E-3</v>
      </c>
      <c r="C29" s="104"/>
      <c r="D29" s="105">
        <f t="shared" si="5"/>
        <v>0.26576850000000002</v>
      </c>
      <c r="E29" s="105">
        <f t="shared" si="4"/>
        <v>0.22966409999999998</v>
      </c>
      <c r="F29" s="105">
        <f t="shared" si="4"/>
        <v>0.22966409999999998</v>
      </c>
      <c r="G29" s="105">
        <f t="shared" si="4"/>
        <v>0.22966409999999998</v>
      </c>
    </row>
    <row r="30" spans="1:7" x14ac:dyDescent="0.2">
      <c r="A30" s="95" t="s">
        <v>33</v>
      </c>
      <c r="B30" s="103">
        <f>ROUND('PB19-OCO'!B27,$H$2)</f>
        <v>0</v>
      </c>
      <c r="C30" s="104"/>
      <c r="D30" s="105">
        <f t="shared" si="5"/>
        <v>0</v>
      </c>
      <c r="E30" s="105">
        <f t="shared" si="4"/>
        <v>0</v>
      </c>
      <c r="F30" s="105">
        <f t="shared" si="4"/>
        <v>0</v>
      </c>
      <c r="G30" s="105">
        <f t="shared" si="4"/>
        <v>0</v>
      </c>
    </row>
    <row r="31" spans="1:7" x14ac:dyDescent="0.2">
      <c r="A31" s="95" t="s">
        <v>34</v>
      </c>
      <c r="B31" s="103">
        <f>ROUND('PB19-OCO'!B28,$H$2)</f>
        <v>1.304E-4</v>
      </c>
      <c r="C31" s="104"/>
      <c r="D31" s="105">
        <f t="shared" si="5"/>
        <v>6.9112000000000002E-3</v>
      </c>
      <c r="E31" s="105">
        <f t="shared" si="4"/>
        <v>5.9723199999999997E-3</v>
      </c>
      <c r="F31" s="105">
        <f t="shared" si="4"/>
        <v>5.9723199999999997E-3</v>
      </c>
      <c r="G31" s="105">
        <f t="shared" si="4"/>
        <v>5.9723199999999997E-3</v>
      </c>
    </row>
    <row r="32" spans="1:7" s="102" customFormat="1" ht="19" x14ac:dyDescent="0.25">
      <c r="A32" s="99" t="s">
        <v>39</v>
      </c>
      <c r="B32" s="103">
        <f>ROUND('PB19-OCO'!B29,$H$2)</f>
        <v>0.25626090000000001</v>
      </c>
      <c r="C32" s="106"/>
      <c r="D32" s="107">
        <f t="shared" si="5"/>
        <v>13.581827700000002</v>
      </c>
      <c r="E32" s="107">
        <f t="shared" si="4"/>
        <v>11.73674922</v>
      </c>
      <c r="F32" s="107">
        <f t="shared" si="4"/>
        <v>11.73674922</v>
      </c>
      <c r="G32" s="107">
        <f t="shared" si="4"/>
        <v>11.73674922</v>
      </c>
    </row>
    <row r="34" spans="1:9" s="102" customFormat="1" ht="19" x14ac:dyDescent="0.25">
      <c r="A34" s="99" t="s">
        <v>40</v>
      </c>
      <c r="B34" s="100">
        <v>2019</v>
      </c>
      <c r="C34" s="101"/>
      <c r="D34" s="101">
        <v>2020</v>
      </c>
      <c r="E34" s="101">
        <v>2021</v>
      </c>
      <c r="F34" s="101">
        <v>2022</v>
      </c>
      <c r="G34" s="101">
        <v>2023</v>
      </c>
    </row>
    <row r="35" spans="1:9" x14ac:dyDescent="0.2">
      <c r="A35" s="95" t="s">
        <v>28</v>
      </c>
      <c r="B35" s="103">
        <f>ROUND('PB19-OCO'!B32,$H$2)</f>
        <v>0</v>
      </c>
      <c r="C35" s="104"/>
      <c r="D35" s="105">
        <f>D$1*$B35</f>
        <v>0</v>
      </c>
      <c r="E35" s="105">
        <f t="shared" ref="E35:G42" si="6">E$1*$B35</f>
        <v>0</v>
      </c>
      <c r="F35" s="105">
        <f t="shared" si="6"/>
        <v>0</v>
      </c>
      <c r="G35" s="105">
        <f t="shared" si="6"/>
        <v>0</v>
      </c>
    </row>
    <row r="36" spans="1:9" x14ac:dyDescent="0.2">
      <c r="A36" s="95" t="s">
        <v>29</v>
      </c>
      <c r="B36" s="103">
        <f>ROUND('PB19-OCO'!B33,$H$2)</f>
        <v>0.13159419999999999</v>
      </c>
      <c r="C36" s="104"/>
      <c r="D36" s="105">
        <f t="shared" ref="D36:D42" si="7">D$1*$B36</f>
        <v>6.9744925999999996</v>
      </c>
      <c r="E36" s="105">
        <f t="shared" si="6"/>
        <v>6.027014359999999</v>
      </c>
      <c r="F36" s="105">
        <f t="shared" si="6"/>
        <v>6.027014359999999</v>
      </c>
      <c r="G36" s="105">
        <f t="shared" si="6"/>
        <v>6.027014359999999</v>
      </c>
    </row>
    <row r="37" spans="1:9" x14ac:dyDescent="0.2">
      <c r="A37" s="95" t="s">
        <v>30</v>
      </c>
      <c r="B37" s="103">
        <f>ROUND('PB19-OCO'!B34,$H$2)</f>
        <v>8.2898999999999994E-3</v>
      </c>
      <c r="C37" s="104"/>
      <c r="D37" s="105">
        <f t="shared" si="7"/>
        <v>0.43936469999999994</v>
      </c>
      <c r="E37" s="105">
        <f t="shared" si="6"/>
        <v>0.37967741999999993</v>
      </c>
      <c r="F37" s="105">
        <f t="shared" si="6"/>
        <v>0.37967741999999993</v>
      </c>
      <c r="G37" s="105">
        <f t="shared" si="6"/>
        <v>0.37967741999999993</v>
      </c>
    </row>
    <row r="38" spans="1:9" x14ac:dyDescent="0.2">
      <c r="A38" s="95" t="s">
        <v>31</v>
      </c>
      <c r="B38" s="103">
        <f>ROUND('PB19-OCO'!B35,$H$2)</f>
        <v>7.2608999999999998E-3</v>
      </c>
      <c r="C38" s="104"/>
      <c r="D38" s="105">
        <f t="shared" si="7"/>
        <v>0.38482769999999999</v>
      </c>
      <c r="E38" s="105">
        <f t="shared" si="6"/>
        <v>0.33254921999999998</v>
      </c>
      <c r="F38" s="105">
        <f t="shared" si="6"/>
        <v>0.33254921999999998</v>
      </c>
      <c r="G38" s="105">
        <f t="shared" si="6"/>
        <v>0.33254921999999998</v>
      </c>
    </row>
    <row r="39" spans="1:9" x14ac:dyDescent="0.2">
      <c r="A39" s="95" t="s">
        <v>32</v>
      </c>
      <c r="B39" s="103">
        <f>ROUND('PB19-OCO'!B36,$H$2)</f>
        <v>1.2608999999999999E-3</v>
      </c>
      <c r="C39" s="104"/>
      <c r="D39" s="105">
        <f t="shared" si="7"/>
        <v>6.682769999999999E-2</v>
      </c>
      <c r="E39" s="105">
        <f t="shared" si="6"/>
        <v>5.774921999999999E-2</v>
      </c>
      <c r="F39" s="105">
        <f t="shared" si="6"/>
        <v>5.774921999999999E-2</v>
      </c>
      <c r="G39" s="105">
        <f t="shared" si="6"/>
        <v>5.774921999999999E-2</v>
      </c>
    </row>
    <row r="40" spans="1:9" x14ac:dyDescent="0.2">
      <c r="A40" s="95" t="s">
        <v>33</v>
      </c>
      <c r="B40" s="103">
        <f>ROUND('PB19-OCO'!B37,$H$2)</f>
        <v>0</v>
      </c>
      <c r="C40" s="104"/>
      <c r="D40" s="105">
        <f t="shared" si="7"/>
        <v>0</v>
      </c>
      <c r="E40" s="105">
        <f t="shared" si="6"/>
        <v>0</v>
      </c>
      <c r="F40" s="105">
        <f t="shared" si="6"/>
        <v>0</v>
      </c>
      <c r="G40" s="105">
        <f t="shared" si="6"/>
        <v>0</v>
      </c>
    </row>
    <row r="41" spans="1:9" x14ac:dyDescent="0.2">
      <c r="A41" s="95" t="s">
        <v>34</v>
      </c>
      <c r="B41" s="103">
        <f>ROUND('PB19-OCO'!B38,$H$2)</f>
        <v>0</v>
      </c>
      <c r="C41" s="104"/>
      <c r="D41" s="105">
        <f t="shared" si="7"/>
        <v>0</v>
      </c>
      <c r="E41" s="105">
        <f t="shared" si="6"/>
        <v>0</v>
      </c>
      <c r="F41" s="105">
        <f t="shared" si="6"/>
        <v>0</v>
      </c>
      <c r="G41" s="105">
        <f t="shared" si="6"/>
        <v>0</v>
      </c>
    </row>
    <row r="42" spans="1:9" s="102" customFormat="1" ht="19" x14ac:dyDescent="0.25">
      <c r="A42" s="99" t="s">
        <v>41</v>
      </c>
      <c r="B42" s="103">
        <f>ROUND('PB19-OCO'!B39,$H$2)</f>
        <v>0.1484058</v>
      </c>
      <c r="C42" s="106"/>
      <c r="D42" s="107">
        <f t="shared" si="7"/>
        <v>7.8655074000000003</v>
      </c>
      <c r="E42" s="107">
        <f t="shared" si="6"/>
        <v>6.7969856399999999</v>
      </c>
      <c r="F42" s="107">
        <f t="shared" si="6"/>
        <v>6.7969856399999999</v>
      </c>
      <c r="G42" s="107">
        <f t="shared" si="6"/>
        <v>6.7969856399999999</v>
      </c>
    </row>
    <row r="44" spans="1:9" ht="19" x14ac:dyDescent="0.25">
      <c r="A44" s="99" t="s">
        <v>42</v>
      </c>
      <c r="B44" s="100">
        <v>2019</v>
      </c>
      <c r="C44" s="101"/>
      <c r="D44" s="101">
        <v>2020</v>
      </c>
      <c r="E44" s="101">
        <v>2021</v>
      </c>
      <c r="F44" s="101">
        <v>2022</v>
      </c>
      <c r="G44" s="101">
        <v>2023</v>
      </c>
    </row>
    <row r="45" spans="1:9" x14ac:dyDescent="0.2">
      <c r="A45" s="95" t="s">
        <v>28</v>
      </c>
      <c r="B45" s="103">
        <f>B5+B15+B25+B35</f>
        <v>6.7536200000000005E-2</v>
      </c>
      <c r="C45" s="104"/>
      <c r="D45" s="105">
        <f>D$1*$B45</f>
        <v>3.5794186000000003</v>
      </c>
      <c r="E45" s="105">
        <f t="shared" ref="E45:G52" si="8">E$1*$B45</f>
        <v>3.0931579600000001</v>
      </c>
      <c r="F45" s="105">
        <f t="shared" si="8"/>
        <v>3.0931579600000001</v>
      </c>
      <c r="G45" s="105">
        <f t="shared" si="8"/>
        <v>3.0931579600000001</v>
      </c>
      <c r="I45" s="105"/>
    </row>
    <row r="46" spans="1:9" x14ac:dyDescent="0.2">
      <c r="A46" s="95" t="s">
        <v>29</v>
      </c>
      <c r="B46" s="103">
        <f t="shared" ref="B46:B51" si="9">B6+B16+B26+B36</f>
        <v>0.71468120000000002</v>
      </c>
      <c r="C46" s="104"/>
      <c r="D46" s="108">
        <f t="shared" ref="D46:D52" si="10">D$1*$B46</f>
        <v>37.878103600000003</v>
      </c>
      <c r="E46" s="108">
        <f t="shared" si="8"/>
        <v>32.732398959999998</v>
      </c>
      <c r="F46" s="108">
        <f t="shared" si="8"/>
        <v>32.732398959999998</v>
      </c>
      <c r="G46" s="108">
        <f t="shared" si="8"/>
        <v>32.732398959999998</v>
      </c>
    </row>
    <row r="47" spans="1:9" x14ac:dyDescent="0.2">
      <c r="A47" s="95" t="s">
        <v>30</v>
      </c>
      <c r="B47" s="103">
        <f t="shared" si="9"/>
        <v>0.18524640000000001</v>
      </c>
      <c r="C47" s="104"/>
      <c r="D47" s="105">
        <f t="shared" si="10"/>
        <v>9.8180592000000004</v>
      </c>
      <c r="E47" s="105">
        <f t="shared" si="8"/>
        <v>8.4842851199999991</v>
      </c>
      <c r="F47" s="105">
        <f t="shared" si="8"/>
        <v>8.4842851199999991</v>
      </c>
      <c r="G47" s="105">
        <f t="shared" si="8"/>
        <v>8.4842851199999991</v>
      </c>
    </row>
    <row r="48" spans="1:9" x14ac:dyDescent="0.2">
      <c r="A48" s="95" t="s">
        <v>31</v>
      </c>
      <c r="B48" s="103">
        <f t="shared" si="9"/>
        <v>1.8956500000000001E-2</v>
      </c>
      <c r="C48" s="104"/>
      <c r="D48" s="105">
        <f t="shared" si="10"/>
        <v>1.0046945</v>
      </c>
      <c r="E48" s="105">
        <f t="shared" si="8"/>
        <v>0.86820770000000003</v>
      </c>
      <c r="F48" s="105">
        <f t="shared" si="8"/>
        <v>0.86820770000000003</v>
      </c>
      <c r="G48" s="105">
        <f t="shared" si="8"/>
        <v>0.86820770000000003</v>
      </c>
    </row>
    <row r="49" spans="1:7" x14ac:dyDescent="0.2">
      <c r="A49" s="95" t="s">
        <v>32</v>
      </c>
      <c r="B49" s="103">
        <f t="shared" si="9"/>
        <v>1.3347900000000001E-2</v>
      </c>
      <c r="C49" s="104"/>
      <c r="D49" s="105">
        <f t="shared" si="10"/>
        <v>0.70743870000000009</v>
      </c>
      <c r="E49" s="105">
        <f t="shared" si="8"/>
        <v>0.61133382000000003</v>
      </c>
      <c r="F49" s="105">
        <f t="shared" si="8"/>
        <v>0.61133382000000003</v>
      </c>
      <c r="G49" s="105">
        <f t="shared" si="8"/>
        <v>0.61133382000000003</v>
      </c>
    </row>
    <row r="50" spans="1:7" x14ac:dyDescent="0.2">
      <c r="A50" s="95" t="s">
        <v>33</v>
      </c>
      <c r="B50" s="103">
        <f t="shared" si="9"/>
        <v>0</v>
      </c>
      <c r="C50" s="104"/>
      <c r="D50" s="105">
        <f t="shared" si="10"/>
        <v>0</v>
      </c>
      <c r="E50" s="105">
        <f t="shared" si="8"/>
        <v>0</v>
      </c>
      <c r="F50" s="105">
        <f t="shared" si="8"/>
        <v>0</v>
      </c>
      <c r="G50" s="105">
        <f t="shared" si="8"/>
        <v>0</v>
      </c>
    </row>
    <row r="51" spans="1:7" x14ac:dyDescent="0.2">
      <c r="A51" s="95" t="s">
        <v>34</v>
      </c>
      <c r="B51" s="103">
        <f t="shared" si="9"/>
        <v>2.318E-4</v>
      </c>
      <c r="C51" s="104"/>
      <c r="D51" s="105">
        <f t="shared" si="10"/>
        <v>1.22854E-2</v>
      </c>
      <c r="E51" s="105">
        <f t="shared" si="8"/>
        <v>1.061644E-2</v>
      </c>
      <c r="F51" s="105">
        <f t="shared" si="8"/>
        <v>1.061644E-2</v>
      </c>
      <c r="G51" s="105">
        <f t="shared" si="8"/>
        <v>1.061644E-2</v>
      </c>
    </row>
    <row r="52" spans="1:7" s="102" customFormat="1" ht="19" x14ac:dyDescent="0.25">
      <c r="A52" s="99" t="s">
        <v>43</v>
      </c>
      <c r="B52" s="109">
        <f>SUM(B45:B51)</f>
        <v>1</v>
      </c>
      <c r="C52" s="106"/>
      <c r="D52" s="107">
        <f t="shared" si="10"/>
        <v>53</v>
      </c>
      <c r="E52" s="107">
        <f t="shared" si="8"/>
        <v>45.8</v>
      </c>
      <c r="F52" s="107">
        <f t="shared" si="8"/>
        <v>45.8</v>
      </c>
      <c r="G52" s="107">
        <f t="shared" si="8"/>
        <v>45.8</v>
      </c>
    </row>
    <row r="54" spans="1:7" ht="19" x14ac:dyDescent="0.25">
      <c r="A54" s="99" t="s">
        <v>44</v>
      </c>
      <c r="B54" s="100">
        <v>2019</v>
      </c>
      <c r="C54" s="101"/>
      <c r="D54" s="101">
        <v>2020</v>
      </c>
      <c r="E54" s="101">
        <v>2021</v>
      </c>
      <c r="F54" s="101">
        <v>2022</v>
      </c>
      <c r="G54" s="101">
        <v>2023</v>
      </c>
    </row>
    <row r="55" spans="1:7" x14ac:dyDescent="0.2">
      <c r="A55" s="95" t="s">
        <v>27</v>
      </c>
      <c r="B55" s="103">
        <f>B12</f>
        <v>0.48813040000000002</v>
      </c>
      <c r="C55" s="104"/>
      <c r="D55" s="105">
        <f>D$1*$B55</f>
        <v>25.870911200000002</v>
      </c>
      <c r="E55" s="105">
        <f t="shared" ref="E55:G59" si="11">E$1*$B55</f>
        <v>22.356372319999998</v>
      </c>
      <c r="F55" s="105">
        <f t="shared" si="11"/>
        <v>22.356372319999998</v>
      </c>
      <c r="G55" s="105">
        <f t="shared" si="11"/>
        <v>22.356372319999998</v>
      </c>
    </row>
    <row r="56" spans="1:7" x14ac:dyDescent="0.2">
      <c r="A56" s="95" t="s">
        <v>36</v>
      </c>
      <c r="B56" s="103">
        <f>B22</f>
        <v>0.1072029</v>
      </c>
      <c r="C56" s="104"/>
      <c r="D56" s="105">
        <f t="shared" ref="D56:D59" si="12">D$1*$B56</f>
        <v>5.6817536999999998</v>
      </c>
      <c r="E56" s="105">
        <f t="shared" si="11"/>
        <v>4.9098928199999996</v>
      </c>
      <c r="F56" s="105">
        <f t="shared" si="11"/>
        <v>4.9098928199999996</v>
      </c>
      <c r="G56" s="105">
        <f t="shared" si="11"/>
        <v>4.9098928199999996</v>
      </c>
    </row>
    <row r="57" spans="1:7" x14ac:dyDescent="0.2">
      <c r="A57" s="95" t="s">
        <v>38</v>
      </c>
      <c r="B57" s="103">
        <f>B32</f>
        <v>0.25626090000000001</v>
      </c>
      <c r="C57" s="104"/>
      <c r="D57" s="105">
        <f t="shared" si="12"/>
        <v>13.581827700000002</v>
      </c>
      <c r="E57" s="105">
        <f t="shared" si="11"/>
        <v>11.73674922</v>
      </c>
      <c r="F57" s="105">
        <f t="shared" si="11"/>
        <v>11.73674922</v>
      </c>
      <c r="G57" s="105">
        <f t="shared" si="11"/>
        <v>11.73674922</v>
      </c>
    </row>
    <row r="58" spans="1:7" x14ac:dyDescent="0.2">
      <c r="A58" s="95" t="s">
        <v>40</v>
      </c>
      <c r="B58" s="103">
        <f>B42</f>
        <v>0.1484058</v>
      </c>
      <c r="C58" s="104"/>
      <c r="D58" s="105">
        <f t="shared" si="12"/>
        <v>7.8655074000000003</v>
      </c>
      <c r="E58" s="105">
        <f t="shared" si="11"/>
        <v>6.7969856399999999</v>
      </c>
      <c r="F58" s="105">
        <f t="shared" si="11"/>
        <v>6.7969856399999999</v>
      </c>
      <c r="G58" s="105">
        <f t="shared" si="11"/>
        <v>6.7969856399999999</v>
      </c>
    </row>
    <row r="59" spans="1:7" s="102" customFormat="1" ht="19" x14ac:dyDescent="0.25">
      <c r="A59" s="99" t="s">
        <v>43</v>
      </c>
      <c r="B59" s="109">
        <f>SUM(B55:B58)</f>
        <v>1</v>
      </c>
      <c r="C59" s="106"/>
      <c r="D59" s="107">
        <f t="shared" si="12"/>
        <v>53</v>
      </c>
      <c r="E59" s="107">
        <f t="shared" si="11"/>
        <v>45.8</v>
      </c>
      <c r="F59" s="107">
        <f t="shared" si="11"/>
        <v>45.8</v>
      </c>
      <c r="G59" s="107">
        <f t="shared" si="11"/>
        <v>45.8</v>
      </c>
    </row>
    <row r="61" spans="1:7" ht="19" x14ac:dyDescent="0.25">
      <c r="A61" s="95" t="s">
        <v>45</v>
      </c>
      <c r="D61" s="110">
        <f>D45+D46+D51</f>
        <v>41.469807600000003</v>
      </c>
      <c r="E61" s="105">
        <f t="shared" ref="E61:G61" si="13">E45+E46+E51</f>
        <v>35.836173359999997</v>
      </c>
      <c r="F61" s="105">
        <f t="shared" si="13"/>
        <v>35.836173359999997</v>
      </c>
      <c r="G61" s="105">
        <f t="shared" si="13"/>
        <v>35.836173359999997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50D4-77B6-A64F-82BD-579053AA01BB}">
  <dimension ref="A1:H259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2.33203125" style="97" bestFit="1" customWidth="1"/>
    <col min="2" max="2" width="53" style="97" bestFit="1" customWidth="1"/>
    <col min="3" max="3" width="13.1640625" style="97" bestFit="1" customWidth="1"/>
    <col min="4" max="4" width="10" style="97" bestFit="1" customWidth="1"/>
    <col min="5" max="5" width="17.6640625" style="97" bestFit="1" customWidth="1"/>
    <col min="6" max="6" width="17" style="97" bestFit="1" customWidth="1"/>
    <col min="7" max="7" width="12.1640625" style="97" bestFit="1" customWidth="1"/>
    <col min="8" max="16384" width="8.83203125" style="97"/>
  </cols>
  <sheetData>
    <row r="1" spans="1:8" x14ac:dyDescent="0.2">
      <c r="C1" s="112">
        <f>SUBTOTAL(9,C3:C9)</f>
        <v>598.87700000000018</v>
      </c>
      <c r="D1" s="112">
        <f>SUBTOTAL(9,D3:D9)</f>
        <v>65.917000000000002</v>
      </c>
      <c r="E1" s="112">
        <f>SUBTOTAL(9,E3:E9)</f>
        <v>5.8430000000000009</v>
      </c>
      <c r="F1" s="112">
        <f>SUBTOTAL(9,F3:F9)</f>
        <v>670.63700000000006</v>
      </c>
    </row>
    <row r="2" spans="1:8" x14ac:dyDescent="0.2">
      <c r="C2" s="113" t="s">
        <v>62</v>
      </c>
      <c r="D2" s="113" t="s">
        <v>63</v>
      </c>
      <c r="E2" s="113" t="s">
        <v>64</v>
      </c>
      <c r="F2" s="113" t="s">
        <v>65</v>
      </c>
    </row>
    <row r="3" spans="1:8" x14ac:dyDescent="0.2">
      <c r="A3" s="114" t="s">
        <v>66</v>
      </c>
      <c r="B3" s="114" t="s">
        <v>67</v>
      </c>
      <c r="C3" s="97">
        <f t="array" ref="C3">(SUM(IF(($A$14:$A$258=A3)*($F$14:$F$258=""),$G$14:$G$258))+SUM(IF(($A$14:$A$258=A3)*($F$14:$F$258="DODACC"),$G$14:$G$258)))/1000</f>
        <v>141.51400000000001</v>
      </c>
      <c r="D3" s="97">
        <f t="array" ref="D3">SUM(IF(($A$14:$A$258=A3)*($F$14:$F$258="WAR18"),$G$14:$G$258))/1000</f>
        <v>4.327</v>
      </c>
      <c r="E3" s="97">
        <f t="array" ref="E3">(SUM(IF(($A$14:$A$258=A3)*($F$14:$F$258="EMERG18"),$G$14:$G$258))+SUM(IF(($A$14:$A$258=A3)*($F$14:$F$258="EMERG18 FY SUPP18"),$G$14:$G$258)))/1000</f>
        <v>0</v>
      </c>
      <c r="F3" s="97">
        <f>C3+D3+E3</f>
        <v>145.84100000000001</v>
      </c>
    </row>
    <row r="4" spans="1:8" x14ac:dyDescent="0.2">
      <c r="A4" s="115" t="s">
        <v>68</v>
      </c>
      <c r="B4" s="115" t="s">
        <v>69</v>
      </c>
      <c r="C4" s="97">
        <f t="array" ref="C4">(SUM(IF(($A$14:$A$258=A4)*($F$14:$F$258=""),$G$14:$G$258))+SUM(IF(($A$14:$A$258=A4)*($F$14:$F$258="DODACC"),$G$14:$G$258)))/1000</f>
        <v>223.489</v>
      </c>
      <c r="D4" s="97">
        <f t="array" ref="D4">SUM(IF(($A$14:$A$258=A4)*($F$14:$F$258="WAR18"),$G$14:$G$258))/1000</f>
        <v>49.365000000000002</v>
      </c>
      <c r="E4" s="97">
        <f t="array" ref="E4">(SUM(IF(($A$14:$A$258=A4)*($F$14:$F$258="EMERG18"),$G$14:$G$258))+SUM(IF(($A$14:$A$258=A4)*($F$14:$F$258="EMERG18 FY SUPP18"),$G$14:$G$258)))/1000</f>
        <v>1.125</v>
      </c>
      <c r="F4" s="97">
        <f t="shared" ref="F4:F9" si="0">C4+D4+E4</f>
        <v>273.97899999999998</v>
      </c>
    </row>
    <row r="5" spans="1:8" x14ac:dyDescent="0.2">
      <c r="A5" s="115" t="s">
        <v>70</v>
      </c>
      <c r="B5" s="115" t="s">
        <v>71</v>
      </c>
      <c r="C5" s="97">
        <f t="array" ref="C5">(SUM(IF(($A$14:$A$258=A5)*($F$14:$F$258=""),$G$14:$G$258))+SUM(IF(($A$14:$A$258=A5)*($F$14:$F$258="DODACC"),$G$14:$G$258)))/1000</f>
        <v>134.12</v>
      </c>
      <c r="D5" s="97">
        <f t="array" ref="D5">SUM(IF(($A$14:$A$258=A5)*($F$14:$F$258="WAR18"),$G$14:$G$258))/1000</f>
        <v>10.398999999999999</v>
      </c>
      <c r="E5" s="97">
        <f t="array" ref="E5">(SUM(IF(($A$14:$A$258=A5)*($F$14:$F$258="EMERG18"),$G$14:$G$258))+SUM(IF(($A$14:$A$258=A5)*($F$14:$F$258="EMERG18 FY SUPP18"),$G$14:$G$258)))/1000</f>
        <v>2.4409999999999998</v>
      </c>
      <c r="F5" s="97">
        <f t="shared" si="0"/>
        <v>146.96</v>
      </c>
    </row>
    <row r="6" spans="1:8" x14ac:dyDescent="0.2">
      <c r="A6" s="115" t="s">
        <v>72</v>
      </c>
      <c r="B6" s="115" t="s">
        <v>73</v>
      </c>
      <c r="C6" s="97">
        <f t="array" ref="C6">(SUM(IF(($A$14:$A$258=A6)*($F$14:$F$258=""),$G$14:$G$258))+SUM(IF(($A$14:$A$258=A6)*($F$14:$F$258="DODACC"),$G$14:$G$258)))/1000</f>
        <v>87.974999999999994</v>
      </c>
      <c r="D6" s="97">
        <f t="array" ref="D6">SUM(IF(($A$14:$A$258=A6)*($F$14:$F$258="WAR18"),$G$14:$G$258))/1000</f>
        <v>0.92700000000000005</v>
      </c>
      <c r="E6" s="97">
        <f t="array" ref="E6">(SUM(IF(($A$14:$A$258=A6)*($F$14:$F$258="EMERG18"),$G$14:$G$258))+SUM(IF(($A$14:$A$258=A6)*($F$14:$F$258="EMERG18 FY SUPP18"),$G$14:$G$258)))/1000</f>
        <v>1.347</v>
      </c>
      <c r="F6" s="97">
        <f t="shared" si="0"/>
        <v>90.248999999999995</v>
      </c>
    </row>
    <row r="7" spans="1:8" x14ac:dyDescent="0.2">
      <c r="A7" s="115" t="s">
        <v>74</v>
      </c>
      <c r="B7" s="115" t="s">
        <v>75</v>
      </c>
      <c r="C7" s="97">
        <f t="array" ref="C7">(SUM(IF(($A$14:$A$258=A7)*($F$14:$F$258=""),$G$14:$G$258))+SUM(IF(($A$14:$A$258=A7)*($F$14:$F$258="DODACC"),$G$14:$G$258)))/1000</f>
        <v>8.7010000000000005</v>
      </c>
      <c r="D7" s="97">
        <f t="array" ref="D7">SUM(IF(($A$14:$A$258=A7)*($F$14:$F$258="WAR18"),$G$14:$G$258))/1000</f>
        <v>0.75</v>
      </c>
      <c r="E7" s="97">
        <f t="array" ref="E7">(SUM(IF(($A$14:$A$258=A7)*($F$14:$F$258="EMERG18"),$G$14:$G$258))+SUM(IF(($A$14:$A$258=A7)*($F$14:$F$258="EMERG18 FY SUPP18"),$G$14:$G$258)))/1000</f>
        <v>0.92100000000000004</v>
      </c>
      <c r="F7" s="97">
        <f t="shared" si="0"/>
        <v>10.372</v>
      </c>
    </row>
    <row r="8" spans="1:8" x14ac:dyDescent="0.2">
      <c r="A8" s="115" t="s">
        <v>76</v>
      </c>
      <c r="B8" s="115" t="s">
        <v>77</v>
      </c>
      <c r="C8" s="97">
        <f t="array" ref="C8">(SUM(IF(($A$14:$A$258=A8)*($F$14:$F$258=""),$G$14:$G$258))+SUM(IF(($A$14:$A$258=A8)*($F$14:$F$258="DODACC"),$G$14:$G$258)))/1000</f>
        <v>1.3919999999999999</v>
      </c>
      <c r="D8" s="97">
        <f t="array" ref="D8">SUM(IF(($A$14:$A$258=A8)*($F$14:$F$258="WAR18"),$G$14:$G$258))/1000</f>
        <v>0</v>
      </c>
      <c r="E8" s="97">
        <f t="array" ref="E8">(SUM(IF(($A$14:$A$258=A8)*($F$14:$F$258="EMERG18"),$G$14:$G$258))+SUM(IF(($A$14:$A$258=A8)*($F$14:$F$258="EMERG18 FY SUPP18"),$G$14:$G$258)))/1000</f>
        <v>0</v>
      </c>
      <c r="F8" s="97">
        <f t="shared" si="0"/>
        <v>1.3919999999999999</v>
      </c>
    </row>
    <row r="9" spans="1:8" x14ac:dyDescent="0.2">
      <c r="A9" s="115" t="s">
        <v>78</v>
      </c>
      <c r="B9" s="115" t="s">
        <v>79</v>
      </c>
      <c r="C9" s="97">
        <f t="array" ref="C9">(SUM(IF(($A$14:$A$258=A9)*($F$14:$F$258=""),$G$14:$G$258))+SUM(IF(($A$14:$A$258=A9)*($F$14:$F$258="DODACC"),$G$14:$G$258)))/1000</f>
        <v>1.6859999999999999</v>
      </c>
      <c r="D9" s="97">
        <f t="array" ref="D9">SUM(IF(($A$14:$A$258=A9)*($F$14:$F$258="WAR18"),$G$14:$G$258))/1000</f>
        <v>0.14899999999999999</v>
      </c>
      <c r="E9" s="97">
        <f t="array" ref="E9">(SUM(IF(($A$14:$A$258=A9)*($F$14:$F$258="EMERG18"),$G$14:$G$258))+SUM(IF(($A$14:$A$258=A9)*($F$14:$F$258="EMERG18 FY SUPP18"),$G$14:$G$258)))/1000</f>
        <v>8.9999999999999993E-3</v>
      </c>
      <c r="F9" s="97">
        <f t="shared" si="0"/>
        <v>1.8439999999999999</v>
      </c>
    </row>
    <row r="12" spans="1:8" x14ac:dyDescent="0.2">
      <c r="G12" s="97">
        <f>SUBTOTAL(9,G13:G258)/1000</f>
        <v>670.63699999999994</v>
      </c>
    </row>
    <row r="13" spans="1:8" x14ac:dyDescent="0.2">
      <c r="A13" s="116" t="s">
        <v>80</v>
      </c>
      <c r="B13" s="102" t="s">
        <v>81</v>
      </c>
      <c r="C13" s="116" t="s">
        <v>82</v>
      </c>
      <c r="D13" s="102" t="s">
        <v>83</v>
      </c>
      <c r="E13" s="116" t="s">
        <v>84</v>
      </c>
      <c r="F13" s="102" t="s">
        <v>85</v>
      </c>
      <c r="G13" s="102" t="s">
        <v>86</v>
      </c>
      <c r="H13" s="97">
        <v>0</v>
      </c>
    </row>
    <row r="14" spans="1:8" x14ac:dyDescent="0.2">
      <c r="A14" s="114" t="s">
        <v>66</v>
      </c>
      <c r="B14" s="97" t="s">
        <v>87</v>
      </c>
      <c r="C14" s="114" t="s">
        <v>88</v>
      </c>
      <c r="D14" s="97" t="s">
        <v>89</v>
      </c>
      <c r="E14" s="114" t="s">
        <v>90</v>
      </c>
      <c r="F14" s="97" t="s">
        <v>91</v>
      </c>
      <c r="G14" s="97">
        <v>1577</v>
      </c>
      <c r="H14" s="97">
        <v>0</v>
      </c>
    </row>
    <row r="15" spans="1:8" x14ac:dyDescent="0.2">
      <c r="A15" s="114" t="s">
        <v>66</v>
      </c>
      <c r="B15" s="97" t="s">
        <v>92</v>
      </c>
      <c r="C15" s="114" t="s">
        <v>93</v>
      </c>
      <c r="D15" s="97" t="s">
        <v>89</v>
      </c>
      <c r="E15" s="114" t="s">
        <v>90</v>
      </c>
      <c r="F15" s="97" t="s">
        <v>91</v>
      </c>
      <c r="G15" s="97">
        <v>903</v>
      </c>
      <c r="H15" s="97">
        <v>0</v>
      </c>
    </row>
    <row r="16" spans="1:8" x14ac:dyDescent="0.2">
      <c r="A16" s="114" t="s">
        <v>66</v>
      </c>
      <c r="B16" s="97" t="s">
        <v>94</v>
      </c>
      <c r="C16" s="114" t="s">
        <v>95</v>
      </c>
      <c r="D16" s="97" t="s">
        <v>89</v>
      </c>
      <c r="E16" s="114" t="s">
        <v>90</v>
      </c>
      <c r="F16" s="97" t="s">
        <v>91</v>
      </c>
      <c r="G16" s="97">
        <v>143</v>
      </c>
      <c r="H16" s="97">
        <v>0</v>
      </c>
    </row>
    <row r="17" spans="1:8" x14ac:dyDescent="0.2">
      <c r="A17" s="114" t="s">
        <v>66</v>
      </c>
      <c r="B17" s="97" t="s">
        <v>94</v>
      </c>
      <c r="C17" s="114" t="s">
        <v>96</v>
      </c>
      <c r="D17" s="97" t="s">
        <v>89</v>
      </c>
      <c r="E17" s="114" t="s">
        <v>90</v>
      </c>
      <c r="F17" s="97" t="s">
        <v>91</v>
      </c>
      <c r="G17" s="97">
        <v>81</v>
      </c>
      <c r="H17" s="97">
        <v>0</v>
      </c>
    </row>
    <row r="18" spans="1:8" x14ac:dyDescent="0.2">
      <c r="A18" s="114" t="s">
        <v>66</v>
      </c>
      <c r="B18" s="97" t="s">
        <v>97</v>
      </c>
      <c r="C18" s="114" t="s">
        <v>98</v>
      </c>
      <c r="D18" s="97" t="s">
        <v>89</v>
      </c>
      <c r="E18" s="114" t="s">
        <v>90</v>
      </c>
      <c r="G18" s="97">
        <v>13231</v>
      </c>
      <c r="H18" s="97">
        <v>0</v>
      </c>
    </row>
    <row r="19" spans="1:8" x14ac:dyDescent="0.2">
      <c r="A19" s="114" t="s">
        <v>66</v>
      </c>
      <c r="B19" s="97" t="s">
        <v>97</v>
      </c>
      <c r="C19" s="114" t="s">
        <v>98</v>
      </c>
      <c r="D19" s="97" t="s">
        <v>99</v>
      </c>
      <c r="E19" s="114" t="s">
        <v>90</v>
      </c>
      <c r="F19" s="97" t="s">
        <v>100</v>
      </c>
      <c r="G19" s="97">
        <v>104</v>
      </c>
      <c r="H19" s="97">
        <v>0</v>
      </c>
    </row>
    <row r="20" spans="1:8" x14ac:dyDescent="0.2">
      <c r="A20" s="114" t="s">
        <v>66</v>
      </c>
      <c r="B20" s="97" t="s">
        <v>101</v>
      </c>
      <c r="C20" s="114" t="s">
        <v>102</v>
      </c>
      <c r="D20" s="97" t="s">
        <v>89</v>
      </c>
      <c r="E20" s="114" t="s">
        <v>90</v>
      </c>
      <c r="G20" s="97">
        <v>765</v>
      </c>
      <c r="H20" s="97">
        <v>0</v>
      </c>
    </row>
    <row r="21" spans="1:8" x14ac:dyDescent="0.2">
      <c r="A21" s="114" t="s">
        <v>66</v>
      </c>
      <c r="B21" s="97" t="s">
        <v>101</v>
      </c>
      <c r="C21" s="114" t="s">
        <v>102</v>
      </c>
      <c r="D21" s="97" t="s">
        <v>99</v>
      </c>
      <c r="E21" s="114" t="s">
        <v>90</v>
      </c>
      <c r="F21" s="97" t="s">
        <v>100</v>
      </c>
      <c r="G21" s="97">
        <v>2</v>
      </c>
      <c r="H21" s="97">
        <v>0</v>
      </c>
    </row>
    <row r="22" spans="1:8" x14ac:dyDescent="0.2">
      <c r="A22" s="114" t="s">
        <v>66</v>
      </c>
      <c r="B22" s="97" t="s">
        <v>103</v>
      </c>
      <c r="C22" s="114" t="s">
        <v>104</v>
      </c>
      <c r="D22" s="97" t="s">
        <v>89</v>
      </c>
      <c r="E22" s="114" t="s">
        <v>90</v>
      </c>
      <c r="G22" s="97">
        <v>1988</v>
      </c>
      <c r="H22" s="97">
        <v>0</v>
      </c>
    </row>
    <row r="23" spans="1:8" x14ac:dyDescent="0.2">
      <c r="A23" s="114" t="s">
        <v>66</v>
      </c>
      <c r="B23" s="97" t="s">
        <v>103</v>
      </c>
      <c r="C23" s="114" t="s">
        <v>104</v>
      </c>
      <c r="D23" s="97" t="s">
        <v>99</v>
      </c>
      <c r="E23" s="114" t="s">
        <v>90</v>
      </c>
      <c r="F23" s="97" t="s">
        <v>100</v>
      </c>
      <c r="G23" s="97">
        <v>9</v>
      </c>
      <c r="H23" s="97">
        <v>0</v>
      </c>
    </row>
    <row r="24" spans="1:8" x14ac:dyDescent="0.2">
      <c r="A24" s="114" t="s">
        <v>66</v>
      </c>
      <c r="B24" s="97" t="s">
        <v>105</v>
      </c>
      <c r="C24" s="114" t="s">
        <v>106</v>
      </c>
      <c r="D24" s="97" t="s">
        <v>89</v>
      </c>
      <c r="E24" s="114" t="s">
        <v>90</v>
      </c>
      <c r="G24" s="97">
        <v>28772</v>
      </c>
      <c r="H24" s="97">
        <v>0</v>
      </c>
    </row>
    <row r="25" spans="1:8" x14ac:dyDescent="0.2">
      <c r="A25" s="114" t="s">
        <v>66</v>
      </c>
      <c r="B25" s="97" t="s">
        <v>105</v>
      </c>
      <c r="C25" s="114" t="s">
        <v>106</v>
      </c>
      <c r="D25" s="97" t="s">
        <v>107</v>
      </c>
      <c r="E25" s="114" t="s">
        <v>90</v>
      </c>
      <c r="F25" s="97" t="s">
        <v>100</v>
      </c>
      <c r="G25" s="97">
        <v>378</v>
      </c>
      <c r="H25" s="97">
        <v>0</v>
      </c>
    </row>
    <row r="26" spans="1:8" x14ac:dyDescent="0.2">
      <c r="A26" s="114" t="s">
        <v>66</v>
      </c>
      <c r="B26" s="97" t="s">
        <v>108</v>
      </c>
      <c r="C26" s="114" t="s">
        <v>109</v>
      </c>
      <c r="D26" s="97" t="s">
        <v>89</v>
      </c>
      <c r="E26" s="114" t="s">
        <v>90</v>
      </c>
      <c r="F26" s="97" t="s">
        <v>91</v>
      </c>
      <c r="G26" s="97">
        <v>2285</v>
      </c>
      <c r="H26" s="97">
        <v>0</v>
      </c>
    </row>
    <row r="27" spans="1:8" x14ac:dyDescent="0.2">
      <c r="A27" s="114" t="s">
        <v>66</v>
      </c>
      <c r="B27" s="97" t="s">
        <v>110</v>
      </c>
      <c r="C27" s="114" t="s">
        <v>111</v>
      </c>
      <c r="D27" s="97" t="s">
        <v>89</v>
      </c>
      <c r="E27" s="114" t="s">
        <v>90</v>
      </c>
      <c r="F27" s="97" t="s">
        <v>91</v>
      </c>
      <c r="G27" s="97">
        <v>438</v>
      </c>
      <c r="H27" s="97">
        <v>0</v>
      </c>
    </row>
    <row r="28" spans="1:8" x14ac:dyDescent="0.2">
      <c r="A28" s="114" t="s">
        <v>66</v>
      </c>
      <c r="B28" s="97" t="s">
        <v>112</v>
      </c>
      <c r="C28" s="114" t="s">
        <v>113</v>
      </c>
      <c r="D28" s="97" t="s">
        <v>89</v>
      </c>
      <c r="E28" s="114" t="s">
        <v>90</v>
      </c>
      <c r="F28" s="97" t="s">
        <v>91</v>
      </c>
      <c r="G28" s="97">
        <v>757</v>
      </c>
      <c r="H28" s="97">
        <v>0</v>
      </c>
    </row>
    <row r="29" spans="1:8" x14ac:dyDescent="0.2">
      <c r="A29" s="114" t="s">
        <v>66</v>
      </c>
      <c r="B29" s="97" t="s">
        <v>114</v>
      </c>
      <c r="C29" s="114" t="s">
        <v>115</v>
      </c>
      <c r="D29" s="97" t="s">
        <v>89</v>
      </c>
      <c r="E29" s="114" t="s">
        <v>90</v>
      </c>
      <c r="G29" s="97">
        <v>41629</v>
      </c>
      <c r="H29" s="97">
        <v>0</v>
      </c>
    </row>
    <row r="30" spans="1:8" x14ac:dyDescent="0.2">
      <c r="A30" s="114" t="s">
        <v>66</v>
      </c>
      <c r="B30" s="97" t="s">
        <v>114</v>
      </c>
      <c r="C30" s="114" t="s">
        <v>115</v>
      </c>
      <c r="D30" s="97" t="s">
        <v>99</v>
      </c>
      <c r="E30" s="114" t="s">
        <v>90</v>
      </c>
      <c r="F30" s="97" t="s">
        <v>100</v>
      </c>
      <c r="G30" s="97">
        <v>2684</v>
      </c>
      <c r="H30" s="97">
        <v>0</v>
      </c>
    </row>
    <row r="31" spans="1:8" x14ac:dyDescent="0.2">
      <c r="A31" s="114" t="s">
        <v>66</v>
      </c>
      <c r="B31" s="97" t="s">
        <v>116</v>
      </c>
      <c r="C31" s="114" t="s">
        <v>117</v>
      </c>
      <c r="D31" s="97" t="s">
        <v>89</v>
      </c>
      <c r="E31" s="114" t="s">
        <v>90</v>
      </c>
      <c r="G31" s="97">
        <v>8265</v>
      </c>
      <c r="H31" s="97">
        <v>0</v>
      </c>
    </row>
    <row r="32" spans="1:8" x14ac:dyDescent="0.2">
      <c r="A32" s="114" t="s">
        <v>66</v>
      </c>
      <c r="B32" s="97" t="s">
        <v>116</v>
      </c>
      <c r="C32" s="114" t="s">
        <v>117</v>
      </c>
      <c r="D32" s="97" t="s">
        <v>99</v>
      </c>
      <c r="E32" s="114" t="s">
        <v>90</v>
      </c>
      <c r="F32" s="97" t="s">
        <v>100</v>
      </c>
      <c r="G32" s="97">
        <v>185</v>
      </c>
      <c r="H32" s="97">
        <v>0</v>
      </c>
    </row>
    <row r="33" spans="1:8" x14ac:dyDescent="0.2">
      <c r="A33" s="114" t="s">
        <v>66</v>
      </c>
      <c r="B33" s="97" t="s">
        <v>118</v>
      </c>
      <c r="C33" s="114" t="s">
        <v>119</v>
      </c>
      <c r="D33" s="97" t="s">
        <v>89</v>
      </c>
      <c r="E33" s="114" t="s">
        <v>90</v>
      </c>
      <c r="G33" s="97">
        <v>4716</v>
      </c>
      <c r="H33" s="97">
        <v>0</v>
      </c>
    </row>
    <row r="34" spans="1:8" x14ac:dyDescent="0.2">
      <c r="A34" s="114" t="s">
        <v>66</v>
      </c>
      <c r="B34" s="97" t="s">
        <v>118</v>
      </c>
      <c r="C34" s="114" t="s">
        <v>119</v>
      </c>
      <c r="D34" s="97" t="s">
        <v>99</v>
      </c>
      <c r="E34" s="114" t="s">
        <v>90</v>
      </c>
      <c r="F34" s="97" t="s">
        <v>100</v>
      </c>
      <c r="G34" s="97">
        <v>25</v>
      </c>
      <c r="H34" s="97">
        <v>0</v>
      </c>
    </row>
    <row r="35" spans="1:8" x14ac:dyDescent="0.2">
      <c r="A35" s="114" t="s">
        <v>66</v>
      </c>
      <c r="B35" s="97" t="s">
        <v>120</v>
      </c>
      <c r="C35" s="114" t="s">
        <v>121</v>
      </c>
      <c r="D35" s="97" t="s">
        <v>89</v>
      </c>
      <c r="E35" s="114" t="s">
        <v>90</v>
      </c>
      <c r="F35" s="97" t="s">
        <v>91</v>
      </c>
      <c r="G35" s="97">
        <v>1561</v>
      </c>
      <c r="H35" s="97">
        <v>0</v>
      </c>
    </row>
    <row r="36" spans="1:8" x14ac:dyDescent="0.2">
      <c r="A36" s="114" t="s">
        <v>66</v>
      </c>
      <c r="B36" s="97" t="s">
        <v>94</v>
      </c>
      <c r="C36" s="114" t="s">
        <v>122</v>
      </c>
      <c r="D36" s="97" t="s">
        <v>89</v>
      </c>
      <c r="E36" s="114" t="s">
        <v>90</v>
      </c>
      <c r="F36" s="97" t="s">
        <v>91</v>
      </c>
      <c r="G36" s="97">
        <v>146</v>
      </c>
      <c r="H36" s="97">
        <v>0</v>
      </c>
    </row>
    <row r="37" spans="1:8" x14ac:dyDescent="0.2">
      <c r="A37" s="114" t="s">
        <v>66</v>
      </c>
      <c r="B37" s="97" t="s">
        <v>123</v>
      </c>
      <c r="C37" s="114" t="s">
        <v>124</v>
      </c>
      <c r="D37" s="97" t="s">
        <v>89</v>
      </c>
      <c r="E37" s="114" t="s">
        <v>90</v>
      </c>
      <c r="F37" s="97" t="s">
        <v>91</v>
      </c>
      <c r="G37" s="97">
        <v>255</v>
      </c>
      <c r="H37" s="97">
        <v>0</v>
      </c>
    </row>
    <row r="38" spans="1:8" x14ac:dyDescent="0.2">
      <c r="A38" s="114" t="s">
        <v>66</v>
      </c>
      <c r="B38" s="97" t="s">
        <v>125</v>
      </c>
      <c r="C38" s="114" t="s">
        <v>126</v>
      </c>
      <c r="D38" s="97" t="s">
        <v>89</v>
      </c>
      <c r="E38" s="114" t="s">
        <v>90</v>
      </c>
      <c r="G38" s="97">
        <v>28790</v>
      </c>
      <c r="H38" s="97">
        <v>0</v>
      </c>
    </row>
    <row r="39" spans="1:8" x14ac:dyDescent="0.2">
      <c r="A39" s="114" t="s">
        <v>66</v>
      </c>
      <c r="B39" s="97" t="s">
        <v>125</v>
      </c>
      <c r="C39" s="114" t="s">
        <v>126</v>
      </c>
      <c r="D39" s="97" t="s">
        <v>107</v>
      </c>
      <c r="E39" s="114" t="s">
        <v>90</v>
      </c>
      <c r="F39" s="97" t="s">
        <v>100</v>
      </c>
      <c r="G39" s="97">
        <v>914</v>
      </c>
      <c r="H39" s="97">
        <v>0</v>
      </c>
    </row>
    <row r="40" spans="1:8" x14ac:dyDescent="0.2">
      <c r="A40" s="114" t="s">
        <v>66</v>
      </c>
      <c r="B40" s="97" t="s">
        <v>127</v>
      </c>
      <c r="C40" s="114" t="s">
        <v>128</v>
      </c>
      <c r="D40" s="97" t="s">
        <v>89</v>
      </c>
      <c r="E40" s="114" t="s">
        <v>90</v>
      </c>
      <c r="G40" s="97">
        <v>1803</v>
      </c>
      <c r="H40" s="97">
        <v>0</v>
      </c>
    </row>
    <row r="41" spans="1:8" x14ac:dyDescent="0.2">
      <c r="A41" s="114" t="s">
        <v>66</v>
      </c>
      <c r="B41" s="97" t="s">
        <v>127</v>
      </c>
      <c r="C41" s="114" t="s">
        <v>128</v>
      </c>
      <c r="D41" s="97" t="s">
        <v>99</v>
      </c>
      <c r="E41" s="114" t="s">
        <v>90</v>
      </c>
      <c r="F41" s="97" t="s">
        <v>100</v>
      </c>
      <c r="G41" s="97">
        <v>21</v>
      </c>
      <c r="H41" s="97">
        <v>0</v>
      </c>
    </row>
    <row r="42" spans="1:8" x14ac:dyDescent="0.2">
      <c r="A42" s="114" t="s">
        <v>66</v>
      </c>
      <c r="B42" s="97" t="s">
        <v>129</v>
      </c>
      <c r="C42" s="114" t="s">
        <v>130</v>
      </c>
      <c r="D42" s="97" t="s">
        <v>89</v>
      </c>
      <c r="E42" s="114" t="s">
        <v>90</v>
      </c>
      <c r="G42" s="97">
        <v>3409</v>
      </c>
      <c r="H42" s="97">
        <v>0</v>
      </c>
    </row>
    <row r="43" spans="1:8" x14ac:dyDescent="0.2">
      <c r="A43" s="114" t="s">
        <v>66</v>
      </c>
      <c r="B43" s="97" t="s">
        <v>129</v>
      </c>
      <c r="C43" s="114" t="s">
        <v>130</v>
      </c>
      <c r="D43" s="97" t="s">
        <v>99</v>
      </c>
      <c r="E43" s="114" t="s">
        <v>90</v>
      </c>
      <c r="F43" s="97" t="s">
        <v>100</v>
      </c>
      <c r="G43" s="97">
        <v>5</v>
      </c>
      <c r="H43" s="97">
        <v>0</v>
      </c>
    </row>
    <row r="44" spans="1:8" x14ac:dyDescent="0.2">
      <c r="A44" s="114" t="s">
        <v>66</v>
      </c>
      <c r="B44" s="97" t="s">
        <v>131</v>
      </c>
      <c r="C44" s="114" t="s">
        <v>132</v>
      </c>
      <c r="D44" s="97" t="s">
        <v>89</v>
      </c>
      <c r="E44" s="114" t="s">
        <v>90</v>
      </c>
      <c r="G44" s="97">
        <v>0</v>
      </c>
      <c r="H44" s="97">
        <v>0</v>
      </c>
    </row>
    <row r="45" spans="1:8" x14ac:dyDescent="0.2">
      <c r="A45" s="114" t="s">
        <v>66</v>
      </c>
      <c r="B45" s="97" t="s">
        <v>131</v>
      </c>
      <c r="C45" s="114" t="s">
        <v>132</v>
      </c>
      <c r="D45" s="97" t="s">
        <v>99</v>
      </c>
      <c r="E45" s="114" t="s">
        <v>90</v>
      </c>
      <c r="F45" s="97" t="s">
        <v>100</v>
      </c>
      <c r="G45" s="97">
        <v>0</v>
      </c>
      <c r="H45" s="97">
        <v>0</v>
      </c>
    </row>
    <row r="46" spans="1:8" x14ac:dyDescent="0.2">
      <c r="A46" s="114" t="s">
        <v>66</v>
      </c>
      <c r="B46" s="97" t="s">
        <v>131</v>
      </c>
      <c r="C46" s="114" t="s">
        <v>132</v>
      </c>
      <c r="D46" s="97" t="s">
        <v>133</v>
      </c>
      <c r="E46" s="114" t="s">
        <v>90</v>
      </c>
      <c r="F46" s="97" t="s">
        <v>100</v>
      </c>
      <c r="G46" s="97">
        <v>0</v>
      </c>
      <c r="H46" s="97">
        <v>0</v>
      </c>
    </row>
    <row r="47" spans="1:8" x14ac:dyDescent="0.2">
      <c r="A47" s="114" t="s">
        <v>68</v>
      </c>
      <c r="B47" s="97" t="s">
        <v>134</v>
      </c>
      <c r="C47" s="114" t="s">
        <v>135</v>
      </c>
      <c r="D47" s="97" t="s">
        <v>89</v>
      </c>
      <c r="E47" s="114" t="s">
        <v>90</v>
      </c>
      <c r="G47" s="97">
        <v>6606</v>
      </c>
      <c r="H47" s="97">
        <v>0</v>
      </c>
    </row>
    <row r="48" spans="1:8" x14ac:dyDescent="0.2">
      <c r="A48" s="114" t="s">
        <v>68</v>
      </c>
      <c r="B48" s="97" t="s">
        <v>134</v>
      </c>
      <c r="C48" s="114" t="s">
        <v>135</v>
      </c>
      <c r="D48" s="97" t="s">
        <v>99</v>
      </c>
      <c r="E48" s="114" t="s">
        <v>90</v>
      </c>
      <c r="F48" s="97" t="s">
        <v>100</v>
      </c>
      <c r="G48" s="97">
        <v>1402</v>
      </c>
      <c r="H48" s="97">
        <v>0</v>
      </c>
    </row>
    <row r="49" spans="1:8" x14ac:dyDescent="0.2">
      <c r="A49" s="114" t="s">
        <v>68</v>
      </c>
      <c r="B49" s="97" t="s">
        <v>134</v>
      </c>
      <c r="C49" s="114" t="s">
        <v>135</v>
      </c>
      <c r="D49" s="97" t="s">
        <v>136</v>
      </c>
      <c r="E49" s="114" t="s">
        <v>90</v>
      </c>
      <c r="F49" s="97" t="s">
        <v>137</v>
      </c>
      <c r="G49" s="97">
        <v>18</v>
      </c>
      <c r="H49" s="97">
        <v>0</v>
      </c>
    </row>
    <row r="50" spans="1:8" x14ac:dyDescent="0.2">
      <c r="A50" s="114" t="s">
        <v>68</v>
      </c>
      <c r="B50" s="97" t="s">
        <v>138</v>
      </c>
      <c r="C50" s="114" t="s">
        <v>139</v>
      </c>
      <c r="D50" s="97" t="s">
        <v>89</v>
      </c>
      <c r="E50" s="114" t="s">
        <v>90</v>
      </c>
      <c r="G50" s="97">
        <v>285</v>
      </c>
      <c r="H50" s="97">
        <v>0</v>
      </c>
    </row>
    <row r="51" spans="1:8" x14ac:dyDescent="0.2">
      <c r="A51" s="114" t="s">
        <v>68</v>
      </c>
      <c r="B51" s="97" t="s">
        <v>138</v>
      </c>
      <c r="C51" s="114" t="s">
        <v>139</v>
      </c>
      <c r="D51" s="97" t="s">
        <v>140</v>
      </c>
      <c r="E51" s="114" t="s">
        <v>90</v>
      </c>
      <c r="F51" s="97" t="s">
        <v>100</v>
      </c>
      <c r="G51" s="97">
        <v>3</v>
      </c>
      <c r="H51" s="97">
        <v>0</v>
      </c>
    </row>
    <row r="52" spans="1:8" x14ac:dyDescent="0.2">
      <c r="A52" s="114" t="s">
        <v>68</v>
      </c>
      <c r="B52" s="97" t="s">
        <v>141</v>
      </c>
      <c r="C52" s="114" t="s">
        <v>142</v>
      </c>
      <c r="D52" s="97" t="s">
        <v>89</v>
      </c>
      <c r="E52" s="114" t="s">
        <v>90</v>
      </c>
      <c r="G52" s="97">
        <v>45384</v>
      </c>
      <c r="H52" s="97">
        <v>0</v>
      </c>
    </row>
    <row r="53" spans="1:8" x14ac:dyDescent="0.2">
      <c r="A53" s="114" t="s">
        <v>68</v>
      </c>
      <c r="B53" s="97" t="s">
        <v>141</v>
      </c>
      <c r="C53" s="114" t="s">
        <v>142</v>
      </c>
      <c r="D53" s="97" t="s">
        <v>140</v>
      </c>
      <c r="E53" s="114" t="s">
        <v>90</v>
      </c>
      <c r="F53" s="97" t="s">
        <v>100</v>
      </c>
      <c r="G53" s="97">
        <v>6449</v>
      </c>
      <c r="H53" s="97">
        <v>0</v>
      </c>
    </row>
    <row r="54" spans="1:8" x14ac:dyDescent="0.2">
      <c r="A54" s="114" t="s">
        <v>68</v>
      </c>
      <c r="B54" s="97" t="s">
        <v>141</v>
      </c>
      <c r="C54" s="114" t="s">
        <v>142</v>
      </c>
      <c r="D54" s="97" t="s">
        <v>107</v>
      </c>
      <c r="E54" s="114" t="s">
        <v>90</v>
      </c>
      <c r="G54" s="97">
        <v>-1</v>
      </c>
      <c r="H54" s="97">
        <v>0</v>
      </c>
    </row>
    <row r="55" spans="1:8" x14ac:dyDescent="0.2">
      <c r="A55" s="114" t="s">
        <v>68</v>
      </c>
      <c r="B55" s="97" t="s">
        <v>141</v>
      </c>
      <c r="C55" s="114" t="s">
        <v>142</v>
      </c>
      <c r="D55" s="97" t="s">
        <v>143</v>
      </c>
      <c r="E55" s="114" t="s">
        <v>90</v>
      </c>
      <c r="G55" s="97">
        <v>-11</v>
      </c>
      <c r="H55" s="97">
        <v>0</v>
      </c>
    </row>
    <row r="56" spans="1:8" x14ac:dyDescent="0.2">
      <c r="A56" s="114" t="s">
        <v>68</v>
      </c>
      <c r="B56" s="97" t="s">
        <v>141</v>
      </c>
      <c r="C56" s="114" t="s">
        <v>142</v>
      </c>
      <c r="D56" s="97" t="s">
        <v>144</v>
      </c>
      <c r="E56" s="114" t="s">
        <v>90</v>
      </c>
      <c r="G56" s="97">
        <v>11</v>
      </c>
      <c r="H56" s="97">
        <v>0</v>
      </c>
    </row>
    <row r="57" spans="1:8" x14ac:dyDescent="0.2">
      <c r="A57" s="114" t="s">
        <v>68</v>
      </c>
      <c r="B57" s="97" t="s">
        <v>141</v>
      </c>
      <c r="C57" s="114" t="s">
        <v>142</v>
      </c>
      <c r="D57" s="97" t="s">
        <v>136</v>
      </c>
      <c r="E57" s="114" t="s">
        <v>90</v>
      </c>
      <c r="F57" s="97" t="s">
        <v>137</v>
      </c>
      <c r="G57" s="97">
        <v>268</v>
      </c>
      <c r="H57" s="97">
        <v>0</v>
      </c>
    </row>
    <row r="58" spans="1:8" x14ac:dyDescent="0.2">
      <c r="A58" s="114" t="s">
        <v>68</v>
      </c>
      <c r="B58" s="97" t="s">
        <v>141</v>
      </c>
      <c r="C58" s="114" t="s">
        <v>142</v>
      </c>
      <c r="D58" s="97" t="s">
        <v>145</v>
      </c>
      <c r="E58" s="114" t="s">
        <v>90</v>
      </c>
      <c r="F58" s="97" t="s">
        <v>146</v>
      </c>
      <c r="G58" s="97">
        <v>674</v>
      </c>
      <c r="H58" s="97">
        <v>0</v>
      </c>
    </row>
    <row r="59" spans="1:8" x14ac:dyDescent="0.2">
      <c r="A59" s="114" t="s">
        <v>68</v>
      </c>
      <c r="B59" s="97" t="s">
        <v>147</v>
      </c>
      <c r="C59" s="114" t="s">
        <v>148</v>
      </c>
      <c r="D59" s="97" t="s">
        <v>89</v>
      </c>
      <c r="E59" s="114" t="s">
        <v>90</v>
      </c>
      <c r="G59" s="97">
        <v>1070</v>
      </c>
      <c r="H59" s="97">
        <v>0</v>
      </c>
    </row>
    <row r="60" spans="1:8" x14ac:dyDescent="0.2">
      <c r="A60" s="114" t="s">
        <v>68</v>
      </c>
      <c r="B60" s="97" t="s">
        <v>147</v>
      </c>
      <c r="C60" s="114" t="s">
        <v>148</v>
      </c>
      <c r="D60" s="97" t="s">
        <v>99</v>
      </c>
      <c r="E60" s="114" t="s">
        <v>90</v>
      </c>
      <c r="F60" s="97" t="s">
        <v>100</v>
      </c>
      <c r="G60" s="97">
        <v>24</v>
      </c>
      <c r="H60" s="97">
        <v>0</v>
      </c>
    </row>
    <row r="61" spans="1:8" x14ac:dyDescent="0.2">
      <c r="A61" s="114" t="s">
        <v>68</v>
      </c>
      <c r="B61" s="97" t="s">
        <v>147</v>
      </c>
      <c r="C61" s="114" t="s">
        <v>148</v>
      </c>
      <c r="D61" s="97" t="s">
        <v>136</v>
      </c>
      <c r="E61" s="114" t="s">
        <v>90</v>
      </c>
      <c r="F61" s="97" t="s">
        <v>137</v>
      </c>
      <c r="G61" s="97">
        <v>3</v>
      </c>
      <c r="H61" s="97">
        <v>0</v>
      </c>
    </row>
    <row r="62" spans="1:8" x14ac:dyDescent="0.2">
      <c r="A62" s="114" t="s">
        <v>68</v>
      </c>
      <c r="B62" s="97" t="s">
        <v>149</v>
      </c>
      <c r="C62" s="114" t="s">
        <v>150</v>
      </c>
      <c r="D62" s="97" t="s">
        <v>89</v>
      </c>
      <c r="E62" s="114" t="s">
        <v>90</v>
      </c>
      <c r="G62" s="97">
        <v>38817</v>
      </c>
      <c r="H62" s="97">
        <v>0</v>
      </c>
    </row>
    <row r="63" spans="1:8" x14ac:dyDescent="0.2">
      <c r="A63" s="114" t="s">
        <v>68</v>
      </c>
      <c r="B63" s="97" t="s">
        <v>149</v>
      </c>
      <c r="C63" s="114" t="s">
        <v>150</v>
      </c>
      <c r="D63" s="97" t="s">
        <v>151</v>
      </c>
      <c r="E63" s="114" t="s">
        <v>90</v>
      </c>
      <c r="F63" s="97" t="s">
        <v>100</v>
      </c>
      <c r="G63" s="97">
        <v>17353</v>
      </c>
      <c r="H63" s="97">
        <v>0</v>
      </c>
    </row>
    <row r="64" spans="1:8" x14ac:dyDescent="0.2">
      <c r="A64" s="114" t="s">
        <v>68</v>
      </c>
      <c r="B64" s="97" t="s">
        <v>149</v>
      </c>
      <c r="C64" s="114" t="s">
        <v>150</v>
      </c>
      <c r="D64" s="97" t="s">
        <v>107</v>
      </c>
      <c r="E64" s="114" t="s">
        <v>90</v>
      </c>
      <c r="G64" s="97">
        <v>-11</v>
      </c>
      <c r="H64" s="97">
        <v>0</v>
      </c>
    </row>
    <row r="65" spans="1:8" x14ac:dyDescent="0.2">
      <c r="A65" s="114" t="s">
        <v>68</v>
      </c>
      <c r="B65" s="97" t="s">
        <v>149</v>
      </c>
      <c r="C65" s="114" t="s">
        <v>150</v>
      </c>
      <c r="D65" s="97" t="s">
        <v>143</v>
      </c>
      <c r="E65" s="114" t="s">
        <v>90</v>
      </c>
      <c r="G65" s="97">
        <v>11</v>
      </c>
      <c r="H65" s="97">
        <v>0</v>
      </c>
    </row>
    <row r="66" spans="1:8" x14ac:dyDescent="0.2">
      <c r="A66" s="114" t="s">
        <v>68</v>
      </c>
      <c r="B66" s="97" t="s">
        <v>149</v>
      </c>
      <c r="C66" s="114" t="s">
        <v>150</v>
      </c>
      <c r="D66" s="97" t="s">
        <v>136</v>
      </c>
      <c r="E66" s="114" t="s">
        <v>90</v>
      </c>
      <c r="F66" s="97" t="s">
        <v>137</v>
      </c>
      <c r="G66" s="97">
        <v>20</v>
      </c>
      <c r="H66" s="97">
        <v>0</v>
      </c>
    </row>
    <row r="67" spans="1:8" x14ac:dyDescent="0.2">
      <c r="A67" s="114" t="s">
        <v>68</v>
      </c>
      <c r="B67" s="97" t="s">
        <v>152</v>
      </c>
      <c r="C67" s="114" t="s">
        <v>153</v>
      </c>
      <c r="D67" s="97" t="s">
        <v>89</v>
      </c>
      <c r="E67" s="114" t="s">
        <v>90</v>
      </c>
      <c r="G67" s="97">
        <v>7284</v>
      </c>
      <c r="H67" s="97">
        <v>0</v>
      </c>
    </row>
    <row r="68" spans="1:8" x14ac:dyDescent="0.2">
      <c r="A68" s="114" t="s">
        <v>68</v>
      </c>
      <c r="B68" s="97" t="s">
        <v>152</v>
      </c>
      <c r="C68" s="114" t="s">
        <v>153</v>
      </c>
      <c r="D68" s="97" t="s">
        <v>151</v>
      </c>
      <c r="E68" s="114" t="s">
        <v>90</v>
      </c>
      <c r="F68" s="97" t="s">
        <v>100</v>
      </c>
      <c r="G68" s="97">
        <v>108</v>
      </c>
      <c r="H68" s="97">
        <v>0</v>
      </c>
    </row>
    <row r="69" spans="1:8" x14ac:dyDescent="0.2">
      <c r="A69" s="114" t="s">
        <v>68</v>
      </c>
      <c r="B69" s="97" t="s">
        <v>152</v>
      </c>
      <c r="C69" s="114" t="s">
        <v>153</v>
      </c>
      <c r="D69" s="97" t="s">
        <v>136</v>
      </c>
      <c r="E69" s="114" t="s">
        <v>90</v>
      </c>
      <c r="F69" s="97" t="s">
        <v>137</v>
      </c>
      <c r="G69" s="97">
        <v>55</v>
      </c>
      <c r="H69" s="97">
        <v>0</v>
      </c>
    </row>
    <row r="70" spans="1:8" x14ac:dyDescent="0.2">
      <c r="A70" s="114" t="s">
        <v>68</v>
      </c>
      <c r="B70" s="97" t="s">
        <v>154</v>
      </c>
      <c r="C70" s="114" t="s">
        <v>155</v>
      </c>
      <c r="D70" s="97" t="s">
        <v>89</v>
      </c>
      <c r="E70" s="114" t="s">
        <v>90</v>
      </c>
      <c r="G70" s="97">
        <v>2877</v>
      </c>
      <c r="H70" s="97">
        <v>0</v>
      </c>
    </row>
    <row r="71" spans="1:8" x14ac:dyDescent="0.2">
      <c r="A71" s="114" t="s">
        <v>68</v>
      </c>
      <c r="B71" s="97" t="s">
        <v>154</v>
      </c>
      <c r="C71" s="114" t="s">
        <v>155</v>
      </c>
      <c r="D71" s="97" t="s">
        <v>99</v>
      </c>
      <c r="E71" s="114" t="s">
        <v>90</v>
      </c>
      <c r="F71" s="97" t="s">
        <v>100</v>
      </c>
      <c r="G71" s="97">
        <v>25</v>
      </c>
      <c r="H71" s="97">
        <v>0</v>
      </c>
    </row>
    <row r="72" spans="1:8" x14ac:dyDescent="0.2">
      <c r="A72" s="114" t="s">
        <v>68</v>
      </c>
      <c r="B72" s="97" t="s">
        <v>154</v>
      </c>
      <c r="C72" s="114" t="s">
        <v>155</v>
      </c>
      <c r="D72" s="97" t="s">
        <v>136</v>
      </c>
      <c r="E72" s="114" t="s">
        <v>90</v>
      </c>
      <c r="F72" s="97" t="s">
        <v>137</v>
      </c>
      <c r="G72" s="97">
        <v>13</v>
      </c>
      <c r="H72" s="97">
        <v>0</v>
      </c>
    </row>
    <row r="73" spans="1:8" x14ac:dyDescent="0.2">
      <c r="A73" s="114" t="s">
        <v>68</v>
      </c>
      <c r="B73" s="97" t="s">
        <v>156</v>
      </c>
      <c r="C73" s="114" t="s">
        <v>157</v>
      </c>
      <c r="D73" s="97" t="s">
        <v>140</v>
      </c>
      <c r="E73" s="114" t="s">
        <v>90</v>
      </c>
      <c r="F73" s="97" t="s">
        <v>100</v>
      </c>
      <c r="G73" s="97">
        <v>4667</v>
      </c>
      <c r="H73" s="97">
        <v>0</v>
      </c>
    </row>
    <row r="74" spans="1:8" x14ac:dyDescent="0.2">
      <c r="A74" s="114" t="s">
        <v>68</v>
      </c>
      <c r="B74" s="97" t="s">
        <v>156</v>
      </c>
      <c r="C74" s="114" t="s">
        <v>157</v>
      </c>
      <c r="D74" s="97" t="s">
        <v>99</v>
      </c>
      <c r="E74" s="114" t="s">
        <v>90</v>
      </c>
      <c r="G74" s="97">
        <v>0</v>
      </c>
      <c r="H74" s="97">
        <v>0</v>
      </c>
    </row>
    <row r="75" spans="1:8" x14ac:dyDescent="0.2">
      <c r="A75" s="114" t="s">
        <v>68</v>
      </c>
      <c r="B75" s="97" t="s">
        <v>156</v>
      </c>
      <c r="C75" s="114" t="s">
        <v>157</v>
      </c>
      <c r="D75" s="97" t="s">
        <v>158</v>
      </c>
      <c r="E75" s="114" t="s">
        <v>90</v>
      </c>
      <c r="F75" s="97" t="s">
        <v>100</v>
      </c>
      <c r="G75" s="97">
        <v>-100</v>
      </c>
      <c r="H75" s="97">
        <v>0</v>
      </c>
    </row>
    <row r="76" spans="1:8" x14ac:dyDescent="0.2">
      <c r="A76" s="114" t="s">
        <v>68</v>
      </c>
      <c r="B76" s="97" t="s">
        <v>159</v>
      </c>
      <c r="C76" s="114" t="s">
        <v>160</v>
      </c>
      <c r="D76" s="97" t="s">
        <v>140</v>
      </c>
      <c r="E76" s="114" t="s">
        <v>90</v>
      </c>
      <c r="G76" s="97">
        <v>0</v>
      </c>
      <c r="H76" s="97">
        <v>0</v>
      </c>
    </row>
    <row r="77" spans="1:8" x14ac:dyDescent="0.2">
      <c r="A77" s="114" t="s">
        <v>68</v>
      </c>
      <c r="B77" s="97" t="s">
        <v>161</v>
      </c>
      <c r="C77" s="114" t="s">
        <v>162</v>
      </c>
      <c r="D77" s="97" t="s">
        <v>140</v>
      </c>
      <c r="E77" s="114" t="s">
        <v>90</v>
      </c>
      <c r="G77" s="97">
        <v>0</v>
      </c>
      <c r="H77" s="97">
        <v>0</v>
      </c>
    </row>
    <row r="78" spans="1:8" x14ac:dyDescent="0.2">
      <c r="A78" s="114" t="s">
        <v>68</v>
      </c>
      <c r="B78" s="97" t="s">
        <v>163</v>
      </c>
      <c r="C78" s="114" t="s">
        <v>164</v>
      </c>
      <c r="D78" s="97" t="s">
        <v>89</v>
      </c>
      <c r="E78" s="114" t="s">
        <v>90</v>
      </c>
      <c r="F78" s="97" t="s">
        <v>100</v>
      </c>
      <c r="G78" s="97">
        <v>1769</v>
      </c>
      <c r="H78" s="97">
        <v>0</v>
      </c>
    </row>
    <row r="79" spans="1:8" x14ac:dyDescent="0.2">
      <c r="A79" s="114" t="s">
        <v>68</v>
      </c>
      <c r="B79" s="97" t="s">
        <v>163</v>
      </c>
      <c r="C79" s="114" t="s">
        <v>164</v>
      </c>
      <c r="D79" s="97" t="s">
        <v>99</v>
      </c>
      <c r="E79" s="114" t="s">
        <v>90</v>
      </c>
      <c r="G79" s="97">
        <v>0</v>
      </c>
      <c r="H79" s="97">
        <v>0</v>
      </c>
    </row>
    <row r="80" spans="1:8" x14ac:dyDescent="0.2">
      <c r="A80" s="114" t="s">
        <v>68</v>
      </c>
      <c r="B80" s="97" t="s">
        <v>163</v>
      </c>
      <c r="C80" s="114" t="s">
        <v>164</v>
      </c>
      <c r="D80" s="97" t="s">
        <v>158</v>
      </c>
      <c r="E80" s="114" t="s">
        <v>90</v>
      </c>
      <c r="F80" s="97" t="s">
        <v>100</v>
      </c>
      <c r="G80" s="97">
        <v>-80</v>
      </c>
      <c r="H80" s="97">
        <v>0</v>
      </c>
    </row>
    <row r="81" spans="1:8" x14ac:dyDescent="0.2">
      <c r="A81" s="114" t="s">
        <v>68</v>
      </c>
      <c r="B81" s="97" t="s">
        <v>165</v>
      </c>
      <c r="C81" s="114" t="s">
        <v>166</v>
      </c>
      <c r="D81" s="97" t="s">
        <v>89</v>
      </c>
      <c r="E81" s="114" t="s">
        <v>90</v>
      </c>
      <c r="G81" s="97">
        <v>39544</v>
      </c>
      <c r="H81" s="97">
        <v>0</v>
      </c>
    </row>
    <row r="82" spans="1:8" x14ac:dyDescent="0.2">
      <c r="A82" s="114" t="s">
        <v>68</v>
      </c>
      <c r="B82" s="97" t="s">
        <v>165</v>
      </c>
      <c r="C82" s="114" t="s">
        <v>166</v>
      </c>
      <c r="D82" s="97" t="s">
        <v>140</v>
      </c>
      <c r="E82" s="114" t="s">
        <v>90</v>
      </c>
      <c r="F82" s="97" t="s">
        <v>100</v>
      </c>
      <c r="G82" s="97">
        <v>10874</v>
      </c>
      <c r="H82" s="97">
        <v>0</v>
      </c>
    </row>
    <row r="83" spans="1:8" x14ac:dyDescent="0.2">
      <c r="A83" s="114" t="s">
        <v>68</v>
      </c>
      <c r="B83" s="97" t="s">
        <v>165</v>
      </c>
      <c r="C83" s="114" t="s">
        <v>166</v>
      </c>
      <c r="D83" s="97" t="s">
        <v>143</v>
      </c>
      <c r="E83" s="114" t="s">
        <v>90</v>
      </c>
      <c r="G83" s="97">
        <v>-11</v>
      </c>
      <c r="H83" s="97">
        <v>0</v>
      </c>
    </row>
    <row r="84" spans="1:8" x14ac:dyDescent="0.2">
      <c r="A84" s="114" t="s">
        <v>68</v>
      </c>
      <c r="B84" s="97" t="s">
        <v>165</v>
      </c>
      <c r="C84" s="114" t="s">
        <v>166</v>
      </c>
      <c r="D84" s="97" t="s">
        <v>144</v>
      </c>
      <c r="E84" s="114" t="s">
        <v>90</v>
      </c>
      <c r="G84" s="97">
        <v>11</v>
      </c>
      <c r="H84" s="97">
        <v>0</v>
      </c>
    </row>
    <row r="85" spans="1:8" x14ac:dyDescent="0.2">
      <c r="A85" s="114" t="s">
        <v>68</v>
      </c>
      <c r="B85" s="97" t="s">
        <v>165</v>
      </c>
      <c r="C85" s="114" t="s">
        <v>166</v>
      </c>
      <c r="D85" s="97" t="s">
        <v>136</v>
      </c>
      <c r="E85" s="114" t="s">
        <v>90</v>
      </c>
      <c r="F85" s="97" t="s">
        <v>137</v>
      </c>
      <c r="G85" s="97">
        <v>21</v>
      </c>
      <c r="H85" s="97">
        <v>0</v>
      </c>
    </row>
    <row r="86" spans="1:8" x14ac:dyDescent="0.2">
      <c r="A86" s="114" t="s">
        <v>68</v>
      </c>
      <c r="B86" s="97" t="s">
        <v>165</v>
      </c>
      <c r="C86" s="114" t="s">
        <v>166</v>
      </c>
      <c r="D86" s="97" t="s">
        <v>167</v>
      </c>
      <c r="E86" s="114" t="s">
        <v>90</v>
      </c>
      <c r="F86" s="97" t="s">
        <v>146</v>
      </c>
      <c r="G86" s="97">
        <v>19</v>
      </c>
      <c r="H86" s="97">
        <v>0</v>
      </c>
    </row>
    <row r="87" spans="1:8" x14ac:dyDescent="0.2">
      <c r="A87" s="114" t="s">
        <v>68</v>
      </c>
      <c r="B87" s="97" t="s">
        <v>168</v>
      </c>
      <c r="C87" s="114" t="s">
        <v>169</v>
      </c>
      <c r="D87" s="97" t="s">
        <v>89</v>
      </c>
      <c r="E87" s="114" t="s">
        <v>90</v>
      </c>
      <c r="G87" s="97">
        <v>3202</v>
      </c>
      <c r="H87" s="97">
        <v>0</v>
      </c>
    </row>
    <row r="88" spans="1:8" x14ac:dyDescent="0.2">
      <c r="A88" s="114" t="s">
        <v>68</v>
      </c>
      <c r="B88" s="97" t="s">
        <v>168</v>
      </c>
      <c r="C88" s="114" t="s">
        <v>169</v>
      </c>
      <c r="D88" s="97" t="s">
        <v>151</v>
      </c>
      <c r="E88" s="114" t="s">
        <v>90</v>
      </c>
      <c r="F88" s="97" t="s">
        <v>100</v>
      </c>
      <c r="G88" s="97">
        <v>54</v>
      </c>
      <c r="H88" s="97">
        <v>0</v>
      </c>
    </row>
    <row r="89" spans="1:8" x14ac:dyDescent="0.2">
      <c r="A89" s="114" t="s">
        <v>68</v>
      </c>
      <c r="B89" s="97" t="s">
        <v>168</v>
      </c>
      <c r="C89" s="114" t="s">
        <v>169</v>
      </c>
      <c r="D89" s="97" t="s">
        <v>145</v>
      </c>
      <c r="E89" s="114" t="s">
        <v>90</v>
      </c>
      <c r="F89" s="97" t="s">
        <v>137</v>
      </c>
      <c r="G89" s="97">
        <v>6</v>
      </c>
      <c r="H89" s="97">
        <v>0</v>
      </c>
    </row>
    <row r="90" spans="1:8" x14ac:dyDescent="0.2">
      <c r="A90" s="114" t="s">
        <v>68</v>
      </c>
      <c r="B90" s="97" t="s">
        <v>170</v>
      </c>
      <c r="C90" s="114" t="s">
        <v>171</v>
      </c>
      <c r="D90" s="97" t="s">
        <v>89</v>
      </c>
      <c r="E90" s="114" t="s">
        <v>90</v>
      </c>
      <c r="G90" s="97">
        <v>6901</v>
      </c>
      <c r="H90" s="97">
        <v>0</v>
      </c>
    </row>
    <row r="91" spans="1:8" x14ac:dyDescent="0.2">
      <c r="A91" s="114" t="s">
        <v>68</v>
      </c>
      <c r="B91" s="97" t="s">
        <v>170</v>
      </c>
      <c r="C91" s="114" t="s">
        <v>171</v>
      </c>
      <c r="D91" s="97" t="s">
        <v>151</v>
      </c>
      <c r="E91" s="114" t="s">
        <v>90</v>
      </c>
      <c r="F91" s="97" t="s">
        <v>100</v>
      </c>
      <c r="G91" s="97">
        <v>15</v>
      </c>
      <c r="H91" s="97">
        <v>0</v>
      </c>
    </row>
    <row r="92" spans="1:8" x14ac:dyDescent="0.2">
      <c r="A92" s="114" t="s">
        <v>68</v>
      </c>
      <c r="B92" s="97" t="s">
        <v>172</v>
      </c>
      <c r="C92" s="114" t="s">
        <v>173</v>
      </c>
      <c r="D92" s="97" t="s">
        <v>89</v>
      </c>
      <c r="E92" s="114" t="s">
        <v>90</v>
      </c>
      <c r="G92" s="97">
        <v>34059</v>
      </c>
      <c r="H92" s="97">
        <v>0</v>
      </c>
    </row>
    <row r="93" spans="1:8" x14ac:dyDescent="0.2">
      <c r="A93" s="114" t="s">
        <v>68</v>
      </c>
      <c r="B93" s="97" t="s">
        <v>172</v>
      </c>
      <c r="C93" s="114" t="s">
        <v>173</v>
      </c>
      <c r="D93" s="97" t="s">
        <v>140</v>
      </c>
      <c r="E93" s="114" t="s">
        <v>90</v>
      </c>
      <c r="F93" s="97" t="s">
        <v>100</v>
      </c>
      <c r="G93" s="97">
        <v>200</v>
      </c>
      <c r="H93" s="97">
        <v>0</v>
      </c>
    </row>
    <row r="94" spans="1:8" x14ac:dyDescent="0.2">
      <c r="A94" s="114" t="s">
        <v>68</v>
      </c>
      <c r="B94" s="97" t="s">
        <v>172</v>
      </c>
      <c r="C94" s="114" t="s">
        <v>173</v>
      </c>
      <c r="D94" s="97" t="s">
        <v>99</v>
      </c>
      <c r="E94" s="114" t="s">
        <v>90</v>
      </c>
      <c r="G94" s="97">
        <v>-30</v>
      </c>
      <c r="H94" s="97">
        <v>0</v>
      </c>
    </row>
    <row r="95" spans="1:8" x14ac:dyDescent="0.2">
      <c r="A95" s="114" t="s">
        <v>68</v>
      </c>
      <c r="B95" s="97" t="s">
        <v>172</v>
      </c>
      <c r="C95" s="114" t="s">
        <v>173</v>
      </c>
      <c r="D95" s="97" t="s">
        <v>151</v>
      </c>
      <c r="E95" s="114" t="s">
        <v>90</v>
      </c>
      <c r="G95" s="97">
        <v>30</v>
      </c>
      <c r="H95" s="97">
        <v>0</v>
      </c>
    </row>
    <row r="96" spans="1:8" x14ac:dyDescent="0.2">
      <c r="A96" s="114" t="s">
        <v>68</v>
      </c>
      <c r="B96" s="97" t="s">
        <v>172</v>
      </c>
      <c r="C96" s="114" t="s">
        <v>173</v>
      </c>
      <c r="D96" s="97" t="s">
        <v>107</v>
      </c>
      <c r="E96" s="114" t="s">
        <v>90</v>
      </c>
      <c r="F96" s="97" t="s">
        <v>100</v>
      </c>
      <c r="G96" s="97">
        <v>7575</v>
      </c>
      <c r="H96" s="97">
        <v>0</v>
      </c>
    </row>
    <row r="97" spans="1:8" x14ac:dyDescent="0.2">
      <c r="A97" s="114" t="s">
        <v>68</v>
      </c>
      <c r="B97" s="97" t="s">
        <v>172</v>
      </c>
      <c r="C97" s="114" t="s">
        <v>173</v>
      </c>
      <c r="D97" s="97" t="s">
        <v>144</v>
      </c>
      <c r="E97" s="114" t="s">
        <v>90</v>
      </c>
      <c r="G97" s="97">
        <v>235</v>
      </c>
      <c r="H97" s="97">
        <v>0</v>
      </c>
    </row>
    <row r="98" spans="1:8" x14ac:dyDescent="0.2">
      <c r="A98" s="114" t="s">
        <v>68</v>
      </c>
      <c r="B98" s="97" t="s">
        <v>172</v>
      </c>
      <c r="C98" s="114" t="s">
        <v>173</v>
      </c>
      <c r="D98" s="97" t="s">
        <v>174</v>
      </c>
      <c r="E98" s="114" t="s">
        <v>90</v>
      </c>
      <c r="G98" s="97">
        <v>44</v>
      </c>
      <c r="H98" s="97">
        <v>0</v>
      </c>
    </row>
    <row r="99" spans="1:8" x14ac:dyDescent="0.2">
      <c r="A99" s="114" t="s">
        <v>68</v>
      </c>
      <c r="B99" s="97" t="s">
        <v>172</v>
      </c>
      <c r="C99" s="114" t="s">
        <v>173</v>
      </c>
      <c r="D99" s="97" t="s">
        <v>136</v>
      </c>
      <c r="E99" s="114" t="s">
        <v>90</v>
      </c>
      <c r="F99" s="97" t="s">
        <v>137</v>
      </c>
      <c r="G99" s="97">
        <v>3</v>
      </c>
      <c r="H99" s="97">
        <v>0</v>
      </c>
    </row>
    <row r="100" spans="1:8" x14ac:dyDescent="0.2">
      <c r="A100" s="114" t="s">
        <v>68</v>
      </c>
      <c r="B100" s="97" t="s">
        <v>172</v>
      </c>
      <c r="C100" s="114" t="s">
        <v>173</v>
      </c>
      <c r="D100" s="97" t="s">
        <v>167</v>
      </c>
      <c r="E100" s="114" t="s">
        <v>90</v>
      </c>
      <c r="F100" s="97" t="s">
        <v>146</v>
      </c>
      <c r="G100" s="97">
        <v>24</v>
      </c>
      <c r="H100" s="97">
        <v>0</v>
      </c>
    </row>
    <row r="101" spans="1:8" x14ac:dyDescent="0.2">
      <c r="A101" s="114" t="s">
        <v>68</v>
      </c>
      <c r="B101" s="97" t="s">
        <v>172</v>
      </c>
      <c r="C101" s="114" t="s">
        <v>173</v>
      </c>
      <c r="D101" s="97" t="s">
        <v>158</v>
      </c>
      <c r="E101" s="114" t="s">
        <v>90</v>
      </c>
      <c r="F101" s="97" t="s">
        <v>100</v>
      </c>
      <c r="G101" s="97">
        <v>-250</v>
      </c>
      <c r="H101" s="97">
        <v>0</v>
      </c>
    </row>
    <row r="102" spans="1:8" x14ac:dyDescent="0.2">
      <c r="A102" s="114" t="s">
        <v>68</v>
      </c>
      <c r="B102" s="97" t="s">
        <v>172</v>
      </c>
      <c r="C102" s="114" t="s">
        <v>173</v>
      </c>
      <c r="D102" s="97" t="s">
        <v>175</v>
      </c>
      <c r="E102" s="114" t="s">
        <v>90</v>
      </c>
      <c r="F102" s="97" t="s">
        <v>100</v>
      </c>
      <c r="G102" s="97">
        <v>-500</v>
      </c>
      <c r="H102" s="97">
        <v>0</v>
      </c>
    </row>
    <row r="103" spans="1:8" x14ac:dyDescent="0.2">
      <c r="A103" s="114" t="s">
        <v>68</v>
      </c>
      <c r="B103" s="97" t="s">
        <v>176</v>
      </c>
      <c r="C103" s="114" t="s">
        <v>177</v>
      </c>
      <c r="D103" s="97" t="s">
        <v>89</v>
      </c>
      <c r="E103" s="114" t="s">
        <v>90</v>
      </c>
      <c r="G103" s="97">
        <v>15</v>
      </c>
      <c r="H103" s="97">
        <v>0</v>
      </c>
    </row>
    <row r="104" spans="1:8" x14ac:dyDescent="0.2">
      <c r="A104" s="114" t="s">
        <v>68</v>
      </c>
      <c r="B104" s="97" t="s">
        <v>178</v>
      </c>
      <c r="C104" s="114" t="s">
        <v>179</v>
      </c>
      <c r="D104" s="97" t="s">
        <v>89</v>
      </c>
      <c r="E104" s="114" t="s">
        <v>90</v>
      </c>
      <c r="G104" s="97">
        <v>935</v>
      </c>
      <c r="H104" s="97">
        <v>0</v>
      </c>
    </row>
    <row r="105" spans="1:8" x14ac:dyDescent="0.2">
      <c r="A105" s="114" t="s">
        <v>68</v>
      </c>
      <c r="B105" s="97" t="s">
        <v>178</v>
      </c>
      <c r="C105" s="114" t="s">
        <v>179</v>
      </c>
      <c r="D105" s="97" t="s">
        <v>140</v>
      </c>
      <c r="E105" s="114" t="s">
        <v>90</v>
      </c>
      <c r="F105" s="97" t="s">
        <v>100</v>
      </c>
      <c r="G105" s="97">
        <v>196</v>
      </c>
      <c r="H105" s="97">
        <v>0</v>
      </c>
    </row>
    <row r="106" spans="1:8" x14ac:dyDescent="0.2">
      <c r="A106" s="114" t="s">
        <v>68</v>
      </c>
      <c r="B106" s="97" t="s">
        <v>180</v>
      </c>
      <c r="C106" s="114" t="s">
        <v>181</v>
      </c>
      <c r="D106" s="97" t="s">
        <v>89</v>
      </c>
      <c r="E106" s="114" t="s">
        <v>90</v>
      </c>
      <c r="G106" s="97">
        <v>322</v>
      </c>
      <c r="H106" s="97">
        <v>0</v>
      </c>
    </row>
    <row r="107" spans="1:8" x14ac:dyDescent="0.2">
      <c r="A107" s="114" t="s">
        <v>68</v>
      </c>
      <c r="B107" s="97" t="s">
        <v>180</v>
      </c>
      <c r="C107" s="114" t="s">
        <v>181</v>
      </c>
      <c r="D107" s="97" t="s">
        <v>99</v>
      </c>
      <c r="E107" s="114" t="s">
        <v>90</v>
      </c>
      <c r="F107" s="97" t="s">
        <v>100</v>
      </c>
      <c r="G107" s="97">
        <v>25</v>
      </c>
      <c r="H107" s="97">
        <v>0</v>
      </c>
    </row>
    <row r="108" spans="1:8" x14ac:dyDescent="0.2">
      <c r="A108" s="114" t="s">
        <v>68</v>
      </c>
      <c r="B108" s="97" t="s">
        <v>182</v>
      </c>
      <c r="C108" s="114" t="s">
        <v>183</v>
      </c>
      <c r="D108" s="97" t="s">
        <v>89</v>
      </c>
      <c r="E108" s="114" t="s">
        <v>90</v>
      </c>
      <c r="G108" s="97">
        <v>500</v>
      </c>
      <c r="H108" s="97">
        <v>0</v>
      </c>
    </row>
    <row r="109" spans="1:8" x14ac:dyDescent="0.2">
      <c r="A109" s="114" t="s">
        <v>68</v>
      </c>
      <c r="B109" s="97" t="s">
        <v>182</v>
      </c>
      <c r="C109" s="114" t="s">
        <v>183</v>
      </c>
      <c r="D109" s="97" t="s">
        <v>140</v>
      </c>
      <c r="E109" s="114" t="s">
        <v>90</v>
      </c>
      <c r="G109" s="97">
        <v>-500</v>
      </c>
      <c r="H109" s="97">
        <v>0</v>
      </c>
    </row>
    <row r="110" spans="1:8" x14ac:dyDescent="0.2">
      <c r="A110" s="114" t="s">
        <v>68</v>
      </c>
      <c r="B110" s="97" t="s">
        <v>184</v>
      </c>
      <c r="C110" s="114" t="s">
        <v>185</v>
      </c>
      <c r="D110" s="97" t="s">
        <v>140</v>
      </c>
      <c r="E110" s="114" t="s">
        <v>90</v>
      </c>
      <c r="G110" s="97">
        <v>0</v>
      </c>
      <c r="H110" s="97">
        <v>0</v>
      </c>
    </row>
    <row r="111" spans="1:8" x14ac:dyDescent="0.2">
      <c r="A111" s="114" t="s">
        <v>68</v>
      </c>
      <c r="B111" s="97" t="s">
        <v>184</v>
      </c>
      <c r="C111" s="114" t="s">
        <v>185</v>
      </c>
      <c r="D111" s="97" t="s">
        <v>158</v>
      </c>
      <c r="E111" s="114" t="s">
        <v>90</v>
      </c>
      <c r="F111" s="97" t="s">
        <v>100</v>
      </c>
      <c r="G111" s="97">
        <v>-1610</v>
      </c>
      <c r="H111" s="97">
        <v>0</v>
      </c>
    </row>
    <row r="112" spans="1:8" x14ac:dyDescent="0.2">
      <c r="A112" s="114" t="s">
        <v>68</v>
      </c>
      <c r="B112" s="97" t="s">
        <v>186</v>
      </c>
      <c r="C112" s="114" t="s">
        <v>187</v>
      </c>
      <c r="D112" s="97" t="s">
        <v>89</v>
      </c>
      <c r="E112" s="114" t="s">
        <v>90</v>
      </c>
      <c r="G112" s="97">
        <v>2039</v>
      </c>
      <c r="H112" s="97">
        <v>0</v>
      </c>
    </row>
    <row r="113" spans="1:8" x14ac:dyDescent="0.2">
      <c r="A113" s="114" t="s">
        <v>68</v>
      </c>
      <c r="B113" s="97" t="s">
        <v>186</v>
      </c>
      <c r="C113" s="114" t="s">
        <v>187</v>
      </c>
      <c r="D113" s="97" t="s">
        <v>140</v>
      </c>
      <c r="E113" s="114" t="s">
        <v>90</v>
      </c>
      <c r="G113" s="97">
        <v>31522</v>
      </c>
      <c r="H113" s="97">
        <v>0</v>
      </c>
    </row>
    <row r="114" spans="1:8" x14ac:dyDescent="0.2">
      <c r="A114" s="114" t="s">
        <v>68</v>
      </c>
      <c r="B114" s="97" t="s">
        <v>186</v>
      </c>
      <c r="C114" s="114" t="s">
        <v>187</v>
      </c>
      <c r="D114" s="97" t="s">
        <v>99</v>
      </c>
      <c r="E114" s="114" t="s">
        <v>90</v>
      </c>
      <c r="G114" s="97">
        <v>867</v>
      </c>
      <c r="H114" s="97">
        <v>0</v>
      </c>
    </row>
    <row r="115" spans="1:8" x14ac:dyDescent="0.2">
      <c r="A115" s="114" t="s">
        <v>68</v>
      </c>
      <c r="B115" s="97" t="s">
        <v>186</v>
      </c>
      <c r="C115" s="114" t="s">
        <v>187</v>
      </c>
      <c r="D115" s="97" t="s">
        <v>107</v>
      </c>
      <c r="E115" s="114" t="s">
        <v>90</v>
      </c>
      <c r="F115" s="97" t="s">
        <v>100</v>
      </c>
      <c r="G115" s="97">
        <v>396</v>
      </c>
      <c r="H115" s="97">
        <v>0</v>
      </c>
    </row>
    <row r="116" spans="1:8" x14ac:dyDescent="0.2">
      <c r="A116" s="114" t="s">
        <v>68</v>
      </c>
      <c r="B116" s="97" t="s">
        <v>186</v>
      </c>
      <c r="C116" s="114" t="s">
        <v>187</v>
      </c>
      <c r="D116" s="97" t="s">
        <v>143</v>
      </c>
      <c r="E116" s="114" t="s">
        <v>90</v>
      </c>
      <c r="G116" s="97">
        <v>10</v>
      </c>
      <c r="H116" s="97">
        <v>0</v>
      </c>
    </row>
    <row r="117" spans="1:8" x14ac:dyDescent="0.2">
      <c r="A117" s="114" t="s">
        <v>68</v>
      </c>
      <c r="B117" s="97" t="s">
        <v>186</v>
      </c>
      <c r="C117" s="114" t="s">
        <v>187</v>
      </c>
      <c r="D117" s="97" t="s">
        <v>144</v>
      </c>
      <c r="E117" s="114" t="s">
        <v>90</v>
      </c>
      <c r="G117" s="97">
        <v>-15</v>
      </c>
      <c r="H117" s="97">
        <v>0</v>
      </c>
    </row>
    <row r="118" spans="1:8" x14ac:dyDescent="0.2">
      <c r="A118" s="114" t="s">
        <v>68</v>
      </c>
      <c r="B118" s="97" t="s">
        <v>186</v>
      </c>
      <c r="C118" s="114" t="s">
        <v>187</v>
      </c>
      <c r="D118" s="97" t="s">
        <v>188</v>
      </c>
      <c r="E118" s="114" t="s">
        <v>90</v>
      </c>
      <c r="G118" s="97">
        <v>-116</v>
      </c>
      <c r="H118" s="97">
        <v>0</v>
      </c>
    </row>
    <row r="119" spans="1:8" x14ac:dyDescent="0.2">
      <c r="A119" s="114" t="s">
        <v>68</v>
      </c>
      <c r="B119" s="97" t="s">
        <v>186</v>
      </c>
      <c r="C119" s="114" t="s">
        <v>187</v>
      </c>
      <c r="D119" s="97" t="s">
        <v>136</v>
      </c>
      <c r="E119" s="114" t="s">
        <v>90</v>
      </c>
      <c r="F119" s="97" t="s">
        <v>137</v>
      </c>
      <c r="G119" s="97">
        <v>1</v>
      </c>
      <c r="H119" s="97">
        <v>0</v>
      </c>
    </row>
    <row r="120" spans="1:8" x14ac:dyDescent="0.2">
      <c r="A120" s="114" t="s">
        <v>68</v>
      </c>
      <c r="B120" s="97" t="s">
        <v>186</v>
      </c>
      <c r="C120" s="114" t="s">
        <v>187</v>
      </c>
      <c r="D120" s="97" t="s">
        <v>158</v>
      </c>
      <c r="E120" s="114" t="s">
        <v>90</v>
      </c>
      <c r="G120" s="97">
        <v>-30</v>
      </c>
      <c r="H120" s="97">
        <v>0</v>
      </c>
    </row>
    <row r="121" spans="1:8" x14ac:dyDescent="0.2">
      <c r="A121" s="114" t="s">
        <v>68</v>
      </c>
      <c r="B121" s="97" t="s">
        <v>189</v>
      </c>
      <c r="C121" s="114" t="s">
        <v>190</v>
      </c>
      <c r="D121" s="97" t="s">
        <v>89</v>
      </c>
      <c r="E121" s="114" t="s">
        <v>90</v>
      </c>
      <c r="G121" s="97">
        <v>350</v>
      </c>
      <c r="H121" s="97">
        <v>0</v>
      </c>
    </row>
    <row r="122" spans="1:8" x14ac:dyDescent="0.2">
      <c r="A122" s="114" t="s">
        <v>68</v>
      </c>
      <c r="B122" s="97" t="s">
        <v>191</v>
      </c>
      <c r="C122" s="114" t="s">
        <v>192</v>
      </c>
      <c r="D122" s="97" t="s">
        <v>89</v>
      </c>
      <c r="E122" s="114" t="s">
        <v>90</v>
      </c>
      <c r="G122" s="97">
        <v>0</v>
      </c>
      <c r="H122" s="97">
        <v>0</v>
      </c>
    </row>
    <row r="123" spans="1:8" x14ac:dyDescent="0.2">
      <c r="A123" s="114" t="s">
        <v>68</v>
      </c>
      <c r="B123" s="97" t="s">
        <v>193</v>
      </c>
      <c r="C123" s="114" t="s">
        <v>194</v>
      </c>
      <c r="D123" s="97" t="s">
        <v>89</v>
      </c>
      <c r="E123" s="114" t="s">
        <v>90</v>
      </c>
      <c r="G123" s="97">
        <v>973</v>
      </c>
      <c r="H123" s="97">
        <v>0</v>
      </c>
    </row>
    <row r="124" spans="1:8" x14ac:dyDescent="0.2">
      <c r="A124" s="114" t="s">
        <v>68</v>
      </c>
      <c r="B124" s="97" t="s">
        <v>195</v>
      </c>
      <c r="C124" s="114" t="s">
        <v>196</v>
      </c>
      <c r="D124" s="97" t="s">
        <v>89</v>
      </c>
      <c r="E124" s="114" t="s">
        <v>90</v>
      </c>
      <c r="G124" s="97">
        <v>249</v>
      </c>
      <c r="H124" s="97">
        <v>0</v>
      </c>
    </row>
    <row r="125" spans="1:8" x14ac:dyDescent="0.2">
      <c r="A125" s="114" t="s">
        <v>68</v>
      </c>
      <c r="B125" s="97" t="s">
        <v>197</v>
      </c>
      <c r="C125" s="114" t="s">
        <v>198</v>
      </c>
      <c r="D125" s="97" t="s">
        <v>89</v>
      </c>
      <c r="E125" s="114" t="s">
        <v>90</v>
      </c>
      <c r="G125" s="97">
        <v>130</v>
      </c>
      <c r="H125" s="97">
        <v>0</v>
      </c>
    </row>
    <row r="126" spans="1:8" x14ac:dyDescent="0.2">
      <c r="A126" s="114" t="s">
        <v>68</v>
      </c>
      <c r="B126" s="97" t="s">
        <v>199</v>
      </c>
      <c r="C126" s="114" t="s">
        <v>200</v>
      </c>
      <c r="D126" s="97" t="s">
        <v>89</v>
      </c>
      <c r="E126" s="114" t="s">
        <v>90</v>
      </c>
      <c r="G126" s="97">
        <v>0</v>
      </c>
      <c r="H126" s="97">
        <v>0</v>
      </c>
    </row>
    <row r="127" spans="1:8" x14ac:dyDescent="0.2">
      <c r="A127" s="114" t="s">
        <v>68</v>
      </c>
      <c r="B127" s="97" t="s">
        <v>201</v>
      </c>
      <c r="C127" s="114" t="s">
        <v>202</v>
      </c>
      <c r="D127" s="97" t="s">
        <v>203</v>
      </c>
      <c r="E127" s="114" t="s">
        <v>90</v>
      </c>
      <c r="G127" s="97">
        <v>8</v>
      </c>
      <c r="H127" s="97">
        <v>0</v>
      </c>
    </row>
    <row r="128" spans="1:8" x14ac:dyDescent="0.2">
      <c r="A128" s="114" t="s">
        <v>68</v>
      </c>
      <c r="B128" s="97" t="s">
        <v>204</v>
      </c>
      <c r="C128" s="114" t="s">
        <v>205</v>
      </c>
      <c r="D128" s="97" t="s">
        <v>203</v>
      </c>
      <c r="E128" s="114" t="s">
        <v>90</v>
      </c>
      <c r="G128" s="97">
        <v>38</v>
      </c>
      <c r="H128" s="97">
        <v>0</v>
      </c>
    </row>
    <row r="129" spans="1:8" x14ac:dyDescent="0.2">
      <c r="A129" s="114" t="s">
        <v>68</v>
      </c>
      <c r="B129" s="97" t="s">
        <v>206</v>
      </c>
      <c r="C129" s="114" t="s">
        <v>207</v>
      </c>
      <c r="D129" s="97" t="s">
        <v>89</v>
      </c>
      <c r="E129" s="114" t="s">
        <v>90</v>
      </c>
      <c r="G129" s="97">
        <v>0</v>
      </c>
      <c r="H129" s="97">
        <v>0</v>
      </c>
    </row>
    <row r="130" spans="1:8" x14ac:dyDescent="0.2">
      <c r="A130" s="114" t="s">
        <v>68</v>
      </c>
      <c r="B130" s="97" t="s">
        <v>208</v>
      </c>
      <c r="C130" s="114" t="s">
        <v>209</v>
      </c>
      <c r="D130" s="97" t="s">
        <v>140</v>
      </c>
      <c r="E130" s="114" t="s">
        <v>90</v>
      </c>
      <c r="G130" s="97">
        <v>0</v>
      </c>
      <c r="H130" s="97">
        <v>0</v>
      </c>
    </row>
    <row r="131" spans="1:8" x14ac:dyDescent="0.2">
      <c r="A131" s="114" t="s">
        <v>68</v>
      </c>
      <c r="B131" s="97" t="s">
        <v>210</v>
      </c>
      <c r="C131" s="114" t="s">
        <v>211</v>
      </c>
      <c r="D131" s="97" t="s">
        <v>140</v>
      </c>
      <c r="E131" s="114" t="s">
        <v>90</v>
      </c>
      <c r="G131" s="97">
        <v>-4</v>
      </c>
      <c r="H131" s="97">
        <v>0</v>
      </c>
    </row>
    <row r="132" spans="1:8" x14ac:dyDescent="0.2">
      <c r="A132" s="114" t="s">
        <v>68</v>
      </c>
      <c r="B132" s="97" t="s">
        <v>210</v>
      </c>
      <c r="C132" s="114" t="s">
        <v>211</v>
      </c>
      <c r="D132" s="97" t="s">
        <v>99</v>
      </c>
      <c r="E132" s="114" t="s">
        <v>90</v>
      </c>
      <c r="G132" s="97">
        <v>-111</v>
      </c>
      <c r="H132" s="97">
        <v>0</v>
      </c>
    </row>
    <row r="133" spans="1:8" x14ac:dyDescent="0.2">
      <c r="A133" s="114" t="s">
        <v>68</v>
      </c>
      <c r="B133" s="97" t="s">
        <v>210</v>
      </c>
      <c r="C133" s="114" t="s">
        <v>211</v>
      </c>
      <c r="D133" s="97" t="s">
        <v>143</v>
      </c>
      <c r="E133" s="114" t="s">
        <v>90</v>
      </c>
      <c r="F133" s="97" t="s">
        <v>100</v>
      </c>
      <c r="G133" s="97">
        <v>770</v>
      </c>
      <c r="H133" s="97">
        <v>0</v>
      </c>
    </row>
    <row r="134" spans="1:8" x14ac:dyDescent="0.2">
      <c r="A134" s="114" t="s">
        <v>70</v>
      </c>
      <c r="B134" s="97" t="s">
        <v>212</v>
      </c>
      <c r="C134" s="114" t="s">
        <v>213</v>
      </c>
      <c r="D134" s="97" t="s">
        <v>89</v>
      </c>
      <c r="E134" s="114" t="s">
        <v>90</v>
      </c>
      <c r="G134" s="97">
        <v>1943</v>
      </c>
      <c r="H134" s="97">
        <v>0</v>
      </c>
    </row>
    <row r="135" spans="1:8" x14ac:dyDescent="0.2">
      <c r="A135" s="114" t="s">
        <v>70</v>
      </c>
      <c r="B135" s="97" t="s">
        <v>212</v>
      </c>
      <c r="C135" s="114" t="s">
        <v>213</v>
      </c>
      <c r="D135" s="97" t="s">
        <v>99</v>
      </c>
      <c r="E135" s="114" t="s">
        <v>90</v>
      </c>
      <c r="F135" s="97" t="s">
        <v>100</v>
      </c>
      <c r="G135" s="97">
        <v>64</v>
      </c>
      <c r="H135" s="97">
        <v>0</v>
      </c>
    </row>
    <row r="136" spans="1:8" x14ac:dyDescent="0.2">
      <c r="A136" s="114" t="s">
        <v>70</v>
      </c>
      <c r="B136" s="97" t="s">
        <v>214</v>
      </c>
      <c r="C136" s="114" t="s">
        <v>215</v>
      </c>
      <c r="D136" s="97" t="s">
        <v>89</v>
      </c>
      <c r="E136" s="114" t="s">
        <v>90</v>
      </c>
      <c r="G136" s="97">
        <v>19957</v>
      </c>
      <c r="H136" s="97">
        <v>0</v>
      </c>
    </row>
    <row r="137" spans="1:8" x14ac:dyDescent="0.2">
      <c r="A137" s="114" t="s">
        <v>70</v>
      </c>
      <c r="B137" s="97" t="s">
        <v>214</v>
      </c>
      <c r="C137" s="114" t="s">
        <v>215</v>
      </c>
      <c r="D137" s="97" t="s">
        <v>140</v>
      </c>
      <c r="E137" s="114" t="s">
        <v>90</v>
      </c>
      <c r="F137" s="97" t="s">
        <v>100</v>
      </c>
      <c r="G137" s="97">
        <v>157</v>
      </c>
      <c r="H137" s="97">
        <v>0</v>
      </c>
    </row>
    <row r="138" spans="1:8" x14ac:dyDescent="0.2">
      <c r="A138" s="114" t="s">
        <v>70</v>
      </c>
      <c r="B138" s="97" t="s">
        <v>214</v>
      </c>
      <c r="C138" s="114" t="s">
        <v>215</v>
      </c>
      <c r="D138" s="97" t="s">
        <v>158</v>
      </c>
      <c r="E138" s="114" t="s">
        <v>90</v>
      </c>
      <c r="G138" s="97">
        <v>-218</v>
      </c>
      <c r="H138" s="97">
        <v>0</v>
      </c>
    </row>
    <row r="139" spans="1:8" x14ac:dyDescent="0.2">
      <c r="A139" s="114" t="s">
        <v>70</v>
      </c>
      <c r="B139" s="97" t="s">
        <v>216</v>
      </c>
      <c r="C139" s="114" t="s">
        <v>217</v>
      </c>
      <c r="D139" s="97" t="s">
        <v>89</v>
      </c>
      <c r="E139" s="114" t="s">
        <v>90</v>
      </c>
      <c r="G139" s="97">
        <v>3511</v>
      </c>
      <c r="H139" s="97">
        <v>0</v>
      </c>
    </row>
    <row r="140" spans="1:8" x14ac:dyDescent="0.2">
      <c r="A140" s="114" t="s">
        <v>70</v>
      </c>
      <c r="B140" s="97" t="s">
        <v>216</v>
      </c>
      <c r="C140" s="114" t="s">
        <v>217</v>
      </c>
      <c r="D140" s="97" t="s">
        <v>140</v>
      </c>
      <c r="E140" s="114" t="s">
        <v>90</v>
      </c>
      <c r="F140" s="97" t="s">
        <v>100</v>
      </c>
      <c r="G140" s="97">
        <v>131</v>
      </c>
      <c r="H140" s="97">
        <v>0</v>
      </c>
    </row>
    <row r="141" spans="1:8" x14ac:dyDescent="0.2">
      <c r="A141" s="114" t="s">
        <v>70</v>
      </c>
      <c r="B141" s="97" t="s">
        <v>216</v>
      </c>
      <c r="C141" s="114" t="s">
        <v>217</v>
      </c>
      <c r="D141" s="97" t="s">
        <v>158</v>
      </c>
      <c r="E141" s="114" t="s">
        <v>90</v>
      </c>
      <c r="G141" s="97">
        <v>-32</v>
      </c>
      <c r="H141" s="97">
        <v>0</v>
      </c>
    </row>
    <row r="142" spans="1:8" x14ac:dyDescent="0.2">
      <c r="A142" s="114" t="s">
        <v>70</v>
      </c>
      <c r="B142" s="97" t="s">
        <v>218</v>
      </c>
      <c r="C142" s="114" t="s">
        <v>219</v>
      </c>
      <c r="D142" s="97" t="s">
        <v>89</v>
      </c>
      <c r="E142" s="114" t="s">
        <v>90</v>
      </c>
      <c r="G142" s="97">
        <v>804</v>
      </c>
      <c r="H142" s="97">
        <v>0</v>
      </c>
    </row>
    <row r="143" spans="1:8" x14ac:dyDescent="0.2">
      <c r="A143" s="114" t="s">
        <v>70</v>
      </c>
      <c r="B143" s="97" t="s">
        <v>218</v>
      </c>
      <c r="C143" s="114" t="s">
        <v>219</v>
      </c>
      <c r="D143" s="97" t="s">
        <v>99</v>
      </c>
      <c r="E143" s="114" t="s">
        <v>90</v>
      </c>
      <c r="F143" s="97" t="s">
        <v>100</v>
      </c>
      <c r="G143" s="97">
        <v>233</v>
      </c>
      <c r="H143" s="97">
        <v>0</v>
      </c>
    </row>
    <row r="144" spans="1:8" x14ac:dyDescent="0.2">
      <c r="A144" s="114" t="s">
        <v>70</v>
      </c>
      <c r="B144" s="97" t="s">
        <v>220</v>
      </c>
      <c r="C144" s="114" t="s">
        <v>221</v>
      </c>
      <c r="D144" s="97" t="s">
        <v>89</v>
      </c>
      <c r="E144" s="114" t="s">
        <v>90</v>
      </c>
      <c r="G144" s="97">
        <v>22934</v>
      </c>
      <c r="H144" s="97">
        <v>0</v>
      </c>
    </row>
    <row r="145" spans="1:8" x14ac:dyDescent="0.2">
      <c r="A145" s="114" t="s">
        <v>70</v>
      </c>
      <c r="B145" s="97" t="s">
        <v>220</v>
      </c>
      <c r="C145" s="114" t="s">
        <v>221</v>
      </c>
      <c r="D145" s="97" t="s">
        <v>140</v>
      </c>
      <c r="E145" s="114" t="s">
        <v>90</v>
      </c>
      <c r="G145" s="97">
        <v>118</v>
      </c>
      <c r="H145" s="97">
        <v>0</v>
      </c>
    </row>
    <row r="146" spans="1:8" x14ac:dyDescent="0.2">
      <c r="A146" s="114" t="s">
        <v>70</v>
      </c>
      <c r="B146" s="97" t="s">
        <v>220</v>
      </c>
      <c r="C146" s="114" t="s">
        <v>221</v>
      </c>
      <c r="D146" s="97" t="s">
        <v>158</v>
      </c>
      <c r="E146" s="114" t="s">
        <v>90</v>
      </c>
      <c r="G146" s="97">
        <v>-14</v>
      </c>
      <c r="H146" s="97">
        <v>0</v>
      </c>
    </row>
    <row r="147" spans="1:8" x14ac:dyDescent="0.2">
      <c r="A147" s="114" t="s">
        <v>70</v>
      </c>
      <c r="B147" s="97" t="s">
        <v>222</v>
      </c>
      <c r="C147" s="114" t="s">
        <v>223</v>
      </c>
      <c r="D147" s="97" t="s">
        <v>89</v>
      </c>
      <c r="E147" s="114" t="s">
        <v>90</v>
      </c>
      <c r="G147" s="97">
        <v>773</v>
      </c>
      <c r="H147" s="97">
        <v>0</v>
      </c>
    </row>
    <row r="148" spans="1:8" x14ac:dyDescent="0.2">
      <c r="A148" s="114" t="s">
        <v>70</v>
      </c>
      <c r="B148" s="97" t="s">
        <v>224</v>
      </c>
      <c r="C148" s="114" t="s">
        <v>225</v>
      </c>
      <c r="D148" s="97" t="s">
        <v>89</v>
      </c>
      <c r="E148" s="114" t="s">
        <v>90</v>
      </c>
      <c r="G148" s="97">
        <v>7941</v>
      </c>
      <c r="H148" s="97">
        <v>0</v>
      </c>
    </row>
    <row r="149" spans="1:8" x14ac:dyDescent="0.2">
      <c r="A149" s="114" t="s">
        <v>70</v>
      </c>
      <c r="B149" s="97" t="s">
        <v>224</v>
      </c>
      <c r="C149" s="114" t="s">
        <v>225</v>
      </c>
      <c r="D149" s="97" t="s">
        <v>140</v>
      </c>
      <c r="E149" s="114" t="s">
        <v>90</v>
      </c>
      <c r="F149" s="97" t="s">
        <v>100</v>
      </c>
      <c r="G149" s="97">
        <v>239</v>
      </c>
      <c r="H149" s="97">
        <v>0</v>
      </c>
    </row>
    <row r="150" spans="1:8" x14ac:dyDescent="0.2">
      <c r="A150" s="114" t="s">
        <v>70</v>
      </c>
      <c r="B150" s="97" t="s">
        <v>224</v>
      </c>
      <c r="C150" s="114" t="s">
        <v>225</v>
      </c>
      <c r="D150" s="97" t="s">
        <v>136</v>
      </c>
      <c r="E150" s="114" t="s">
        <v>90</v>
      </c>
      <c r="F150" s="97" t="s">
        <v>137</v>
      </c>
      <c r="G150" s="97">
        <v>18</v>
      </c>
      <c r="H150" s="97">
        <v>0</v>
      </c>
    </row>
    <row r="151" spans="1:8" x14ac:dyDescent="0.2">
      <c r="A151" s="114" t="s">
        <v>70</v>
      </c>
      <c r="B151" s="97" t="s">
        <v>226</v>
      </c>
      <c r="C151" s="114" t="s">
        <v>227</v>
      </c>
      <c r="D151" s="97" t="s">
        <v>89</v>
      </c>
      <c r="E151" s="114" t="s">
        <v>90</v>
      </c>
      <c r="G151" s="97">
        <v>5536</v>
      </c>
      <c r="H151" s="97">
        <v>0</v>
      </c>
    </row>
    <row r="152" spans="1:8" x14ac:dyDescent="0.2">
      <c r="A152" s="114" t="s">
        <v>70</v>
      </c>
      <c r="B152" s="97" t="s">
        <v>226</v>
      </c>
      <c r="C152" s="114" t="s">
        <v>227</v>
      </c>
      <c r="D152" s="97" t="s">
        <v>140</v>
      </c>
      <c r="E152" s="114" t="s">
        <v>90</v>
      </c>
      <c r="F152" s="97" t="s">
        <v>100</v>
      </c>
      <c r="G152" s="97">
        <v>420</v>
      </c>
      <c r="H152" s="97">
        <v>0</v>
      </c>
    </row>
    <row r="153" spans="1:8" x14ac:dyDescent="0.2">
      <c r="A153" s="114" t="s">
        <v>70</v>
      </c>
      <c r="B153" s="97" t="s">
        <v>226</v>
      </c>
      <c r="C153" s="114" t="s">
        <v>227</v>
      </c>
      <c r="D153" s="97" t="s">
        <v>158</v>
      </c>
      <c r="E153" s="114" t="s">
        <v>90</v>
      </c>
      <c r="G153" s="97">
        <v>-17</v>
      </c>
      <c r="H153" s="97">
        <v>0</v>
      </c>
    </row>
    <row r="154" spans="1:8" x14ac:dyDescent="0.2">
      <c r="A154" s="114" t="s">
        <v>70</v>
      </c>
      <c r="B154" s="97" t="s">
        <v>228</v>
      </c>
      <c r="C154" s="114" t="s">
        <v>229</v>
      </c>
      <c r="D154" s="97" t="s">
        <v>89</v>
      </c>
      <c r="E154" s="114" t="s">
        <v>90</v>
      </c>
      <c r="G154" s="97">
        <v>3197</v>
      </c>
      <c r="H154" s="97">
        <v>0</v>
      </c>
    </row>
    <row r="155" spans="1:8" x14ac:dyDescent="0.2">
      <c r="A155" s="114" t="s">
        <v>70</v>
      </c>
      <c r="B155" s="97" t="s">
        <v>228</v>
      </c>
      <c r="C155" s="114" t="s">
        <v>229</v>
      </c>
      <c r="D155" s="97" t="s">
        <v>140</v>
      </c>
      <c r="E155" s="114" t="s">
        <v>90</v>
      </c>
      <c r="F155" s="97" t="s">
        <v>100</v>
      </c>
      <c r="G155" s="97">
        <v>709</v>
      </c>
      <c r="H155" s="97">
        <v>0</v>
      </c>
    </row>
    <row r="156" spans="1:8" x14ac:dyDescent="0.2">
      <c r="A156" s="114" t="s">
        <v>70</v>
      </c>
      <c r="B156" s="97" t="s">
        <v>228</v>
      </c>
      <c r="C156" s="114" t="s">
        <v>229</v>
      </c>
      <c r="D156" s="97" t="s">
        <v>136</v>
      </c>
      <c r="E156" s="114" t="s">
        <v>90</v>
      </c>
      <c r="F156" s="97" t="s">
        <v>146</v>
      </c>
      <c r="G156" s="97">
        <v>884</v>
      </c>
      <c r="H156" s="97">
        <v>0</v>
      </c>
    </row>
    <row r="157" spans="1:8" x14ac:dyDescent="0.2">
      <c r="A157" s="114" t="s">
        <v>70</v>
      </c>
      <c r="B157" s="97" t="s">
        <v>228</v>
      </c>
      <c r="C157" s="114" t="s">
        <v>229</v>
      </c>
      <c r="D157" s="97" t="s">
        <v>158</v>
      </c>
      <c r="E157" s="114" t="s">
        <v>90</v>
      </c>
      <c r="G157" s="97">
        <v>-19</v>
      </c>
      <c r="H157" s="97">
        <v>0</v>
      </c>
    </row>
    <row r="158" spans="1:8" x14ac:dyDescent="0.2">
      <c r="A158" s="114" t="s">
        <v>70</v>
      </c>
      <c r="B158" s="97" t="s">
        <v>230</v>
      </c>
      <c r="C158" s="114" t="s">
        <v>231</v>
      </c>
      <c r="D158" s="97" t="s">
        <v>89</v>
      </c>
      <c r="E158" s="114" t="s">
        <v>90</v>
      </c>
      <c r="G158" s="97">
        <v>4392</v>
      </c>
      <c r="H158" s="97">
        <v>0</v>
      </c>
    </row>
    <row r="159" spans="1:8" x14ac:dyDescent="0.2">
      <c r="A159" s="114" t="s">
        <v>70</v>
      </c>
      <c r="B159" s="97" t="s">
        <v>230</v>
      </c>
      <c r="C159" s="114" t="s">
        <v>231</v>
      </c>
      <c r="D159" s="97" t="s">
        <v>140</v>
      </c>
      <c r="E159" s="114" t="s">
        <v>90</v>
      </c>
      <c r="F159" s="97" t="s">
        <v>100</v>
      </c>
      <c r="G159" s="97">
        <v>1191</v>
      </c>
      <c r="H159" s="97">
        <v>0</v>
      </c>
    </row>
    <row r="160" spans="1:8" x14ac:dyDescent="0.2">
      <c r="A160" s="114" t="s">
        <v>70</v>
      </c>
      <c r="B160" s="97" t="s">
        <v>230</v>
      </c>
      <c r="C160" s="114" t="s">
        <v>231</v>
      </c>
      <c r="D160" s="97" t="s">
        <v>158</v>
      </c>
      <c r="E160" s="114" t="s">
        <v>90</v>
      </c>
      <c r="G160" s="97">
        <v>-7</v>
      </c>
      <c r="H160" s="97">
        <v>0</v>
      </c>
    </row>
    <row r="161" spans="1:8" x14ac:dyDescent="0.2">
      <c r="A161" s="114" t="s">
        <v>70</v>
      </c>
      <c r="B161" s="97" t="s">
        <v>232</v>
      </c>
      <c r="C161" s="114" t="s">
        <v>233</v>
      </c>
      <c r="D161" s="97" t="s">
        <v>89</v>
      </c>
      <c r="E161" s="114" t="s">
        <v>90</v>
      </c>
      <c r="G161" s="97">
        <v>2549</v>
      </c>
      <c r="H161" s="97">
        <v>0</v>
      </c>
    </row>
    <row r="162" spans="1:8" x14ac:dyDescent="0.2">
      <c r="A162" s="114" t="s">
        <v>70</v>
      </c>
      <c r="B162" s="97" t="s">
        <v>232</v>
      </c>
      <c r="C162" s="114" t="s">
        <v>233</v>
      </c>
      <c r="D162" s="97" t="s">
        <v>140</v>
      </c>
      <c r="E162" s="114" t="s">
        <v>90</v>
      </c>
      <c r="F162" s="97" t="s">
        <v>100</v>
      </c>
      <c r="G162" s="97">
        <v>192</v>
      </c>
      <c r="H162" s="97">
        <v>0</v>
      </c>
    </row>
    <row r="163" spans="1:8" x14ac:dyDescent="0.2">
      <c r="A163" s="114" t="s">
        <v>70</v>
      </c>
      <c r="B163" s="97" t="s">
        <v>232</v>
      </c>
      <c r="C163" s="114" t="s">
        <v>233</v>
      </c>
      <c r="D163" s="97" t="s">
        <v>158</v>
      </c>
      <c r="E163" s="114" t="s">
        <v>90</v>
      </c>
      <c r="G163" s="97">
        <v>-16</v>
      </c>
      <c r="H163" s="97">
        <v>0</v>
      </c>
    </row>
    <row r="164" spans="1:8" x14ac:dyDescent="0.2">
      <c r="A164" s="114" t="s">
        <v>70</v>
      </c>
      <c r="B164" s="97" t="s">
        <v>234</v>
      </c>
      <c r="C164" s="114" t="s">
        <v>235</v>
      </c>
      <c r="D164" s="97" t="s">
        <v>89</v>
      </c>
      <c r="E164" s="114" t="s">
        <v>90</v>
      </c>
      <c r="G164" s="97">
        <v>8298</v>
      </c>
      <c r="H164" s="97">
        <v>0</v>
      </c>
    </row>
    <row r="165" spans="1:8" x14ac:dyDescent="0.2">
      <c r="A165" s="114" t="s">
        <v>70</v>
      </c>
      <c r="B165" s="97" t="s">
        <v>234</v>
      </c>
      <c r="C165" s="114" t="s">
        <v>235</v>
      </c>
      <c r="D165" s="97" t="s">
        <v>99</v>
      </c>
      <c r="E165" s="114" t="s">
        <v>90</v>
      </c>
      <c r="F165" s="97" t="s">
        <v>100</v>
      </c>
      <c r="G165" s="97">
        <v>406</v>
      </c>
      <c r="H165" s="97">
        <v>0</v>
      </c>
    </row>
    <row r="166" spans="1:8" x14ac:dyDescent="0.2">
      <c r="A166" s="114" t="s">
        <v>70</v>
      </c>
      <c r="B166" s="97" t="s">
        <v>234</v>
      </c>
      <c r="C166" s="114" t="s">
        <v>235</v>
      </c>
      <c r="D166" s="97" t="s">
        <v>158</v>
      </c>
      <c r="E166" s="114" t="s">
        <v>90</v>
      </c>
      <c r="G166" s="97">
        <v>-18</v>
      </c>
      <c r="H166" s="97">
        <v>0</v>
      </c>
    </row>
    <row r="167" spans="1:8" x14ac:dyDescent="0.2">
      <c r="A167" s="114" t="s">
        <v>70</v>
      </c>
      <c r="B167" s="97" t="s">
        <v>236</v>
      </c>
      <c r="C167" s="114" t="s">
        <v>237</v>
      </c>
      <c r="D167" s="97" t="s">
        <v>89</v>
      </c>
      <c r="E167" s="114" t="s">
        <v>90</v>
      </c>
      <c r="G167" s="97">
        <v>18505</v>
      </c>
      <c r="H167" s="97">
        <v>0</v>
      </c>
    </row>
    <row r="168" spans="1:8" x14ac:dyDescent="0.2">
      <c r="A168" s="114" t="s">
        <v>70</v>
      </c>
      <c r="B168" s="97" t="s">
        <v>236</v>
      </c>
      <c r="C168" s="114" t="s">
        <v>237</v>
      </c>
      <c r="D168" s="97" t="s">
        <v>99</v>
      </c>
      <c r="E168" s="114" t="s">
        <v>90</v>
      </c>
      <c r="F168" s="97" t="s">
        <v>100</v>
      </c>
      <c r="G168" s="97">
        <v>504</v>
      </c>
      <c r="H168" s="97">
        <v>0</v>
      </c>
    </row>
    <row r="169" spans="1:8" x14ac:dyDescent="0.2">
      <c r="A169" s="114" t="s">
        <v>70</v>
      </c>
      <c r="B169" s="97" t="s">
        <v>236</v>
      </c>
      <c r="C169" s="114" t="s">
        <v>237</v>
      </c>
      <c r="D169" s="97" t="s">
        <v>158</v>
      </c>
      <c r="E169" s="114" t="s">
        <v>90</v>
      </c>
      <c r="G169" s="97">
        <v>-135</v>
      </c>
      <c r="H169" s="97">
        <v>0</v>
      </c>
    </row>
    <row r="170" spans="1:8" x14ac:dyDescent="0.2">
      <c r="A170" s="114" t="s">
        <v>70</v>
      </c>
      <c r="B170" s="97" t="s">
        <v>238</v>
      </c>
      <c r="C170" s="114" t="s">
        <v>239</v>
      </c>
      <c r="D170" s="97" t="s">
        <v>89</v>
      </c>
      <c r="E170" s="114" t="s">
        <v>90</v>
      </c>
      <c r="G170" s="97">
        <v>1652</v>
      </c>
      <c r="H170" s="97">
        <v>0</v>
      </c>
    </row>
    <row r="171" spans="1:8" x14ac:dyDescent="0.2">
      <c r="A171" s="114" t="s">
        <v>70</v>
      </c>
      <c r="B171" s="97" t="s">
        <v>238</v>
      </c>
      <c r="C171" s="114" t="s">
        <v>239</v>
      </c>
      <c r="D171" s="97" t="s">
        <v>140</v>
      </c>
      <c r="E171" s="114" t="s">
        <v>90</v>
      </c>
      <c r="F171" s="97" t="s">
        <v>100</v>
      </c>
      <c r="G171" s="97">
        <v>552</v>
      </c>
      <c r="H171" s="97">
        <v>0</v>
      </c>
    </row>
    <row r="172" spans="1:8" x14ac:dyDescent="0.2">
      <c r="A172" s="114" t="s">
        <v>70</v>
      </c>
      <c r="B172" s="97" t="s">
        <v>238</v>
      </c>
      <c r="C172" s="114" t="s">
        <v>239</v>
      </c>
      <c r="D172" s="97" t="s">
        <v>158</v>
      </c>
      <c r="E172" s="114" t="s">
        <v>90</v>
      </c>
      <c r="G172" s="97">
        <v>-23</v>
      </c>
      <c r="H172" s="97">
        <v>0</v>
      </c>
    </row>
    <row r="173" spans="1:8" x14ac:dyDescent="0.2">
      <c r="A173" s="114" t="s">
        <v>70</v>
      </c>
      <c r="B173" s="97" t="s">
        <v>240</v>
      </c>
      <c r="C173" s="114" t="s">
        <v>241</v>
      </c>
      <c r="D173" s="97" t="s">
        <v>89</v>
      </c>
      <c r="E173" s="114" t="s">
        <v>90</v>
      </c>
      <c r="G173" s="97">
        <v>2208</v>
      </c>
      <c r="H173" s="97">
        <v>0</v>
      </c>
    </row>
    <row r="174" spans="1:8" x14ac:dyDescent="0.2">
      <c r="A174" s="114" t="s">
        <v>70</v>
      </c>
      <c r="B174" s="97" t="s">
        <v>240</v>
      </c>
      <c r="C174" s="114" t="s">
        <v>241</v>
      </c>
      <c r="D174" s="97" t="s">
        <v>140</v>
      </c>
      <c r="E174" s="114" t="s">
        <v>90</v>
      </c>
      <c r="F174" s="97" t="s">
        <v>100</v>
      </c>
      <c r="G174" s="97">
        <v>482</v>
      </c>
      <c r="H174" s="97">
        <v>0</v>
      </c>
    </row>
    <row r="175" spans="1:8" x14ac:dyDescent="0.2">
      <c r="A175" s="114" t="s">
        <v>70</v>
      </c>
      <c r="B175" s="97" t="s">
        <v>240</v>
      </c>
      <c r="C175" s="114" t="s">
        <v>241</v>
      </c>
      <c r="D175" s="97" t="s">
        <v>136</v>
      </c>
      <c r="E175" s="114" t="s">
        <v>90</v>
      </c>
      <c r="F175" s="97" t="s">
        <v>146</v>
      </c>
      <c r="G175" s="97">
        <v>12</v>
      </c>
      <c r="H175" s="97">
        <v>0</v>
      </c>
    </row>
    <row r="176" spans="1:8" x14ac:dyDescent="0.2">
      <c r="A176" s="114" t="s">
        <v>70</v>
      </c>
      <c r="B176" s="97" t="s">
        <v>240</v>
      </c>
      <c r="C176" s="114" t="s">
        <v>241</v>
      </c>
      <c r="D176" s="97" t="s">
        <v>158</v>
      </c>
      <c r="E176" s="114" t="s">
        <v>90</v>
      </c>
      <c r="G176" s="97">
        <v>-32</v>
      </c>
      <c r="H176" s="97">
        <v>0</v>
      </c>
    </row>
    <row r="177" spans="1:8" x14ac:dyDescent="0.2">
      <c r="A177" s="114" t="s">
        <v>70</v>
      </c>
      <c r="B177" s="97" t="s">
        <v>242</v>
      </c>
      <c r="C177" s="114" t="s">
        <v>243</v>
      </c>
      <c r="D177" s="97" t="s">
        <v>89</v>
      </c>
      <c r="E177" s="114" t="s">
        <v>90</v>
      </c>
      <c r="G177" s="97">
        <v>3552</v>
      </c>
      <c r="H177" s="97">
        <v>0</v>
      </c>
    </row>
    <row r="178" spans="1:8" x14ac:dyDescent="0.2">
      <c r="A178" s="114" t="s">
        <v>70</v>
      </c>
      <c r="B178" s="97" t="s">
        <v>242</v>
      </c>
      <c r="C178" s="114" t="s">
        <v>243</v>
      </c>
      <c r="D178" s="97" t="s">
        <v>140</v>
      </c>
      <c r="E178" s="114" t="s">
        <v>90</v>
      </c>
      <c r="F178" s="97" t="s">
        <v>100</v>
      </c>
      <c r="G178" s="97">
        <v>2</v>
      </c>
      <c r="H178" s="97">
        <v>0</v>
      </c>
    </row>
    <row r="179" spans="1:8" x14ac:dyDescent="0.2">
      <c r="A179" s="114" t="s">
        <v>70</v>
      </c>
      <c r="B179" s="97" t="s">
        <v>242</v>
      </c>
      <c r="C179" s="114" t="s">
        <v>243</v>
      </c>
      <c r="D179" s="97" t="s">
        <v>158</v>
      </c>
      <c r="E179" s="114" t="s">
        <v>90</v>
      </c>
      <c r="G179" s="97">
        <v>-35</v>
      </c>
      <c r="H179" s="97">
        <v>0</v>
      </c>
    </row>
    <row r="180" spans="1:8" x14ac:dyDescent="0.2">
      <c r="A180" s="114" t="s">
        <v>70</v>
      </c>
      <c r="B180" s="97" t="s">
        <v>244</v>
      </c>
      <c r="C180" s="114" t="s">
        <v>245</v>
      </c>
      <c r="D180" s="97" t="s">
        <v>89</v>
      </c>
      <c r="E180" s="114" t="s">
        <v>90</v>
      </c>
      <c r="G180" s="97">
        <v>20503</v>
      </c>
      <c r="H180" s="97">
        <v>0</v>
      </c>
    </row>
    <row r="181" spans="1:8" x14ac:dyDescent="0.2">
      <c r="A181" s="114" t="s">
        <v>70</v>
      </c>
      <c r="B181" s="97" t="s">
        <v>244</v>
      </c>
      <c r="C181" s="114" t="s">
        <v>245</v>
      </c>
      <c r="D181" s="97" t="s">
        <v>143</v>
      </c>
      <c r="E181" s="114" t="s">
        <v>90</v>
      </c>
      <c r="F181" s="97" t="s">
        <v>100</v>
      </c>
      <c r="G181" s="97">
        <v>3325</v>
      </c>
      <c r="H181" s="97">
        <v>0</v>
      </c>
    </row>
    <row r="182" spans="1:8" x14ac:dyDescent="0.2">
      <c r="A182" s="114" t="s">
        <v>70</v>
      </c>
      <c r="B182" s="97" t="s">
        <v>244</v>
      </c>
      <c r="C182" s="114" t="s">
        <v>245</v>
      </c>
      <c r="D182" s="97" t="s">
        <v>136</v>
      </c>
      <c r="E182" s="114" t="s">
        <v>90</v>
      </c>
      <c r="F182" s="97" t="s">
        <v>146</v>
      </c>
      <c r="G182" s="97">
        <v>288</v>
      </c>
      <c r="H182" s="97">
        <v>0</v>
      </c>
    </row>
    <row r="183" spans="1:8" x14ac:dyDescent="0.2">
      <c r="A183" s="114" t="s">
        <v>70</v>
      </c>
      <c r="B183" s="97" t="s">
        <v>244</v>
      </c>
      <c r="C183" s="114" t="s">
        <v>245</v>
      </c>
      <c r="D183" s="97" t="s">
        <v>158</v>
      </c>
      <c r="E183" s="114" t="s">
        <v>90</v>
      </c>
      <c r="G183" s="97">
        <v>-137</v>
      </c>
      <c r="H183" s="97">
        <v>0</v>
      </c>
    </row>
    <row r="184" spans="1:8" x14ac:dyDescent="0.2">
      <c r="A184" s="114" t="s">
        <v>70</v>
      </c>
      <c r="B184" s="97" t="s">
        <v>244</v>
      </c>
      <c r="C184" s="114" t="s">
        <v>245</v>
      </c>
      <c r="D184" s="97" t="s">
        <v>175</v>
      </c>
      <c r="E184" s="114" t="s">
        <v>90</v>
      </c>
      <c r="F184" s="97" t="s">
        <v>100</v>
      </c>
      <c r="G184" s="97">
        <v>-25</v>
      </c>
      <c r="H184" s="97">
        <v>0</v>
      </c>
    </row>
    <row r="185" spans="1:8" x14ac:dyDescent="0.2">
      <c r="A185" s="114" t="s">
        <v>70</v>
      </c>
      <c r="B185" s="97" t="s">
        <v>246</v>
      </c>
      <c r="C185" s="114" t="s">
        <v>247</v>
      </c>
      <c r="D185" s="97" t="s">
        <v>89</v>
      </c>
      <c r="E185" s="114" t="s">
        <v>90</v>
      </c>
      <c r="G185" s="97">
        <v>5429</v>
      </c>
      <c r="H185" s="97">
        <v>0</v>
      </c>
    </row>
    <row r="186" spans="1:8" x14ac:dyDescent="0.2">
      <c r="A186" s="114" t="s">
        <v>70</v>
      </c>
      <c r="B186" s="97" t="s">
        <v>246</v>
      </c>
      <c r="C186" s="114" t="s">
        <v>247</v>
      </c>
      <c r="D186" s="97" t="s">
        <v>99</v>
      </c>
      <c r="E186" s="114" t="s">
        <v>90</v>
      </c>
      <c r="F186" s="97" t="s">
        <v>100</v>
      </c>
      <c r="G186" s="97">
        <v>517</v>
      </c>
      <c r="H186" s="97">
        <v>0</v>
      </c>
    </row>
    <row r="187" spans="1:8" x14ac:dyDescent="0.2">
      <c r="A187" s="114" t="s">
        <v>70</v>
      </c>
      <c r="B187" s="97" t="s">
        <v>246</v>
      </c>
      <c r="C187" s="114" t="s">
        <v>247</v>
      </c>
      <c r="D187" s="97" t="s">
        <v>136</v>
      </c>
      <c r="E187" s="114" t="s">
        <v>90</v>
      </c>
      <c r="F187" s="97" t="s">
        <v>146</v>
      </c>
      <c r="G187" s="97">
        <v>1239</v>
      </c>
      <c r="H187" s="97">
        <v>0</v>
      </c>
    </row>
    <row r="188" spans="1:8" x14ac:dyDescent="0.2">
      <c r="A188" s="114" t="s">
        <v>70</v>
      </c>
      <c r="B188" s="97" t="s">
        <v>246</v>
      </c>
      <c r="C188" s="114" t="s">
        <v>247</v>
      </c>
      <c r="D188" s="97" t="s">
        <v>158</v>
      </c>
      <c r="E188" s="114" t="s">
        <v>90</v>
      </c>
      <c r="G188" s="97">
        <v>-7</v>
      </c>
      <c r="H188" s="97">
        <v>0</v>
      </c>
    </row>
    <row r="189" spans="1:8" x14ac:dyDescent="0.2">
      <c r="A189" s="114" t="s">
        <v>70</v>
      </c>
      <c r="B189" s="97" t="s">
        <v>248</v>
      </c>
      <c r="C189" s="114" t="s">
        <v>249</v>
      </c>
      <c r="D189" s="97" t="s">
        <v>89</v>
      </c>
      <c r="E189" s="114" t="s">
        <v>90</v>
      </c>
      <c r="G189" s="97">
        <v>0</v>
      </c>
      <c r="H189" s="97">
        <v>0</v>
      </c>
    </row>
    <row r="190" spans="1:8" x14ac:dyDescent="0.2">
      <c r="A190" s="114" t="s">
        <v>70</v>
      </c>
      <c r="B190" s="97" t="s">
        <v>248</v>
      </c>
      <c r="C190" s="114" t="s">
        <v>249</v>
      </c>
      <c r="D190" s="97" t="s">
        <v>99</v>
      </c>
      <c r="E190" s="114" t="s">
        <v>90</v>
      </c>
      <c r="F190" s="97" t="s">
        <v>100</v>
      </c>
      <c r="G190" s="97">
        <v>1300</v>
      </c>
      <c r="H190" s="97">
        <v>0</v>
      </c>
    </row>
    <row r="191" spans="1:8" x14ac:dyDescent="0.2">
      <c r="A191" s="114" t="s">
        <v>70</v>
      </c>
      <c r="B191" s="97" t="s">
        <v>250</v>
      </c>
      <c r="C191" s="114" t="s">
        <v>251</v>
      </c>
      <c r="D191" s="97" t="s">
        <v>89</v>
      </c>
      <c r="E191" s="114" t="s">
        <v>90</v>
      </c>
      <c r="G191" s="97">
        <v>67</v>
      </c>
      <c r="H191" s="97">
        <v>0</v>
      </c>
    </row>
    <row r="192" spans="1:8" x14ac:dyDescent="0.2">
      <c r="A192" s="114" t="s">
        <v>70</v>
      </c>
      <c r="B192" s="97" t="s">
        <v>252</v>
      </c>
      <c r="C192" s="114" t="s">
        <v>253</v>
      </c>
      <c r="D192" s="97" t="s">
        <v>89</v>
      </c>
      <c r="E192" s="114" t="s">
        <v>90</v>
      </c>
      <c r="G192" s="97">
        <v>104</v>
      </c>
      <c r="H192" s="97">
        <v>0</v>
      </c>
    </row>
    <row r="193" spans="1:8" x14ac:dyDescent="0.2">
      <c r="A193" s="114" t="s">
        <v>70</v>
      </c>
      <c r="B193" s="97" t="s">
        <v>252</v>
      </c>
      <c r="C193" s="114" t="s">
        <v>253</v>
      </c>
      <c r="D193" s="97" t="s">
        <v>140</v>
      </c>
      <c r="E193" s="114" t="s">
        <v>90</v>
      </c>
      <c r="G193" s="97">
        <v>18</v>
      </c>
      <c r="H193" s="97">
        <v>0</v>
      </c>
    </row>
    <row r="194" spans="1:8" x14ac:dyDescent="0.2">
      <c r="A194" s="114" t="s">
        <v>70</v>
      </c>
      <c r="B194" s="97" t="s">
        <v>252</v>
      </c>
      <c r="C194" s="114" t="s">
        <v>253</v>
      </c>
      <c r="D194" s="97" t="s">
        <v>99</v>
      </c>
      <c r="E194" s="114" t="s">
        <v>90</v>
      </c>
      <c r="G194" s="97">
        <v>839</v>
      </c>
      <c r="H194" s="97">
        <v>0</v>
      </c>
    </row>
    <row r="195" spans="1:8" x14ac:dyDescent="0.2">
      <c r="A195" s="114" t="s">
        <v>70</v>
      </c>
      <c r="B195" s="97" t="s">
        <v>254</v>
      </c>
      <c r="C195" s="114" t="s">
        <v>255</v>
      </c>
      <c r="D195" s="97" t="s">
        <v>140</v>
      </c>
      <c r="E195" s="114" t="s">
        <v>90</v>
      </c>
      <c r="G195" s="97">
        <v>0</v>
      </c>
      <c r="H195" s="97">
        <v>0</v>
      </c>
    </row>
    <row r="196" spans="1:8" x14ac:dyDescent="0.2">
      <c r="A196" s="114" t="s">
        <v>70</v>
      </c>
      <c r="B196" s="97" t="s">
        <v>254</v>
      </c>
      <c r="C196" s="114" t="s">
        <v>255</v>
      </c>
      <c r="D196" s="97" t="s">
        <v>99</v>
      </c>
      <c r="E196" s="114" t="s">
        <v>90</v>
      </c>
      <c r="G196" s="97">
        <v>0</v>
      </c>
      <c r="H196" s="97">
        <v>0</v>
      </c>
    </row>
    <row r="197" spans="1:8" x14ac:dyDescent="0.2">
      <c r="A197" s="114" t="s">
        <v>72</v>
      </c>
      <c r="B197" s="97" t="s">
        <v>256</v>
      </c>
      <c r="C197" s="114" t="s">
        <v>257</v>
      </c>
      <c r="D197" s="97" t="s">
        <v>89</v>
      </c>
      <c r="E197" s="114" t="s">
        <v>90</v>
      </c>
      <c r="G197" s="97">
        <v>18011</v>
      </c>
      <c r="H197" s="97">
        <v>0</v>
      </c>
    </row>
    <row r="198" spans="1:8" x14ac:dyDescent="0.2">
      <c r="A198" s="114" t="s">
        <v>72</v>
      </c>
      <c r="B198" s="97" t="s">
        <v>256</v>
      </c>
      <c r="C198" s="114" t="s">
        <v>257</v>
      </c>
      <c r="D198" s="97" t="s">
        <v>99</v>
      </c>
      <c r="E198" s="114" t="s">
        <v>90</v>
      </c>
      <c r="F198" s="97" t="s">
        <v>100</v>
      </c>
      <c r="G198" s="97">
        <v>168</v>
      </c>
      <c r="H198" s="97">
        <v>0</v>
      </c>
    </row>
    <row r="199" spans="1:8" x14ac:dyDescent="0.2">
      <c r="A199" s="114" t="s">
        <v>72</v>
      </c>
      <c r="B199" s="97" t="s">
        <v>256</v>
      </c>
      <c r="C199" s="114" t="s">
        <v>257</v>
      </c>
      <c r="D199" s="97" t="s">
        <v>136</v>
      </c>
      <c r="E199" s="114" t="s">
        <v>90</v>
      </c>
      <c r="F199" s="97" t="s">
        <v>146</v>
      </c>
      <c r="G199" s="97">
        <v>60</v>
      </c>
      <c r="H199" s="97">
        <v>0</v>
      </c>
    </row>
    <row r="200" spans="1:8" x14ac:dyDescent="0.2">
      <c r="A200" s="114" t="s">
        <v>72</v>
      </c>
      <c r="B200" s="97" t="s">
        <v>256</v>
      </c>
      <c r="C200" s="114" t="s">
        <v>257</v>
      </c>
      <c r="D200" s="97" t="s">
        <v>158</v>
      </c>
      <c r="E200" s="114" t="s">
        <v>90</v>
      </c>
      <c r="G200" s="97">
        <v>-9</v>
      </c>
      <c r="H200" s="97">
        <v>0</v>
      </c>
    </row>
    <row r="201" spans="1:8" x14ac:dyDescent="0.2">
      <c r="A201" s="114" t="s">
        <v>72</v>
      </c>
      <c r="B201" s="97" t="s">
        <v>258</v>
      </c>
      <c r="C201" s="114" t="s">
        <v>259</v>
      </c>
      <c r="D201" s="97" t="s">
        <v>89</v>
      </c>
      <c r="E201" s="114" t="s">
        <v>90</v>
      </c>
      <c r="G201" s="97">
        <v>10647</v>
      </c>
      <c r="H201" s="97">
        <v>0</v>
      </c>
    </row>
    <row r="202" spans="1:8" x14ac:dyDescent="0.2">
      <c r="A202" s="114" t="s">
        <v>72</v>
      </c>
      <c r="B202" s="97" t="s">
        <v>258</v>
      </c>
      <c r="C202" s="114" t="s">
        <v>259</v>
      </c>
      <c r="D202" s="97" t="s">
        <v>99</v>
      </c>
      <c r="E202" s="114" t="s">
        <v>90</v>
      </c>
      <c r="F202" s="97" t="s">
        <v>100</v>
      </c>
      <c r="G202" s="97">
        <v>235</v>
      </c>
      <c r="H202" s="97">
        <v>0</v>
      </c>
    </row>
    <row r="203" spans="1:8" x14ac:dyDescent="0.2">
      <c r="A203" s="114" t="s">
        <v>72</v>
      </c>
      <c r="B203" s="97" t="s">
        <v>258</v>
      </c>
      <c r="C203" s="114" t="s">
        <v>259</v>
      </c>
      <c r="D203" s="97" t="s">
        <v>136</v>
      </c>
      <c r="E203" s="114" t="s">
        <v>90</v>
      </c>
      <c r="F203" s="97" t="s">
        <v>146</v>
      </c>
      <c r="G203" s="97">
        <v>21</v>
      </c>
      <c r="H203" s="97">
        <v>0</v>
      </c>
    </row>
    <row r="204" spans="1:8" x14ac:dyDescent="0.2">
      <c r="A204" s="114" t="s">
        <v>72</v>
      </c>
      <c r="B204" s="97" t="s">
        <v>258</v>
      </c>
      <c r="C204" s="114" t="s">
        <v>259</v>
      </c>
      <c r="D204" s="97" t="s">
        <v>158</v>
      </c>
      <c r="E204" s="114" t="s">
        <v>90</v>
      </c>
      <c r="G204" s="97">
        <v>-62</v>
      </c>
      <c r="H204" s="97">
        <v>0</v>
      </c>
    </row>
    <row r="205" spans="1:8" x14ac:dyDescent="0.2">
      <c r="A205" s="114" t="s">
        <v>72</v>
      </c>
      <c r="B205" s="97" t="s">
        <v>260</v>
      </c>
      <c r="C205" s="114" t="s">
        <v>261</v>
      </c>
      <c r="D205" s="97" t="s">
        <v>89</v>
      </c>
      <c r="E205" s="114" t="s">
        <v>90</v>
      </c>
      <c r="G205" s="97">
        <v>37428</v>
      </c>
      <c r="H205" s="97">
        <v>0</v>
      </c>
    </row>
    <row r="206" spans="1:8" x14ac:dyDescent="0.2">
      <c r="A206" s="114" t="s">
        <v>72</v>
      </c>
      <c r="B206" s="97" t="s">
        <v>260</v>
      </c>
      <c r="C206" s="114" t="s">
        <v>261</v>
      </c>
      <c r="D206" s="97" t="s">
        <v>99</v>
      </c>
      <c r="E206" s="114" t="s">
        <v>90</v>
      </c>
      <c r="F206" s="97" t="s">
        <v>100</v>
      </c>
      <c r="G206" s="97">
        <v>130</v>
      </c>
      <c r="H206" s="97">
        <v>0</v>
      </c>
    </row>
    <row r="207" spans="1:8" x14ac:dyDescent="0.2">
      <c r="A207" s="114" t="s">
        <v>72</v>
      </c>
      <c r="B207" s="97" t="s">
        <v>260</v>
      </c>
      <c r="C207" s="114" t="s">
        <v>261</v>
      </c>
      <c r="D207" s="97" t="s">
        <v>136</v>
      </c>
      <c r="E207" s="114" t="s">
        <v>90</v>
      </c>
      <c r="F207" s="97" t="s">
        <v>146</v>
      </c>
      <c r="G207" s="97">
        <v>256</v>
      </c>
      <c r="H207" s="97">
        <v>0</v>
      </c>
    </row>
    <row r="208" spans="1:8" x14ac:dyDescent="0.2">
      <c r="A208" s="114" t="s">
        <v>72</v>
      </c>
      <c r="B208" s="97" t="s">
        <v>260</v>
      </c>
      <c r="C208" s="114" t="s">
        <v>261</v>
      </c>
      <c r="D208" s="97" t="s">
        <v>158</v>
      </c>
      <c r="E208" s="114" t="s">
        <v>90</v>
      </c>
      <c r="G208" s="97">
        <v>-131</v>
      </c>
      <c r="H208" s="97">
        <v>0</v>
      </c>
    </row>
    <row r="209" spans="1:8" x14ac:dyDescent="0.2">
      <c r="A209" s="114" t="s">
        <v>72</v>
      </c>
      <c r="B209" s="97" t="s">
        <v>262</v>
      </c>
      <c r="C209" s="114" t="s">
        <v>263</v>
      </c>
      <c r="D209" s="97" t="s">
        <v>89</v>
      </c>
      <c r="E209" s="114" t="s">
        <v>90</v>
      </c>
      <c r="G209" s="97">
        <v>22011</v>
      </c>
      <c r="H209" s="97">
        <v>0</v>
      </c>
    </row>
    <row r="210" spans="1:8" x14ac:dyDescent="0.2">
      <c r="A210" s="114" t="s">
        <v>72</v>
      </c>
      <c r="B210" s="97" t="s">
        <v>262</v>
      </c>
      <c r="C210" s="114" t="s">
        <v>263</v>
      </c>
      <c r="D210" s="97" t="s">
        <v>99</v>
      </c>
      <c r="E210" s="114" t="s">
        <v>90</v>
      </c>
      <c r="F210" s="97" t="s">
        <v>100</v>
      </c>
      <c r="G210" s="97">
        <v>394</v>
      </c>
      <c r="H210" s="97">
        <v>0</v>
      </c>
    </row>
    <row r="211" spans="1:8" x14ac:dyDescent="0.2">
      <c r="A211" s="114" t="s">
        <v>72</v>
      </c>
      <c r="B211" s="97" t="s">
        <v>262</v>
      </c>
      <c r="C211" s="114" t="s">
        <v>263</v>
      </c>
      <c r="D211" s="97" t="s">
        <v>167</v>
      </c>
      <c r="E211" s="114" t="s">
        <v>90</v>
      </c>
      <c r="F211" s="97" t="s">
        <v>146</v>
      </c>
      <c r="G211" s="97">
        <v>1010</v>
      </c>
      <c r="H211" s="97">
        <v>0</v>
      </c>
    </row>
    <row r="212" spans="1:8" x14ac:dyDescent="0.2">
      <c r="A212" s="114" t="s">
        <v>72</v>
      </c>
      <c r="B212" s="97" t="s">
        <v>264</v>
      </c>
      <c r="C212" s="114" t="s">
        <v>265</v>
      </c>
      <c r="D212" s="97" t="s">
        <v>89</v>
      </c>
      <c r="E212" s="114" t="s">
        <v>90</v>
      </c>
      <c r="G212" s="97">
        <v>211</v>
      </c>
      <c r="H212" s="97">
        <v>0</v>
      </c>
    </row>
    <row r="213" spans="1:8" x14ac:dyDescent="0.2">
      <c r="A213" s="114" t="s">
        <v>72</v>
      </c>
      <c r="B213" s="97" t="s">
        <v>266</v>
      </c>
      <c r="C213" s="114" t="s">
        <v>267</v>
      </c>
      <c r="D213" s="97" t="s">
        <v>89</v>
      </c>
      <c r="E213" s="114" t="s">
        <v>90</v>
      </c>
      <c r="G213" s="97">
        <v>-131</v>
      </c>
      <c r="H213" s="97">
        <v>0</v>
      </c>
    </row>
    <row r="214" spans="1:8" x14ac:dyDescent="0.2">
      <c r="A214" s="114" t="s">
        <v>74</v>
      </c>
      <c r="B214" s="97" t="s">
        <v>268</v>
      </c>
      <c r="C214" s="114" t="s">
        <v>269</v>
      </c>
      <c r="D214" s="97" t="s">
        <v>89</v>
      </c>
      <c r="E214" s="114" t="s">
        <v>90</v>
      </c>
      <c r="G214" s="97">
        <v>1553</v>
      </c>
      <c r="H214" s="97">
        <v>0</v>
      </c>
    </row>
    <row r="215" spans="1:8" x14ac:dyDescent="0.2">
      <c r="A215" s="114" t="s">
        <v>74</v>
      </c>
      <c r="B215" s="97" t="s">
        <v>268</v>
      </c>
      <c r="C215" s="114" t="s">
        <v>269</v>
      </c>
      <c r="D215" s="97" t="s">
        <v>140</v>
      </c>
      <c r="E215" s="114" t="s">
        <v>90</v>
      </c>
      <c r="F215" s="97" t="s">
        <v>100</v>
      </c>
      <c r="G215" s="97">
        <v>33</v>
      </c>
      <c r="H215" s="97">
        <v>0</v>
      </c>
    </row>
    <row r="216" spans="1:8" x14ac:dyDescent="0.2">
      <c r="A216" s="114" t="s">
        <v>74</v>
      </c>
      <c r="B216" s="97" t="s">
        <v>268</v>
      </c>
      <c r="C216" s="114" t="s">
        <v>269</v>
      </c>
      <c r="D216" s="97" t="s">
        <v>151</v>
      </c>
      <c r="E216" s="114" t="s">
        <v>90</v>
      </c>
      <c r="G216" s="97">
        <v>202</v>
      </c>
      <c r="H216" s="97">
        <v>0</v>
      </c>
    </row>
    <row r="217" spans="1:8" x14ac:dyDescent="0.2">
      <c r="A217" s="114" t="s">
        <v>74</v>
      </c>
      <c r="B217" s="97" t="s">
        <v>268</v>
      </c>
      <c r="C217" s="114" t="s">
        <v>269</v>
      </c>
      <c r="D217" s="97" t="s">
        <v>145</v>
      </c>
      <c r="E217" s="114" t="s">
        <v>90</v>
      </c>
      <c r="F217" s="97" t="s">
        <v>137</v>
      </c>
      <c r="G217" s="97">
        <v>202</v>
      </c>
      <c r="H217" s="97">
        <v>0</v>
      </c>
    </row>
    <row r="218" spans="1:8" x14ac:dyDescent="0.2">
      <c r="A218" s="114" t="s">
        <v>74</v>
      </c>
      <c r="B218" s="97" t="s">
        <v>270</v>
      </c>
      <c r="C218" s="114" t="s">
        <v>271</v>
      </c>
      <c r="D218" s="97" t="s">
        <v>89</v>
      </c>
      <c r="E218" s="114" t="s">
        <v>90</v>
      </c>
      <c r="G218" s="97">
        <v>95</v>
      </c>
      <c r="H218" s="97">
        <v>0</v>
      </c>
    </row>
    <row r="219" spans="1:8" x14ac:dyDescent="0.2">
      <c r="A219" s="114" t="s">
        <v>74</v>
      </c>
      <c r="B219" s="97" t="s">
        <v>272</v>
      </c>
      <c r="C219" s="114" t="s">
        <v>273</v>
      </c>
      <c r="D219" s="97" t="s">
        <v>89</v>
      </c>
      <c r="E219" s="114" t="s">
        <v>90</v>
      </c>
      <c r="G219" s="97">
        <v>924</v>
      </c>
      <c r="H219" s="97">
        <v>0</v>
      </c>
    </row>
    <row r="220" spans="1:8" x14ac:dyDescent="0.2">
      <c r="A220" s="114" t="s">
        <v>74</v>
      </c>
      <c r="B220" s="97" t="s">
        <v>272</v>
      </c>
      <c r="C220" s="114" t="s">
        <v>273</v>
      </c>
      <c r="D220" s="97" t="s">
        <v>140</v>
      </c>
      <c r="E220" s="114" t="s">
        <v>90</v>
      </c>
      <c r="F220" s="97" t="s">
        <v>100</v>
      </c>
      <c r="G220" s="97">
        <v>146</v>
      </c>
      <c r="H220" s="97">
        <v>0</v>
      </c>
    </row>
    <row r="221" spans="1:8" x14ac:dyDescent="0.2">
      <c r="A221" s="114" t="s">
        <v>74</v>
      </c>
      <c r="B221" s="97" t="s">
        <v>272</v>
      </c>
      <c r="C221" s="114" t="s">
        <v>273</v>
      </c>
      <c r="D221" s="97" t="s">
        <v>99</v>
      </c>
      <c r="E221" s="114" t="s">
        <v>90</v>
      </c>
      <c r="G221" s="97">
        <v>20</v>
      </c>
      <c r="H221" s="97">
        <v>0</v>
      </c>
    </row>
    <row r="222" spans="1:8" x14ac:dyDescent="0.2">
      <c r="A222" s="114" t="s">
        <v>74</v>
      </c>
      <c r="B222" s="97" t="s">
        <v>272</v>
      </c>
      <c r="C222" s="114" t="s">
        <v>273</v>
      </c>
      <c r="D222" s="97" t="s">
        <v>151</v>
      </c>
      <c r="E222" s="114" t="s">
        <v>90</v>
      </c>
      <c r="G222" s="97">
        <v>94</v>
      </c>
      <c r="H222" s="97">
        <v>0</v>
      </c>
    </row>
    <row r="223" spans="1:8" x14ac:dyDescent="0.2">
      <c r="A223" s="114" t="s">
        <v>74</v>
      </c>
      <c r="B223" s="97" t="s">
        <v>274</v>
      </c>
      <c r="C223" s="114" t="s">
        <v>275</v>
      </c>
      <c r="D223" s="97" t="s">
        <v>89</v>
      </c>
      <c r="E223" s="114" t="s">
        <v>90</v>
      </c>
      <c r="G223" s="97">
        <v>221</v>
      </c>
      <c r="H223" s="97">
        <v>0</v>
      </c>
    </row>
    <row r="224" spans="1:8" x14ac:dyDescent="0.2">
      <c r="A224" s="114" t="s">
        <v>74</v>
      </c>
      <c r="B224" s="97" t="s">
        <v>274</v>
      </c>
      <c r="C224" s="114" t="s">
        <v>275</v>
      </c>
      <c r="D224" s="97" t="s">
        <v>140</v>
      </c>
      <c r="E224" s="114" t="s">
        <v>90</v>
      </c>
      <c r="G224" s="97">
        <v>114</v>
      </c>
      <c r="H224" s="97">
        <v>0</v>
      </c>
    </row>
    <row r="225" spans="1:8" x14ac:dyDescent="0.2">
      <c r="A225" s="114" t="s">
        <v>74</v>
      </c>
      <c r="B225" s="97" t="s">
        <v>274</v>
      </c>
      <c r="C225" s="114" t="s">
        <v>275</v>
      </c>
      <c r="D225" s="97" t="s">
        <v>136</v>
      </c>
      <c r="E225" s="114" t="s">
        <v>90</v>
      </c>
      <c r="F225" s="97" t="s">
        <v>137</v>
      </c>
      <c r="G225" s="97">
        <v>519</v>
      </c>
      <c r="H225" s="97">
        <v>0</v>
      </c>
    </row>
    <row r="226" spans="1:8" x14ac:dyDescent="0.2">
      <c r="A226" s="114" t="s">
        <v>74</v>
      </c>
      <c r="B226" s="97" t="s">
        <v>276</v>
      </c>
      <c r="C226" s="114" t="s">
        <v>277</v>
      </c>
      <c r="D226" s="97" t="s">
        <v>89</v>
      </c>
      <c r="E226" s="114" t="s">
        <v>90</v>
      </c>
      <c r="G226" s="97">
        <v>84</v>
      </c>
      <c r="H226" s="97">
        <v>0</v>
      </c>
    </row>
    <row r="227" spans="1:8" x14ac:dyDescent="0.2">
      <c r="A227" s="114" t="s">
        <v>74</v>
      </c>
      <c r="B227" s="97" t="s">
        <v>276</v>
      </c>
      <c r="C227" s="114" t="s">
        <v>277</v>
      </c>
      <c r="D227" s="97" t="s">
        <v>140</v>
      </c>
      <c r="E227" s="114" t="s">
        <v>90</v>
      </c>
      <c r="G227" s="97">
        <v>76</v>
      </c>
      <c r="H227" s="97">
        <v>0</v>
      </c>
    </row>
    <row r="228" spans="1:8" x14ac:dyDescent="0.2">
      <c r="A228" s="114" t="s">
        <v>74</v>
      </c>
      <c r="B228" s="97" t="s">
        <v>278</v>
      </c>
      <c r="C228" s="114" t="s">
        <v>279</v>
      </c>
      <c r="D228" s="97" t="s">
        <v>89</v>
      </c>
      <c r="E228" s="114" t="s">
        <v>90</v>
      </c>
      <c r="G228" s="97">
        <v>1544</v>
      </c>
      <c r="H228" s="97">
        <v>0</v>
      </c>
    </row>
    <row r="229" spans="1:8" x14ac:dyDescent="0.2">
      <c r="A229" s="114" t="s">
        <v>74</v>
      </c>
      <c r="B229" s="97" t="s">
        <v>278</v>
      </c>
      <c r="C229" s="114" t="s">
        <v>279</v>
      </c>
      <c r="D229" s="97" t="s">
        <v>140</v>
      </c>
      <c r="E229" s="114" t="s">
        <v>90</v>
      </c>
      <c r="G229" s="97">
        <v>138</v>
      </c>
      <c r="H229" s="97">
        <v>0</v>
      </c>
    </row>
    <row r="230" spans="1:8" x14ac:dyDescent="0.2">
      <c r="A230" s="114" t="s">
        <v>74</v>
      </c>
      <c r="B230" s="97" t="s">
        <v>278</v>
      </c>
      <c r="C230" s="114" t="s">
        <v>279</v>
      </c>
      <c r="D230" s="97" t="s">
        <v>151</v>
      </c>
      <c r="E230" s="114" t="s">
        <v>90</v>
      </c>
      <c r="F230" s="97" t="s">
        <v>100</v>
      </c>
      <c r="G230" s="97">
        <v>547</v>
      </c>
      <c r="H230" s="97">
        <v>0</v>
      </c>
    </row>
    <row r="231" spans="1:8" x14ac:dyDescent="0.2">
      <c r="A231" s="114" t="s">
        <v>74</v>
      </c>
      <c r="B231" s="97" t="s">
        <v>280</v>
      </c>
      <c r="C231" s="114" t="s">
        <v>281</v>
      </c>
      <c r="D231" s="97" t="s">
        <v>89</v>
      </c>
      <c r="E231" s="114" t="s">
        <v>90</v>
      </c>
      <c r="G231" s="97">
        <v>74</v>
      </c>
      <c r="H231" s="97">
        <v>0</v>
      </c>
    </row>
    <row r="232" spans="1:8" x14ac:dyDescent="0.2">
      <c r="A232" s="114" t="s">
        <v>74</v>
      </c>
      <c r="B232" s="97" t="s">
        <v>280</v>
      </c>
      <c r="C232" s="114" t="s">
        <v>281</v>
      </c>
      <c r="D232" s="97" t="s">
        <v>140</v>
      </c>
      <c r="E232" s="114" t="s">
        <v>90</v>
      </c>
      <c r="G232" s="97">
        <v>64</v>
      </c>
      <c r="H232" s="97">
        <v>0</v>
      </c>
    </row>
    <row r="233" spans="1:8" x14ac:dyDescent="0.2">
      <c r="A233" s="114" t="s">
        <v>74</v>
      </c>
      <c r="B233" s="97" t="s">
        <v>282</v>
      </c>
      <c r="C233" s="114" t="s">
        <v>283</v>
      </c>
      <c r="D233" s="97" t="s">
        <v>89</v>
      </c>
      <c r="E233" s="114" t="s">
        <v>90</v>
      </c>
      <c r="G233" s="97">
        <v>171</v>
      </c>
      <c r="H233" s="97">
        <v>0</v>
      </c>
    </row>
    <row r="234" spans="1:8" x14ac:dyDescent="0.2">
      <c r="A234" s="114" t="s">
        <v>74</v>
      </c>
      <c r="B234" s="97" t="s">
        <v>282</v>
      </c>
      <c r="C234" s="114" t="s">
        <v>283</v>
      </c>
      <c r="D234" s="97" t="s">
        <v>140</v>
      </c>
      <c r="E234" s="114" t="s">
        <v>90</v>
      </c>
      <c r="G234" s="97">
        <v>52</v>
      </c>
      <c r="H234" s="97">
        <v>0</v>
      </c>
    </row>
    <row r="235" spans="1:8" x14ac:dyDescent="0.2">
      <c r="A235" s="114" t="s">
        <v>74</v>
      </c>
      <c r="B235" s="97" t="s">
        <v>284</v>
      </c>
      <c r="C235" s="114" t="s">
        <v>285</v>
      </c>
      <c r="D235" s="97" t="s">
        <v>89</v>
      </c>
      <c r="E235" s="114" t="s">
        <v>90</v>
      </c>
      <c r="G235" s="97">
        <v>0</v>
      </c>
      <c r="H235" s="97">
        <v>0</v>
      </c>
    </row>
    <row r="236" spans="1:8" x14ac:dyDescent="0.2">
      <c r="A236" s="114" t="s">
        <v>74</v>
      </c>
      <c r="B236" s="97" t="s">
        <v>286</v>
      </c>
      <c r="C236" s="114" t="s">
        <v>287</v>
      </c>
      <c r="D236" s="97" t="s">
        <v>89</v>
      </c>
      <c r="E236" s="114" t="s">
        <v>90</v>
      </c>
      <c r="G236" s="97">
        <v>2812</v>
      </c>
      <c r="H236" s="97">
        <v>0</v>
      </c>
    </row>
    <row r="237" spans="1:8" x14ac:dyDescent="0.2">
      <c r="A237" s="114" t="s">
        <v>74</v>
      </c>
      <c r="B237" s="97" t="s">
        <v>286</v>
      </c>
      <c r="C237" s="114" t="s">
        <v>287</v>
      </c>
      <c r="D237" s="97" t="s">
        <v>99</v>
      </c>
      <c r="E237" s="114" t="s">
        <v>90</v>
      </c>
      <c r="F237" s="97" t="s">
        <v>100</v>
      </c>
      <c r="G237" s="97">
        <v>24</v>
      </c>
      <c r="H237" s="97">
        <v>0</v>
      </c>
    </row>
    <row r="238" spans="1:8" x14ac:dyDescent="0.2">
      <c r="A238" s="114" t="s">
        <v>74</v>
      </c>
      <c r="B238" s="97" t="s">
        <v>286</v>
      </c>
      <c r="C238" s="114" t="s">
        <v>287</v>
      </c>
      <c r="D238" s="97" t="s">
        <v>136</v>
      </c>
      <c r="E238" s="114" t="s">
        <v>90</v>
      </c>
      <c r="F238" s="97" t="s">
        <v>146</v>
      </c>
      <c r="G238" s="97">
        <v>200</v>
      </c>
      <c r="H238" s="97">
        <v>0</v>
      </c>
    </row>
    <row r="239" spans="1:8" x14ac:dyDescent="0.2">
      <c r="A239" s="114" t="s">
        <v>74</v>
      </c>
      <c r="B239" s="97" t="s">
        <v>288</v>
      </c>
      <c r="C239" s="114" t="s">
        <v>289</v>
      </c>
      <c r="D239" s="97" t="s">
        <v>89</v>
      </c>
      <c r="E239" s="114" t="s">
        <v>90</v>
      </c>
      <c r="G239" s="97">
        <v>0</v>
      </c>
      <c r="H239" s="97">
        <v>0</v>
      </c>
    </row>
    <row r="240" spans="1:8" x14ac:dyDescent="0.2">
      <c r="A240" s="114" t="s">
        <v>74</v>
      </c>
      <c r="B240" s="97" t="s">
        <v>290</v>
      </c>
      <c r="C240" s="114" t="s">
        <v>291</v>
      </c>
      <c r="D240" s="97" t="s">
        <v>89</v>
      </c>
      <c r="E240" s="114" t="s">
        <v>90</v>
      </c>
      <c r="G240" s="97">
        <v>0</v>
      </c>
      <c r="H240" s="97">
        <v>0</v>
      </c>
    </row>
    <row r="241" spans="1:8" x14ac:dyDescent="0.2">
      <c r="A241" s="114" t="s">
        <v>74</v>
      </c>
      <c r="B241" s="97" t="s">
        <v>292</v>
      </c>
      <c r="C241" s="114" t="s">
        <v>293</v>
      </c>
      <c r="D241" s="97" t="s">
        <v>89</v>
      </c>
      <c r="E241" s="114" t="s">
        <v>90</v>
      </c>
      <c r="G241" s="97">
        <v>310</v>
      </c>
      <c r="H241" s="97">
        <v>0</v>
      </c>
    </row>
    <row r="242" spans="1:8" x14ac:dyDescent="0.2">
      <c r="A242" s="114" t="s">
        <v>74</v>
      </c>
      <c r="B242" s="97" t="s">
        <v>294</v>
      </c>
      <c r="C242" s="114" t="s">
        <v>295</v>
      </c>
      <c r="D242" s="97" t="s">
        <v>89</v>
      </c>
      <c r="E242" s="114" t="s">
        <v>90</v>
      </c>
      <c r="G242" s="97">
        <v>178</v>
      </c>
      <c r="H242" s="97">
        <v>0</v>
      </c>
    </row>
    <row r="243" spans="1:8" x14ac:dyDescent="0.2">
      <c r="A243" s="114" t="s">
        <v>74</v>
      </c>
      <c r="B243" s="97" t="s">
        <v>294</v>
      </c>
      <c r="C243" s="114" t="s">
        <v>295</v>
      </c>
      <c r="D243" s="97" t="s">
        <v>158</v>
      </c>
      <c r="E243" s="114" t="s">
        <v>90</v>
      </c>
      <c r="G243" s="97">
        <v>-25</v>
      </c>
      <c r="H243" s="97">
        <v>0</v>
      </c>
    </row>
    <row r="244" spans="1:8" x14ac:dyDescent="0.2">
      <c r="A244" s="114" t="s">
        <v>76</v>
      </c>
      <c r="B244" s="97" t="s">
        <v>296</v>
      </c>
      <c r="C244" s="114" t="s">
        <v>297</v>
      </c>
      <c r="D244" s="97" t="s">
        <v>89</v>
      </c>
      <c r="E244" s="114" t="s">
        <v>90</v>
      </c>
      <c r="G244" s="97">
        <v>84</v>
      </c>
      <c r="H244" s="97">
        <v>0</v>
      </c>
    </row>
    <row r="245" spans="1:8" x14ac:dyDescent="0.2">
      <c r="A245" s="114" t="s">
        <v>76</v>
      </c>
      <c r="B245" s="97" t="s">
        <v>298</v>
      </c>
      <c r="C245" s="114" t="s">
        <v>299</v>
      </c>
      <c r="D245" s="97" t="s">
        <v>89</v>
      </c>
      <c r="E245" s="114" t="s">
        <v>90</v>
      </c>
      <c r="G245" s="97">
        <v>328</v>
      </c>
      <c r="H245" s="97">
        <v>0</v>
      </c>
    </row>
    <row r="246" spans="1:8" x14ac:dyDescent="0.2">
      <c r="A246" s="114" t="s">
        <v>76</v>
      </c>
      <c r="B246" s="97" t="s">
        <v>300</v>
      </c>
      <c r="C246" s="114" t="s">
        <v>301</v>
      </c>
      <c r="D246" s="97" t="s">
        <v>89</v>
      </c>
      <c r="E246" s="114" t="s">
        <v>90</v>
      </c>
      <c r="G246" s="97">
        <v>183</v>
      </c>
      <c r="H246" s="97">
        <v>0</v>
      </c>
    </row>
    <row r="247" spans="1:8" x14ac:dyDescent="0.2">
      <c r="A247" s="114" t="s">
        <v>76</v>
      </c>
      <c r="B247" s="97" t="s">
        <v>300</v>
      </c>
      <c r="C247" s="114" t="s">
        <v>301</v>
      </c>
      <c r="D247" s="97" t="s">
        <v>158</v>
      </c>
      <c r="E247" s="114" t="s">
        <v>90</v>
      </c>
      <c r="G247" s="97">
        <v>-18</v>
      </c>
      <c r="H247" s="97">
        <v>0</v>
      </c>
    </row>
    <row r="248" spans="1:8" x14ac:dyDescent="0.2">
      <c r="A248" s="114" t="s">
        <v>76</v>
      </c>
      <c r="B248" s="97" t="s">
        <v>302</v>
      </c>
      <c r="C248" s="114" t="s">
        <v>303</v>
      </c>
      <c r="D248" s="97" t="s">
        <v>89</v>
      </c>
      <c r="E248" s="114" t="s">
        <v>90</v>
      </c>
      <c r="G248" s="97">
        <v>349</v>
      </c>
      <c r="H248" s="97">
        <v>0</v>
      </c>
    </row>
    <row r="249" spans="1:8" x14ac:dyDescent="0.2">
      <c r="A249" s="114" t="s">
        <v>76</v>
      </c>
      <c r="B249" s="97" t="s">
        <v>304</v>
      </c>
      <c r="C249" s="114" t="s">
        <v>305</v>
      </c>
      <c r="D249" s="97" t="s">
        <v>89</v>
      </c>
      <c r="E249" s="114" t="s">
        <v>90</v>
      </c>
      <c r="G249" s="97">
        <v>85</v>
      </c>
      <c r="H249" s="97">
        <v>0</v>
      </c>
    </row>
    <row r="250" spans="1:8" x14ac:dyDescent="0.2">
      <c r="A250" s="114" t="s">
        <v>76</v>
      </c>
      <c r="B250" s="97" t="s">
        <v>306</v>
      </c>
      <c r="C250" s="114" t="s">
        <v>307</v>
      </c>
      <c r="D250" s="97" t="s">
        <v>89</v>
      </c>
      <c r="E250" s="114" t="s">
        <v>90</v>
      </c>
      <c r="G250" s="97">
        <v>318</v>
      </c>
      <c r="H250" s="97">
        <v>0</v>
      </c>
    </row>
    <row r="251" spans="1:8" x14ac:dyDescent="0.2">
      <c r="A251" s="114" t="s">
        <v>76</v>
      </c>
      <c r="B251" s="97" t="s">
        <v>308</v>
      </c>
      <c r="C251" s="114" t="s">
        <v>309</v>
      </c>
      <c r="D251" s="97" t="s">
        <v>89</v>
      </c>
      <c r="E251" s="114" t="s">
        <v>90</v>
      </c>
      <c r="G251" s="97">
        <v>59</v>
      </c>
      <c r="H251" s="97">
        <v>0</v>
      </c>
    </row>
    <row r="252" spans="1:8" x14ac:dyDescent="0.2">
      <c r="A252" s="114" t="s">
        <v>76</v>
      </c>
      <c r="B252" s="97" t="s">
        <v>310</v>
      </c>
      <c r="C252" s="114" t="s">
        <v>311</v>
      </c>
      <c r="D252" s="97" t="s">
        <v>140</v>
      </c>
      <c r="E252" s="114" t="s">
        <v>90</v>
      </c>
      <c r="G252" s="97">
        <v>3</v>
      </c>
      <c r="H252" s="97">
        <v>0</v>
      </c>
    </row>
    <row r="253" spans="1:8" x14ac:dyDescent="0.2">
      <c r="A253" s="114" t="s">
        <v>76</v>
      </c>
      <c r="B253" s="97" t="s">
        <v>312</v>
      </c>
      <c r="C253" s="114" t="s">
        <v>313</v>
      </c>
      <c r="D253" s="97" t="s">
        <v>140</v>
      </c>
      <c r="E253" s="114" t="s">
        <v>90</v>
      </c>
      <c r="G253" s="97">
        <v>1</v>
      </c>
      <c r="H253" s="97">
        <v>0</v>
      </c>
    </row>
    <row r="254" spans="1:8" x14ac:dyDescent="0.2">
      <c r="A254" s="114" t="s">
        <v>78</v>
      </c>
      <c r="B254" s="97" t="s">
        <v>314</v>
      </c>
      <c r="C254" s="114" t="s">
        <v>315</v>
      </c>
      <c r="D254" s="97" t="s">
        <v>89</v>
      </c>
      <c r="E254" s="114" t="s">
        <v>90</v>
      </c>
      <c r="G254" s="97">
        <v>0</v>
      </c>
      <c r="H254" s="97">
        <v>0</v>
      </c>
    </row>
    <row r="255" spans="1:8" x14ac:dyDescent="0.2">
      <c r="A255" s="114" t="s">
        <v>78</v>
      </c>
      <c r="B255" s="97" t="s">
        <v>316</v>
      </c>
      <c r="C255" s="114" t="s">
        <v>317</v>
      </c>
      <c r="D255" s="97" t="s">
        <v>89</v>
      </c>
      <c r="E255" s="114" t="s">
        <v>90</v>
      </c>
      <c r="G255" s="97">
        <v>297</v>
      </c>
      <c r="H255" s="97">
        <v>0</v>
      </c>
    </row>
    <row r="256" spans="1:8" x14ac:dyDescent="0.2">
      <c r="A256" s="114" t="s">
        <v>78</v>
      </c>
      <c r="B256" s="97" t="s">
        <v>316</v>
      </c>
      <c r="C256" s="114" t="s">
        <v>317</v>
      </c>
      <c r="D256" s="97" t="s">
        <v>99</v>
      </c>
      <c r="E256" s="114" t="s">
        <v>90</v>
      </c>
      <c r="F256" s="97" t="s">
        <v>100</v>
      </c>
      <c r="G256" s="97">
        <v>149</v>
      </c>
      <c r="H256" s="97">
        <v>0</v>
      </c>
    </row>
    <row r="257" spans="1:8" x14ac:dyDescent="0.2">
      <c r="A257" s="114" t="s">
        <v>78</v>
      </c>
      <c r="B257" s="97" t="s">
        <v>316</v>
      </c>
      <c r="C257" s="114" t="s">
        <v>317</v>
      </c>
      <c r="D257" s="97" t="s">
        <v>151</v>
      </c>
      <c r="E257" s="114" t="s">
        <v>90</v>
      </c>
      <c r="G257" s="97">
        <v>1389</v>
      </c>
      <c r="H257" s="97">
        <v>0</v>
      </c>
    </row>
    <row r="258" spans="1:8" x14ac:dyDescent="0.2">
      <c r="A258" s="114" t="s">
        <v>78</v>
      </c>
      <c r="B258" s="97" t="s">
        <v>316</v>
      </c>
      <c r="C258" s="114" t="s">
        <v>317</v>
      </c>
      <c r="D258" s="97" t="s">
        <v>136</v>
      </c>
      <c r="E258" s="114" t="s">
        <v>90</v>
      </c>
      <c r="F258" s="97" t="s">
        <v>137</v>
      </c>
      <c r="G258" s="97">
        <v>9</v>
      </c>
      <c r="H258" s="97">
        <v>0</v>
      </c>
    </row>
    <row r="259" spans="1:8" x14ac:dyDescent="0.2">
      <c r="A259" s="114"/>
      <c r="C259" s="114"/>
      <c r="E259" s="114"/>
    </row>
  </sheetData>
  <autoFilter ref="A13:H258" xr:uid="{DA2B6219-7245-984F-916B-4F8D24CBBEB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CD8F-4774-404A-8C8E-5777348E6FC9}">
  <sheetPr filterMode="1"/>
  <dimension ref="A1:T519"/>
  <sheetViews>
    <sheetView topLeftCell="F1" workbookViewId="0">
      <selection activeCell="F16" sqref="F16"/>
    </sheetView>
  </sheetViews>
  <sheetFormatPr baseColWidth="10" defaultColWidth="8.83203125" defaultRowHeight="15" x14ac:dyDescent="0.2"/>
  <cols>
    <col min="1" max="1" width="15.1640625" style="119" bestFit="1" customWidth="1"/>
    <col min="2" max="2" width="11.1640625" style="118" bestFit="1" customWidth="1"/>
    <col min="3" max="3" width="14" style="118" bestFit="1" customWidth="1"/>
    <col min="4" max="4" width="33.5" style="118" bestFit="1" customWidth="1"/>
    <col min="5" max="5" width="13" style="118" bestFit="1" customWidth="1"/>
    <col min="6" max="6" width="35.33203125" style="118" bestFit="1" customWidth="1"/>
    <col min="7" max="7" width="15.1640625" style="118" bestFit="1" customWidth="1"/>
    <col min="8" max="8" width="53" style="118" bestFit="1" customWidth="1"/>
    <col min="9" max="9" width="10.6640625" style="118" bestFit="1" customWidth="1"/>
    <col min="10" max="10" width="28.6640625" style="118" bestFit="1" customWidth="1"/>
    <col min="11" max="11" width="12.5" style="119" bestFit="1" customWidth="1"/>
    <col min="12" max="12" width="14" style="119" bestFit="1" customWidth="1"/>
    <col min="13" max="13" width="12.5" style="119" bestFit="1" customWidth="1"/>
    <col min="14" max="14" width="14" style="119" bestFit="1" customWidth="1"/>
    <col min="15" max="15" width="13.6640625" style="118" bestFit="1" customWidth="1"/>
    <col min="16" max="16" width="26.6640625" style="118" bestFit="1" customWidth="1"/>
    <col min="17" max="17" width="13.33203125" style="118" bestFit="1" customWidth="1"/>
    <col min="18" max="18" width="67.5" style="118" bestFit="1" customWidth="1"/>
    <col min="19" max="19" width="8.6640625" style="118" bestFit="1" customWidth="1"/>
    <col min="20" max="20" width="59.33203125" style="118" bestFit="1" customWidth="1"/>
    <col min="21" max="16384" width="8.83203125" style="117"/>
  </cols>
  <sheetData>
    <row r="1" spans="1:20" x14ac:dyDescent="0.2">
      <c r="M1" s="129" t="s">
        <v>564</v>
      </c>
      <c r="P1" s="118" t="s">
        <v>342</v>
      </c>
    </row>
    <row r="2" spans="1:20" x14ac:dyDescent="0.2">
      <c r="D2" s="117"/>
      <c r="H2" s="125" t="s">
        <v>28</v>
      </c>
      <c r="K2" s="119">
        <f t="array" ref="K2">SUM(IF($F$18:$F$519=$H2,K$18:K$519))</f>
        <v>152882</v>
      </c>
      <c r="L2" s="119">
        <f t="array" ref="L2">SUM(IF($F$18:$F$519=$H2,L$18:L$519))</f>
        <v>142058</v>
      </c>
      <c r="M2" s="129">
        <f t="array" ref="M2">SUM(IF($F$18:$F$519=$H2,M$18:M$519))</f>
        <v>150729</v>
      </c>
      <c r="N2" s="119">
        <f t="array" ref="N2">SUM(IF($F$18:$F$519=$H2,N$18:N$519))</f>
        <v>140073</v>
      </c>
      <c r="O2" s="119"/>
      <c r="P2" s="129">
        <f t="array" ref="P2">SUM(IF(($F$18:$F$519=$H2)*($P$18:$P$519=$P$1),M$18:M$519))</f>
        <v>4659</v>
      </c>
    </row>
    <row r="3" spans="1:20" x14ac:dyDescent="0.2">
      <c r="D3" s="117"/>
      <c r="H3" s="125" t="s">
        <v>562</v>
      </c>
      <c r="K3" s="119">
        <f t="array" ref="K3">SUM(IF($F$18:$F$519=$H3,K$18:K$519))</f>
        <v>0</v>
      </c>
      <c r="L3" s="119">
        <f t="array" ref="L3">SUM(IF($F$18:$F$519=$H3,L$18:L$519))</f>
        <v>0</v>
      </c>
      <c r="M3" s="129">
        <f t="array" ref="M3">SUM(IF($F$18:$F$519=$H3,M$18:M$519))</f>
        <v>0</v>
      </c>
      <c r="N3" s="119">
        <f t="array" ref="N3">SUM(IF($F$18:$F$519=$H3,N$18:N$519))</f>
        <v>0</v>
      </c>
      <c r="O3" s="119"/>
      <c r="P3" s="129">
        <f t="array" ref="P3">SUM(IF(($F$18:$F$519=$H3)*($P$18:$P$519=$P$1),M$18:M$519))</f>
        <v>0</v>
      </c>
    </row>
    <row r="4" spans="1:20" x14ac:dyDescent="0.2">
      <c r="D4" s="117"/>
      <c r="H4" s="125" t="s">
        <v>29</v>
      </c>
      <c r="K4" s="119">
        <f t="array" ref="K4">SUM(IF($F$18:$F$519=$H4,K$18:K$519))</f>
        <v>283380</v>
      </c>
      <c r="L4" s="119">
        <f t="array" ref="L4">SUM(IF($F$18:$F$519=$H4,L$18:L$519))</f>
        <v>177091</v>
      </c>
      <c r="M4" s="129">
        <f t="array" ref="M4">SUM(IF($F$18:$F$519=$H4,M$18:M$519))</f>
        <v>278831</v>
      </c>
      <c r="N4" s="119">
        <f t="array" ref="N4">SUM(IF($F$18:$F$519=$H4,N$18:N$519))</f>
        <v>173900</v>
      </c>
      <c r="O4" s="119"/>
      <c r="P4" s="129">
        <f t="array" ref="P4">SUM(IF(($F$18:$F$519=$H4)*($P$18:$P$519=$P$1),M$18:M$519))</f>
        <v>49507</v>
      </c>
    </row>
    <row r="5" spans="1:20" x14ac:dyDescent="0.2">
      <c r="D5" s="117"/>
      <c r="H5" s="125" t="s">
        <v>30</v>
      </c>
      <c r="K5" s="119">
        <f t="array" ref="K5">SUM(IF($F$18:$F$519=$H5,K$18:K$519))</f>
        <v>144346</v>
      </c>
      <c r="L5" s="119">
        <f t="array" ref="L5">SUM(IF($F$18:$F$519=$H5,L$18:L$519))</f>
        <v>28123</v>
      </c>
      <c r="M5" s="129">
        <f t="array" ref="M5">SUM(IF($F$18:$F$519=$H5,M$18:M$519))</f>
        <v>147310</v>
      </c>
      <c r="N5" s="119">
        <f t="array" ref="N5">SUM(IF($F$18:$F$519=$H5,N$18:N$519))</f>
        <v>28221</v>
      </c>
      <c r="O5" s="119"/>
      <c r="P5" s="129">
        <f t="array" ref="P5">SUM(IF(($F$18:$F$519=$H5)*($P$18:$P$519=$P$1),M$18:M$519))</f>
        <v>12537</v>
      </c>
    </row>
    <row r="6" spans="1:20" x14ac:dyDescent="0.2">
      <c r="D6" s="117"/>
      <c r="H6" s="118" t="s">
        <v>397</v>
      </c>
      <c r="K6" s="119">
        <f t="array" ref="K6">SUM(IF($F$18:$F$519=$H6,K$18:K$519))</f>
        <v>92363</v>
      </c>
      <c r="L6" s="119">
        <f t="array" ref="L6">SUM(IF($F$18:$F$519=$H6,L$18:L$519))</f>
        <v>41758</v>
      </c>
      <c r="M6" s="129">
        <f t="array" ref="M6">SUM(IF($F$18:$F$519=$H6,M$18:M$519))</f>
        <v>95205</v>
      </c>
      <c r="N6" s="119">
        <f t="array" ref="N6">SUM(IF($F$18:$F$519=$H6,N$18:N$519))</f>
        <v>43149</v>
      </c>
      <c r="O6" s="119"/>
      <c r="P6" s="129">
        <f t="array" ref="P6">SUM(IF(($F$18:$F$519=$H6)*($P$18:$P$519=$P$1),M$18:M$519))</f>
        <v>1194</v>
      </c>
    </row>
    <row r="7" spans="1:20" x14ac:dyDescent="0.2">
      <c r="D7" s="117"/>
      <c r="H7" s="125" t="s">
        <v>32</v>
      </c>
      <c r="K7" s="119">
        <f t="array" ref="K7">SUM(IF($F$18:$F$519=$H7,K$18:K$519))</f>
        <v>9801</v>
      </c>
      <c r="L7" s="119">
        <f t="array" ref="L7">SUM(IF($F$18:$F$519=$H7,L$18:L$519))</f>
        <v>-170</v>
      </c>
      <c r="M7" s="129">
        <f t="array" ref="M7">SUM(IF($F$18:$F$519=$H7,M$18:M$519))</f>
        <v>9688</v>
      </c>
      <c r="N7" s="119">
        <f t="array" ref="N7">SUM(IF($F$18:$F$519=$H7,N$18:N$519))</f>
        <v>-171</v>
      </c>
      <c r="O7" s="119"/>
      <c r="P7" s="129">
        <f t="array" ref="P7">SUM(IF(($F$18:$F$519=$H7)*($P$18:$P$519=$P$1),M$18:M$519))</f>
        <v>921</v>
      </c>
    </row>
    <row r="8" spans="1:20" x14ac:dyDescent="0.2">
      <c r="D8" s="117"/>
      <c r="H8" s="125" t="s">
        <v>33</v>
      </c>
      <c r="K8" s="119">
        <f t="array" ref="K8">SUM(IF($F$18:$F$519=$H8,K$18:K$519))</f>
        <v>1584</v>
      </c>
      <c r="L8" s="119">
        <f t="array" ref="L8">SUM(IF($F$18:$F$519=$H8,L$18:L$519))</f>
        <v>584</v>
      </c>
      <c r="M8" s="129">
        <f t="array" ref="M8">SUM(IF($F$18:$F$519=$H8,M$18:M$519))</f>
        <v>1567</v>
      </c>
      <c r="N8" s="119">
        <f t="array" ref="N8">SUM(IF($F$18:$F$519=$H8,N$18:N$519))</f>
        <v>584</v>
      </c>
      <c r="O8" s="119"/>
      <c r="P8" s="129">
        <f t="array" ref="P8">SUM(IF(($F$18:$F$519=$H8)*($P$18:$P$519=$P$1),M$18:M$519))</f>
        <v>0</v>
      </c>
    </row>
    <row r="9" spans="1:20" x14ac:dyDescent="0.2">
      <c r="D9" s="117"/>
      <c r="H9" s="125" t="s">
        <v>34</v>
      </c>
      <c r="K9" s="119">
        <f t="array" ref="K9">SUM(IF($F$18:$F$519=$H9,K$18:K$519))</f>
        <v>1557</v>
      </c>
      <c r="L9" s="119">
        <f t="array" ref="L9">SUM(IF($F$18:$F$519=$H9,L$18:L$519))</f>
        <v>1280</v>
      </c>
      <c r="M9" s="129">
        <f t="array" ref="M9">SUM(IF($F$18:$F$519=$H9,M$18:M$519))</f>
        <v>1656</v>
      </c>
      <c r="N9" s="119">
        <f t="array" ref="N9">SUM(IF($F$18:$F$519=$H9,N$18:N$519))</f>
        <v>1350</v>
      </c>
      <c r="O9" s="119"/>
      <c r="P9" s="129">
        <f t="array" ref="P9">SUM(IF(($F$18:$F$519=$H9)*($P$18:$P$519=$P$1),M$18:M$519))</f>
        <v>15</v>
      </c>
    </row>
    <row r="10" spans="1:20" x14ac:dyDescent="0.2">
      <c r="D10" s="117"/>
      <c r="H10" s="118" t="s">
        <v>333</v>
      </c>
      <c r="K10" s="119">
        <f t="array" ref="K10">SUM(IF($F$18:$F$519=$H10,K$18:K$519))</f>
        <v>2</v>
      </c>
      <c r="L10" s="119">
        <f t="array" ref="L10">SUM(IF($F$18:$F$519=$H10,L$18:L$519))</f>
        <v>238</v>
      </c>
      <c r="M10" s="129">
        <f t="array" ref="M10">SUM(IF($F$18:$F$519=$H10,M$18:M$519))</f>
        <v>1</v>
      </c>
      <c r="N10" s="119">
        <f t="array" ref="N10">SUM(IF($F$18:$F$519=$H10,N$18:N$519))</f>
        <v>150</v>
      </c>
      <c r="O10" s="119"/>
      <c r="P10" s="129">
        <f t="array" ref="P10">SUM(IF(($F$18:$F$519=$H10)*($P$18:$P$519=$P$1),M$18:M$519))</f>
        <v>2</v>
      </c>
    </row>
    <row r="11" spans="1:20" x14ac:dyDescent="0.2">
      <c r="D11" s="117"/>
      <c r="H11" s="46" t="s">
        <v>343</v>
      </c>
      <c r="K11" s="119">
        <f t="array" ref="K11">SUM(IF($F$18:$F$519=$H11,K$18:K$519))</f>
        <v>0</v>
      </c>
      <c r="L11" s="119">
        <f t="array" ref="L11">SUM(IF($F$18:$F$519=$H11,L$18:L$519))</f>
        <v>0</v>
      </c>
      <c r="M11" s="129">
        <f t="array" ref="M11">SUM(IF($F$18:$F$519=$H11,M$18:M$519))</f>
        <v>0</v>
      </c>
      <c r="N11" s="119">
        <f t="array" ref="N11">SUM(IF($F$18:$F$519=$H11,N$18:N$519))</f>
        <v>0</v>
      </c>
      <c r="O11" s="119"/>
      <c r="P11" s="129">
        <f t="array" ref="P11">SUM(IF(($F$18:$F$519=$H11)*($P$18:$P$519=$P$1),M$18:M$519))</f>
        <v>0</v>
      </c>
    </row>
    <row r="12" spans="1:20" x14ac:dyDescent="0.2">
      <c r="D12" s="117"/>
      <c r="H12" s="46" t="s">
        <v>563</v>
      </c>
      <c r="K12" s="119">
        <f>SUM(K2:K11)</f>
        <v>685915</v>
      </c>
      <c r="L12" s="119">
        <f t="shared" ref="L12:P12" si="0">SUM(L2:L11)</f>
        <v>390962</v>
      </c>
      <c r="M12" s="129">
        <f t="shared" si="0"/>
        <v>684987</v>
      </c>
      <c r="N12" s="119">
        <f t="shared" si="0"/>
        <v>387256</v>
      </c>
      <c r="O12" s="119"/>
      <c r="P12" s="129">
        <f t="shared" si="0"/>
        <v>68835</v>
      </c>
    </row>
    <row r="13" spans="1:20" x14ac:dyDescent="0.2">
      <c r="D13" s="117"/>
      <c r="H13" s="46" t="s">
        <v>16</v>
      </c>
      <c r="K13" s="119">
        <f t="array" ref="K13">SUM(IF($F$18:$F$519=H13,$K$18:$K$519))</f>
        <v>0</v>
      </c>
      <c r="M13" s="129"/>
      <c r="P13" s="129"/>
    </row>
    <row r="14" spans="1:20" x14ac:dyDescent="0.2">
      <c r="M14" s="129"/>
      <c r="P14" s="129"/>
    </row>
    <row r="15" spans="1:20" x14ac:dyDescent="0.2">
      <c r="K15" s="126">
        <f>SUBTOTAL(9,K18:K519)/1000</f>
        <v>145.34800000000001</v>
      </c>
      <c r="L15" s="126">
        <f>SUBTOTAL(9,L18:L519)/1000</f>
        <v>134.524</v>
      </c>
      <c r="M15" s="127">
        <f>SUBTOTAL(9,M18:M519)/1000</f>
        <v>143.19499999999999</v>
      </c>
      <c r="N15" s="126">
        <f>SUBTOTAL(9,N18:N519)/1000</f>
        <v>132.53899999999999</v>
      </c>
      <c r="O15" s="126">
        <f>SUBTOTAL(9,O18:O519)/1000</f>
        <v>0</v>
      </c>
    </row>
    <row r="16" spans="1:20" s="113" customFormat="1" x14ac:dyDescent="0.2">
      <c r="A16" s="124" t="s">
        <v>561</v>
      </c>
      <c r="B16" s="123" t="s">
        <v>560</v>
      </c>
      <c r="C16" s="123" t="s">
        <v>559</v>
      </c>
      <c r="D16" s="123" t="s">
        <v>558</v>
      </c>
      <c r="E16" s="123" t="s">
        <v>557</v>
      </c>
      <c r="F16" s="123" t="s">
        <v>556</v>
      </c>
      <c r="G16" s="123" t="s">
        <v>555</v>
      </c>
      <c r="H16" s="123" t="s">
        <v>554</v>
      </c>
      <c r="I16" s="123" t="s">
        <v>553</v>
      </c>
      <c r="J16" s="123" t="s">
        <v>552</v>
      </c>
      <c r="K16" s="124" t="s">
        <v>551</v>
      </c>
      <c r="L16" s="124" t="s">
        <v>550</v>
      </c>
      <c r="M16" s="128" t="s">
        <v>549</v>
      </c>
      <c r="N16" s="124" t="s">
        <v>548</v>
      </c>
      <c r="O16" s="123" t="s">
        <v>547</v>
      </c>
      <c r="P16" s="123" t="s">
        <v>546</v>
      </c>
      <c r="Q16" s="123" t="s">
        <v>545</v>
      </c>
      <c r="R16" s="123" t="s">
        <v>544</v>
      </c>
      <c r="S16" s="123" t="s">
        <v>543</v>
      </c>
      <c r="T16" s="123" t="s">
        <v>542</v>
      </c>
    </row>
    <row r="17" spans="1:20" s="120" customFormat="1" x14ac:dyDescent="0.2">
      <c r="A17" s="122"/>
      <c r="B17" s="121"/>
      <c r="C17" s="121"/>
      <c r="D17" s="121"/>
      <c r="E17" s="121"/>
      <c r="F17" s="121"/>
      <c r="G17" s="121"/>
      <c r="H17" s="121"/>
      <c r="I17" s="121"/>
      <c r="J17" s="121"/>
      <c r="K17" s="122"/>
      <c r="L17" s="122"/>
      <c r="M17" s="122"/>
      <c r="N17" s="122"/>
      <c r="O17" s="121"/>
      <c r="P17" s="121"/>
      <c r="Q17" s="121"/>
      <c r="R17" s="121"/>
      <c r="S17" s="121"/>
      <c r="T17" s="121"/>
    </row>
    <row r="18" spans="1:20" hidden="1" x14ac:dyDescent="0.2">
      <c r="A18" s="119">
        <v>10</v>
      </c>
      <c r="B18" s="118" t="s">
        <v>321</v>
      </c>
      <c r="C18" s="118" t="s">
        <v>329</v>
      </c>
      <c r="D18" s="118" t="s">
        <v>328</v>
      </c>
      <c r="E18" s="118" t="s">
        <v>539</v>
      </c>
      <c r="F18" s="118" t="s">
        <v>328</v>
      </c>
      <c r="G18" s="118" t="s">
        <v>541</v>
      </c>
      <c r="H18" s="118" t="s">
        <v>540</v>
      </c>
      <c r="I18" s="118" t="s">
        <v>89</v>
      </c>
      <c r="J18" s="118" t="s">
        <v>323</v>
      </c>
      <c r="K18" s="119">
        <v>0</v>
      </c>
      <c r="L18" s="119">
        <v>0</v>
      </c>
      <c r="M18" s="119">
        <v>0</v>
      </c>
      <c r="N18" s="119">
        <v>0</v>
      </c>
      <c r="O18" s="118" t="s">
        <v>321</v>
      </c>
      <c r="P18" s="118" t="s">
        <v>321</v>
      </c>
      <c r="Q18" s="118" t="s">
        <v>322</v>
      </c>
      <c r="R18" s="118" t="s">
        <v>321</v>
      </c>
      <c r="S18" s="118" t="s">
        <v>320</v>
      </c>
      <c r="T18" s="118" t="s">
        <v>319</v>
      </c>
    </row>
    <row r="19" spans="1:20" hidden="1" x14ac:dyDescent="0.2">
      <c r="A19" s="119">
        <v>10</v>
      </c>
      <c r="B19" s="118" t="s">
        <v>321</v>
      </c>
      <c r="C19" s="118" t="s">
        <v>329</v>
      </c>
      <c r="D19" s="118" t="s">
        <v>328</v>
      </c>
      <c r="E19" s="118" t="s">
        <v>539</v>
      </c>
      <c r="F19" s="118" t="s">
        <v>328</v>
      </c>
      <c r="G19" s="118" t="s">
        <v>541</v>
      </c>
      <c r="H19" s="118" t="s">
        <v>540</v>
      </c>
      <c r="I19" s="118" t="s">
        <v>99</v>
      </c>
      <c r="J19" s="118" t="s">
        <v>323</v>
      </c>
      <c r="K19" s="119">
        <v>0</v>
      </c>
      <c r="L19" s="119">
        <v>0</v>
      </c>
      <c r="M19" s="119">
        <v>0</v>
      </c>
      <c r="N19" s="119">
        <v>0</v>
      </c>
      <c r="O19" s="118" t="s">
        <v>321</v>
      </c>
      <c r="P19" s="118" t="s">
        <v>321</v>
      </c>
      <c r="Q19" s="118" t="s">
        <v>322</v>
      </c>
      <c r="R19" s="118" t="s">
        <v>321</v>
      </c>
      <c r="S19" s="118" t="s">
        <v>320</v>
      </c>
      <c r="T19" s="118" t="s">
        <v>319</v>
      </c>
    </row>
    <row r="20" spans="1:20" hidden="1" x14ac:dyDescent="0.2">
      <c r="A20" s="119">
        <v>10</v>
      </c>
      <c r="B20" s="118" t="s">
        <v>321</v>
      </c>
      <c r="C20" s="118" t="s">
        <v>329</v>
      </c>
      <c r="D20" s="118" t="s">
        <v>328</v>
      </c>
      <c r="E20" s="118" t="s">
        <v>539</v>
      </c>
      <c r="F20" s="118" t="s">
        <v>328</v>
      </c>
      <c r="G20" s="118" t="s">
        <v>541</v>
      </c>
      <c r="H20" s="118" t="s">
        <v>540</v>
      </c>
      <c r="I20" s="118" t="s">
        <v>133</v>
      </c>
      <c r="J20" s="118" t="s">
        <v>335</v>
      </c>
      <c r="K20" s="119">
        <v>0</v>
      </c>
      <c r="L20" s="119">
        <v>0</v>
      </c>
      <c r="M20" s="119">
        <v>0</v>
      </c>
      <c r="N20" s="119">
        <v>0</v>
      </c>
      <c r="O20" s="118" t="s">
        <v>321</v>
      </c>
      <c r="P20" s="118" t="s">
        <v>321</v>
      </c>
      <c r="Q20" s="118" t="s">
        <v>322</v>
      </c>
      <c r="R20" s="118" t="s">
        <v>321</v>
      </c>
      <c r="S20" s="118" t="s">
        <v>320</v>
      </c>
      <c r="T20" s="118" t="s">
        <v>319</v>
      </c>
    </row>
    <row r="21" spans="1:20" hidden="1" x14ac:dyDescent="0.2">
      <c r="A21" s="119">
        <v>10</v>
      </c>
      <c r="B21" s="118" t="s">
        <v>321</v>
      </c>
      <c r="C21" s="118" t="s">
        <v>329</v>
      </c>
      <c r="D21" s="118" t="s">
        <v>328</v>
      </c>
      <c r="E21" s="118" t="s">
        <v>539</v>
      </c>
      <c r="F21" s="118" t="s">
        <v>328</v>
      </c>
      <c r="G21" s="118" t="s">
        <v>538</v>
      </c>
      <c r="H21" s="118" t="s">
        <v>331</v>
      </c>
      <c r="I21" s="118" t="s">
        <v>89</v>
      </c>
      <c r="J21" s="118" t="s">
        <v>323</v>
      </c>
      <c r="K21" s="119">
        <v>0</v>
      </c>
      <c r="L21" s="119">
        <v>0</v>
      </c>
      <c r="M21" s="119">
        <v>-2</v>
      </c>
      <c r="N21" s="119">
        <v>0</v>
      </c>
      <c r="O21" s="118" t="s">
        <v>321</v>
      </c>
      <c r="P21" s="118" t="s">
        <v>321</v>
      </c>
      <c r="Q21" s="118" t="s">
        <v>358</v>
      </c>
      <c r="R21" s="118" t="s">
        <v>357</v>
      </c>
      <c r="S21" s="118" t="s">
        <v>356</v>
      </c>
      <c r="T21" s="118" t="s">
        <v>355</v>
      </c>
    </row>
    <row r="22" spans="1:20" hidden="1" x14ac:dyDescent="0.2">
      <c r="A22" s="119">
        <v>10</v>
      </c>
      <c r="B22" s="118" t="s">
        <v>321</v>
      </c>
      <c r="C22" s="118" t="s">
        <v>329</v>
      </c>
      <c r="D22" s="118" t="s">
        <v>328</v>
      </c>
      <c r="E22" s="118" t="s">
        <v>66</v>
      </c>
      <c r="F22" s="118" t="s">
        <v>28</v>
      </c>
      <c r="G22" s="118" t="s">
        <v>537</v>
      </c>
      <c r="H22" s="118" t="s">
        <v>536</v>
      </c>
      <c r="I22" s="118" t="s">
        <v>89</v>
      </c>
      <c r="J22" s="118" t="s">
        <v>323</v>
      </c>
      <c r="K22" s="119">
        <v>1466</v>
      </c>
      <c r="L22" s="119">
        <v>1466</v>
      </c>
      <c r="M22" s="119">
        <v>1466</v>
      </c>
      <c r="N22" s="119">
        <v>1466</v>
      </c>
      <c r="O22" s="118" t="s">
        <v>321</v>
      </c>
      <c r="P22" s="118" t="s">
        <v>321</v>
      </c>
      <c r="Q22" s="118" t="s">
        <v>341</v>
      </c>
      <c r="R22" s="118" t="s">
        <v>340</v>
      </c>
      <c r="S22" s="118" t="s">
        <v>320</v>
      </c>
      <c r="T22" s="118" t="s">
        <v>319</v>
      </c>
    </row>
    <row r="23" spans="1:20" hidden="1" x14ac:dyDescent="0.2">
      <c r="A23" s="119">
        <v>10</v>
      </c>
      <c r="B23" s="118" t="s">
        <v>321</v>
      </c>
      <c r="C23" s="118" t="s">
        <v>329</v>
      </c>
      <c r="D23" s="118" t="s">
        <v>328</v>
      </c>
      <c r="E23" s="118" t="s">
        <v>66</v>
      </c>
      <c r="F23" s="118" t="s">
        <v>28</v>
      </c>
      <c r="G23" s="118" t="s">
        <v>535</v>
      </c>
      <c r="H23" s="118" t="s">
        <v>92</v>
      </c>
      <c r="I23" s="118" t="s">
        <v>89</v>
      </c>
      <c r="J23" s="118" t="s">
        <v>323</v>
      </c>
      <c r="K23" s="119">
        <v>831</v>
      </c>
      <c r="L23" s="119">
        <v>831</v>
      </c>
      <c r="M23" s="119">
        <v>831</v>
      </c>
      <c r="N23" s="119">
        <v>831</v>
      </c>
      <c r="O23" s="118" t="s">
        <v>321</v>
      </c>
      <c r="P23" s="118" t="s">
        <v>321</v>
      </c>
      <c r="Q23" s="118" t="s">
        <v>341</v>
      </c>
      <c r="R23" s="118" t="s">
        <v>340</v>
      </c>
      <c r="S23" s="118" t="s">
        <v>320</v>
      </c>
      <c r="T23" s="118" t="s">
        <v>319</v>
      </c>
    </row>
    <row r="24" spans="1:20" hidden="1" x14ac:dyDescent="0.2">
      <c r="A24" s="119">
        <v>10</v>
      </c>
      <c r="B24" s="118" t="s">
        <v>321</v>
      </c>
      <c r="C24" s="118" t="s">
        <v>329</v>
      </c>
      <c r="D24" s="118" t="s">
        <v>328</v>
      </c>
      <c r="E24" s="118" t="s">
        <v>66</v>
      </c>
      <c r="F24" s="118" t="s">
        <v>28</v>
      </c>
      <c r="G24" s="118" t="s">
        <v>534</v>
      </c>
      <c r="H24" s="118" t="s">
        <v>94</v>
      </c>
      <c r="I24" s="118" t="s">
        <v>89</v>
      </c>
      <c r="J24" s="118" t="s">
        <v>323</v>
      </c>
      <c r="K24" s="119">
        <v>131</v>
      </c>
      <c r="L24" s="119">
        <v>131</v>
      </c>
      <c r="M24" s="119">
        <v>131</v>
      </c>
      <c r="N24" s="119">
        <v>131</v>
      </c>
      <c r="O24" s="118" t="s">
        <v>321</v>
      </c>
      <c r="P24" s="118" t="s">
        <v>321</v>
      </c>
      <c r="Q24" s="118" t="s">
        <v>341</v>
      </c>
      <c r="R24" s="118" t="s">
        <v>340</v>
      </c>
      <c r="S24" s="118" t="s">
        <v>320</v>
      </c>
      <c r="T24" s="118" t="s">
        <v>319</v>
      </c>
    </row>
    <row r="25" spans="1:20" hidden="1" x14ac:dyDescent="0.2">
      <c r="A25" s="119">
        <v>10</v>
      </c>
      <c r="B25" s="118" t="s">
        <v>321</v>
      </c>
      <c r="C25" s="118" t="s">
        <v>329</v>
      </c>
      <c r="D25" s="118" t="s">
        <v>328</v>
      </c>
      <c r="E25" s="118" t="s">
        <v>66</v>
      </c>
      <c r="F25" s="118" t="s">
        <v>28</v>
      </c>
      <c r="G25" s="118" t="s">
        <v>533</v>
      </c>
      <c r="H25" s="118" t="s">
        <v>94</v>
      </c>
      <c r="I25" s="118" t="s">
        <v>89</v>
      </c>
      <c r="J25" s="118" t="s">
        <v>323</v>
      </c>
      <c r="K25" s="119">
        <v>74</v>
      </c>
      <c r="L25" s="119">
        <v>74</v>
      </c>
      <c r="M25" s="119">
        <v>74</v>
      </c>
      <c r="N25" s="119">
        <v>74</v>
      </c>
      <c r="O25" s="118" t="s">
        <v>321</v>
      </c>
      <c r="P25" s="118" t="s">
        <v>321</v>
      </c>
      <c r="Q25" s="118" t="s">
        <v>341</v>
      </c>
      <c r="R25" s="118" t="s">
        <v>340</v>
      </c>
      <c r="S25" s="118" t="s">
        <v>320</v>
      </c>
      <c r="T25" s="118" t="s">
        <v>319</v>
      </c>
    </row>
    <row r="26" spans="1:20" x14ac:dyDescent="0.2">
      <c r="A26" s="119">
        <v>10</v>
      </c>
      <c r="B26" s="118" t="s">
        <v>321</v>
      </c>
      <c r="C26" s="118" t="s">
        <v>329</v>
      </c>
      <c r="D26" s="118" t="s">
        <v>328</v>
      </c>
      <c r="E26" s="118" t="s">
        <v>66</v>
      </c>
      <c r="F26" s="118" t="s">
        <v>28</v>
      </c>
      <c r="G26" s="118" t="s">
        <v>532</v>
      </c>
      <c r="H26" s="118" t="s">
        <v>97</v>
      </c>
      <c r="I26" s="118" t="s">
        <v>89</v>
      </c>
      <c r="J26" s="118" t="s">
        <v>323</v>
      </c>
      <c r="K26" s="119">
        <v>13891</v>
      </c>
      <c r="L26" s="119">
        <v>12835</v>
      </c>
      <c r="M26" s="119">
        <v>13779</v>
      </c>
      <c r="N26" s="119">
        <v>12732</v>
      </c>
      <c r="O26" s="118" t="s">
        <v>321</v>
      </c>
      <c r="P26" s="118" t="s">
        <v>321</v>
      </c>
      <c r="Q26" s="118" t="s">
        <v>341</v>
      </c>
      <c r="R26" s="118" t="s">
        <v>340</v>
      </c>
      <c r="S26" s="118" t="s">
        <v>320</v>
      </c>
      <c r="T26" s="118" t="s">
        <v>319</v>
      </c>
    </row>
    <row r="27" spans="1:20" x14ac:dyDescent="0.2">
      <c r="A27" s="119">
        <v>10</v>
      </c>
      <c r="B27" s="118" t="s">
        <v>321</v>
      </c>
      <c r="C27" s="118" t="s">
        <v>329</v>
      </c>
      <c r="D27" s="118" t="s">
        <v>328</v>
      </c>
      <c r="E27" s="118" t="s">
        <v>66</v>
      </c>
      <c r="F27" s="118" t="s">
        <v>28</v>
      </c>
      <c r="G27" s="118" t="s">
        <v>532</v>
      </c>
      <c r="H27" s="118" t="s">
        <v>97</v>
      </c>
      <c r="I27" s="118" t="s">
        <v>140</v>
      </c>
      <c r="J27" s="118" t="s">
        <v>323</v>
      </c>
      <c r="K27" s="119">
        <v>109</v>
      </c>
      <c r="L27" s="119">
        <v>101</v>
      </c>
      <c r="M27" s="119">
        <v>109</v>
      </c>
      <c r="N27" s="119">
        <v>101</v>
      </c>
      <c r="O27" s="118" t="s">
        <v>343</v>
      </c>
      <c r="P27" s="118" t="s">
        <v>342</v>
      </c>
      <c r="Q27" s="118" t="s">
        <v>341</v>
      </c>
      <c r="R27" s="118" t="s">
        <v>340</v>
      </c>
      <c r="S27" s="118" t="s">
        <v>320</v>
      </c>
      <c r="T27" s="118" t="s">
        <v>319</v>
      </c>
    </row>
    <row r="28" spans="1:20" x14ac:dyDescent="0.2">
      <c r="A28" s="119">
        <v>10</v>
      </c>
      <c r="B28" s="118" t="s">
        <v>321</v>
      </c>
      <c r="C28" s="118" t="s">
        <v>329</v>
      </c>
      <c r="D28" s="118" t="s">
        <v>328</v>
      </c>
      <c r="E28" s="118" t="s">
        <v>66</v>
      </c>
      <c r="F28" s="118" t="s">
        <v>28</v>
      </c>
      <c r="G28" s="118" t="s">
        <v>532</v>
      </c>
      <c r="H28" s="118" t="s">
        <v>97</v>
      </c>
      <c r="I28" s="118" t="s">
        <v>99</v>
      </c>
      <c r="J28" s="118" t="s">
        <v>323</v>
      </c>
      <c r="K28" s="119">
        <v>0</v>
      </c>
      <c r="L28" s="119">
        <v>0</v>
      </c>
      <c r="M28" s="119">
        <v>0</v>
      </c>
      <c r="N28" s="119">
        <v>0</v>
      </c>
      <c r="O28" s="118" t="s">
        <v>321</v>
      </c>
      <c r="P28" s="118" t="s">
        <v>321</v>
      </c>
      <c r="Q28" s="118" t="s">
        <v>322</v>
      </c>
      <c r="R28" s="118" t="s">
        <v>321</v>
      </c>
      <c r="S28" s="118" t="s">
        <v>320</v>
      </c>
      <c r="T28" s="118" t="s">
        <v>319</v>
      </c>
    </row>
    <row r="29" spans="1:20" x14ac:dyDescent="0.2">
      <c r="A29" s="119">
        <v>10</v>
      </c>
      <c r="B29" s="118" t="s">
        <v>321</v>
      </c>
      <c r="C29" s="118" t="s">
        <v>329</v>
      </c>
      <c r="D29" s="118" t="s">
        <v>328</v>
      </c>
      <c r="E29" s="118" t="s">
        <v>66</v>
      </c>
      <c r="F29" s="118" t="s">
        <v>28</v>
      </c>
      <c r="G29" s="118" t="s">
        <v>532</v>
      </c>
      <c r="H29" s="118" t="s">
        <v>97</v>
      </c>
      <c r="I29" s="118" t="s">
        <v>151</v>
      </c>
      <c r="J29" s="118" t="s">
        <v>323</v>
      </c>
      <c r="K29" s="119">
        <v>0</v>
      </c>
      <c r="L29" s="119">
        <v>0</v>
      </c>
      <c r="M29" s="119">
        <v>0</v>
      </c>
      <c r="N29" s="119">
        <v>0</v>
      </c>
      <c r="O29" s="118" t="s">
        <v>321</v>
      </c>
      <c r="P29" s="118" t="s">
        <v>321</v>
      </c>
      <c r="Q29" s="118" t="s">
        <v>322</v>
      </c>
      <c r="R29" s="118" t="s">
        <v>321</v>
      </c>
      <c r="S29" s="118" t="s">
        <v>320</v>
      </c>
      <c r="T29" s="118" t="s">
        <v>319</v>
      </c>
    </row>
    <row r="30" spans="1:20" x14ac:dyDescent="0.2">
      <c r="A30" s="119">
        <v>10</v>
      </c>
      <c r="B30" s="118" t="s">
        <v>321</v>
      </c>
      <c r="C30" s="118" t="s">
        <v>329</v>
      </c>
      <c r="D30" s="118" t="s">
        <v>328</v>
      </c>
      <c r="E30" s="118" t="s">
        <v>66</v>
      </c>
      <c r="F30" s="118" t="s">
        <v>28</v>
      </c>
      <c r="G30" s="118" t="s">
        <v>532</v>
      </c>
      <c r="H30" s="118" t="s">
        <v>97</v>
      </c>
      <c r="I30" s="118" t="s">
        <v>391</v>
      </c>
      <c r="J30" s="118" t="s">
        <v>323</v>
      </c>
      <c r="K30" s="119">
        <v>0</v>
      </c>
      <c r="L30" s="119">
        <v>0</v>
      </c>
      <c r="M30" s="119">
        <v>0</v>
      </c>
      <c r="N30" s="119">
        <v>0</v>
      </c>
      <c r="O30" s="118" t="s">
        <v>321</v>
      </c>
      <c r="P30" s="118" t="s">
        <v>321</v>
      </c>
      <c r="Q30" s="118" t="s">
        <v>322</v>
      </c>
      <c r="R30" s="118" t="s">
        <v>321</v>
      </c>
      <c r="S30" s="118" t="s">
        <v>320</v>
      </c>
      <c r="T30" s="118" t="s">
        <v>319</v>
      </c>
    </row>
    <row r="31" spans="1:20" x14ac:dyDescent="0.2">
      <c r="A31" s="119">
        <v>10</v>
      </c>
      <c r="B31" s="118" t="s">
        <v>321</v>
      </c>
      <c r="C31" s="118" t="s">
        <v>329</v>
      </c>
      <c r="D31" s="118" t="s">
        <v>328</v>
      </c>
      <c r="E31" s="118" t="s">
        <v>66</v>
      </c>
      <c r="F31" s="118" t="s">
        <v>28</v>
      </c>
      <c r="G31" s="118" t="s">
        <v>532</v>
      </c>
      <c r="H31" s="118" t="s">
        <v>97</v>
      </c>
      <c r="I31" s="118" t="s">
        <v>133</v>
      </c>
      <c r="J31" s="118" t="s">
        <v>335</v>
      </c>
      <c r="K31" s="119">
        <v>0</v>
      </c>
      <c r="L31" s="119">
        <v>0</v>
      </c>
      <c r="M31" s="119">
        <v>0</v>
      </c>
      <c r="N31" s="119">
        <v>0</v>
      </c>
      <c r="O31" s="118" t="s">
        <v>321</v>
      </c>
      <c r="P31" s="118" t="s">
        <v>321</v>
      </c>
      <c r="Q31" s="118" t="s">
        <v>322</v>
      </c>
      <c r="R31" s="118" t="s">
        <v>321</v>
      </c>
      <c r="S31" s="118" t="s">
        <v>320</v>
      </c>
      <c r="T31" s="118" t="s">
        <v>319</v>
      </c>
    </row>
    <row r="32" spans="1:20" x14ac:dyDescent="0.2">
      <c r="A32" s="119">
        <v>10</v>
      </c>
      <c r="B32" s="118" t="s">
        <v>321</v>
      </c>
      <c r="C32" s="118" t="s">
        <v>329</v>
      </c>
      <c r="D32" s="118" t="s">
        <v>328</v>
      </c>
      <c r="E32" s="118" t="s">
        <v>66</v>
      </c>
      <c r="F32" s="118" t="s">
        <v>28</v>
      </c>
      <c r="G32" s="118" t="s">
        <v>531</v>
      </c>
      <c r="H32" s="118" t="s">
        <v>101</v>
      </c>
      <c r="I32" s="118" t="s">
        <v>89</v>
      </c>
      <c r="J32" s="118" t="s">
        <v>323</v>
      </c>
      <c r="K32" s="119">
        <v>788</v>
      </c>
      <c r="L32" s="119">
        <v>738</v>
      </c>
      <c r="M32" s="119">
        <v>782</v>
      </c>
      <c r="N32" s="119">
        <v>732</v>
      </c>
      <c r="O32" s="118" t="s">
        <v>321</v>
      </c>
      <c r="P32" s="118" t="s">
        <v>321</v>
      </c>
      <c r="Q32" s="118" t="s">
        <v>341</v>
      </c>
      <c r="R32" s="118" t="s">
        <v>340</v>
      </c>
      <c r="S32" s="118" t="s">
        <v>320</v>
      </c>
      <c r="T32" s="118" t="s">
        <v>319</v>
      </c>
    </row>
    <row r="33" spans="1:20" x14ac:dyDescent="0.2">
      <c r="A33" s="119">
        <v>10</v>
      </c>
      <c r="B33" s="118" t="s">
        <v>321</v>
      </c>
      <c r="C33" s="118" t="s">
        <v>329</v>
      </c>
      <c r="D33" s="118" t="s">
        <v>328</v>
      </c>
      <c r="E33" s="118" t="s">
        <v>66</v>
      </c>
      <c r="F33" s="118" t="s">
        <v>28</v>
      </c>
      <c r="G33" s="118" t="s">
        <v>531</v>
      </c>
      <c r="H33" s="118" t="s">
        <v>101</v>
      </c>
      <c r="I33" s="118" t="s">
        <v>140</v>
      </c>
      <c r="J33" s="118" t="s">
        <v>323</v>
      </c>
      <c r="K33" s="119">
        <v>2</v>
      </c>
      <c r="L33" s="119">
        <v>2</v>
      </c>
      <c r="M33" s="119">
        <v>2</v>
      </c>
      <c r="N33" s="119">
        <v>2</v>
      </c>
      <c r="O33" s="118" t="s">
        <v>343</v>
      </c>
      <c r="P33" s="118" t="s">
        <v>342</v>
      </c>
      <c r="Q33" s="118" t="s">
        <v>341</v>
      </c>
      <c r="R33" s="118" t="s">
        <v>340</v>
      </c>
      <c r="S33" s="118" t="s">
        <v>320</v>
      </c>
      <c r="T33" s="118" t="s">
        <v>319</v>
      </c>
    </row>
    <row r="34" spans="1:20" x14ac:dyDescent="0.2">
      <c r="A34" s="119">
        <v>10</v>
      </c>
      <c r="B34" s="118" t="s">
        <v>321</v>
      </c>
      <c r="C34" s="118" t="s">
        <v>329</v>
      </c>
      <c r="D34" s="118" t="s">
        <v>328</v>
      </c>
      <c r="E34" s="118" t="s">
        <v>66</v>
      </c>
      <c r="F34" s="118" t="s">
        <v>28</v>
      </c>
      <c r="G34" s="118" t="s">
        <v>531</v>
      </c>
      <c r="H34" s="118" t="s">
        <v>101</v>
      </c>
      <c r="I34" s="118" t="s">
        <v>99</v>
      </c>
      <c r="J34" s="118" t="s">
        <v>323</v>
      </c>
      <c r="K34" s="119">
        <v>0</v>
      </c>
      <c r="L34" s="119">
        <v>0</v>
      </c>
      <c r="M34" s="119">
        <v>0</v>
      </c>
      <c r="N34" s="119">
        <v>0</v>
      </c>
      <c r="O34" s="118" t="s">
        <v>321</v>
      </c>
      <c r="P34" s="118" t="s">
        <v>321</v>
      </c>
      <c r="Q34" s="118" t="s">
        <v>322</v>
      </c>
      <c r="R34" s="118" t="s">
        <v>321</v>
      </c>
      <c r="S34" s="118" t="s">
        <v>320</v>
      </c>
      <c r="T34" s="118" t="s">
        <v>319</v>
      </c>
    </row>
    <row r="35" spans="1:20" x14ac:dyDescent="0.2">
      <c r="A35" s="119">
        <v>10</v>
      </c>
      <c r="B35" s="118" t="s">
        <v>321</v>
      </c>
      <c r="C35" s="118" t="s">
        <v>329</v>
      </c>
      <c r="D35" s="118" t="s">
        <v>328</v>
      </c>
      <c r="E35" s="118" t="s">
        <v>66</v>
      </c>
      <c r="F35" s="118" t="s">
        <v>28</v>
      </c>
      <c r="G35" s="118" t="s">
        <v>531</v>
      </c>
      <c r="H35" s="118" t="s">
        <v>101</v>
      </c>
      <c r="I35" s="118" t="s">
        <v>391</v>
      </c>
      <c r="J35" s="118" t="s">
        <v>323</v>
      </c>
      <c r="K35" s="119">
        <v>0</v>
      </c>
      <c r="L35" s="119">
        <v>0</v>
      </c>
      <c r="M35" s="119">
        <v>0</v>
      </c>
      <c r="N35" s="119">
        <v>0</v>
      </c>
      <c r="O35" s="118" t="s">
        <v>321</v>
      </c>
      <c r="P35" s="118" t="s">
        <v>321</v>
      </c>
      <c r="Q35" s="118" t="s">
        <v>322</v>
      </c>
      <c r="R35" s="118" t="s">
        <v>321</v>
      </c>
      <c r="S35" s="118" t="s">
        <v>320</v>
      </c>
      <c r="T35" s="118" t="s">
        <v>319</v>
      </c>
    </row>
    <row r="36" spans="1:20" x14ac:dyDescent="0.2">
      <c r="A36" s="119">
        <v>10</v>
      </c>
      <c r="B36" s="118" t="s">
        <v>321</v>
      </c>
      <c r="C36" s="118" t="s">
        <v>329</v>
      </c>
      <c r="D36" s="118" t="s">
        <v>328</v>
      </c>
      <c r="E36" s="118" t="s">
        <v>66</v>
      </c>
      <c r="F36" s="118" t="s">
        <v>28</v>
      </c>
      <c r="G36" s="118" t="s">
        <v>530</v>
      </c>
      <c r="H36" s="118" t="s">
        <v>103</v>
      </c>
      <c r="I36" s="118" t="s">
        <v>89</v>
      </c>
      <c r="J36" s="118" t="s">
        <v>323</v>
      </c>
      <c r="K36" s="119">
        <v>2068</v>
      </c>
      <c r="L36" s="119">
        <v>1878</v>
      </c>
      <c r="M36" s="119">
        <v>2049</v>
      </c>
      <c r="N36" s="119">
        <v>1860</v>
      </c>
      <c r="O36" s="118" t="s">
        <v>321</v>
      </c>
      <c r="P36" s="118" t="s">
        <v>321</v>
      </c>
      <c r="Q36" s="118" t="s">
        <v>341</v>
      </c>
      <c r="R36" s="118" t="s">
        <v>340</v>
      </c>
      <c r="S36" s="118" t="s">
        <v>320</v>
      </c>
      <c r="T36" s="118" t="s">
        <v>319</v>
      </c>
    </row>
    <row r="37" spans="1:20" x14ac:dyDescent="0.2">
      <c r="A37" s="119">
        <v>10</v>
      </c>
      <c r="B37" s="118" t="s">
        <v>321</v>
      </c>
      <c r="C37" s="118" t="s">
        <v>329</v>
      </c>
      <c r="D37" s="118" t="s">
        <v>328</v>
      </c>
      <c r="E37" s="118" t="s">
        <v>66</v>
      </c>
      <c r="F37" s="118" t="s">
        <v>28</v>
      </c>
      <c r="G37" s="118" t="s">
        <v>530</v>
      </c>
      <c r="H37" s="118" t="s">
        <v>103</v>
      </c>
      <c r="I37" s="118" t="s">
        <v>140</v>
      </c>
      <c r="J37" s="118" t="s">
        <v>323</v>
      </c>
      <c r="K37" s="119">
        <v>11</v>
      </c>
      <c r="L37" s="119">
        <v>10</v>
      </c>
      <c r="M37" s="119">
        <v>11</v>
      </c>
      <c r="N37" s="119">
        <v>10</v>
      </c>
      <c r="O37" s="118" t="s">
        <v>343</v>
      </c>
      <c r="P37" s="118" t="s">
        <v>342</v>
      </c>
      <c r="Q37" s="118" t="s">
        <v>341</v>
      </c>
      <c r="R37" s="118" t="s">
        <v>340</v>
      </c>
      <c r="S37" s="118" t="s">
        <v>320</v>
      </c>
      <c r="T37" s="118" t="s">
        <v>319</v>
      </c>
    </row>
    <row r="38" spans="1:20" x14ac:dyDescent="0.2">
      <c r="A38" s="119">
        <v>10</v>
      </c>
      <c r="B38" s="118" t="s">
        <v>321</v>
      </c>
      <c r="C38" s="118" t="s">
        <v>329</v>
      </c>
      <c r="D38" s="118" t="s">
        <v>328</v>
      </c>
      <c r="E38" s="118" t="s">
        <v>66</v>
      </c>
      <c r="F38" s="118" t="s">
        <v>28</v>
      </c>
      <c r="G38" s="118" t="s">
        <v>530</v>
      </c>
      <c r="H38" s="118" t="s">
        <v>103</v>
      </c>
      <c r="I38" s="118" t="s">
        <v>99</v>
      </c>
      <c r="J38" s="118" t="s">
        <v>323</v>
      </c>
      <c r="K38" s="119">
        <v>0</v>
      </c>
      <c r="L38" s="119">
        <v>0</v>
      </c>
      <c r="M38" s="119">
        <v>0</v>
      </c>
      <c r="N38" s="119">
        <v>0</v>
      </c>
      <c r="O38" s="118" t="s">
        <v>321</v>
      </c>
      <c r="P38" s="118" t="s">
        <v>321</v>
      </c>
      <c r="Q38" s="118" t="s">
        <v>322</v>
      </c>
      <c r="R38" s="118" t="s">
        <v>321</v>
      </c>
      <c r="S38" s="118" t="s">
        <v>320</v>
      </c>
      <c r="T38" s="118" t="s">
        <v>319</v>
      </c>
    </row>
    <row r="39" spans="1:20" x14ac:dyDescent="0.2">
      <c r="A39" s="119">
        <v>10</v>
      </c>
      <c r="B39" s="118" t="s">
        <v>321</v>
      </c>
      <c r="C39" s="118" t="s">
        <v>329</v>
      </c>
      <c r="D39" s="118" t="s">
        <v>328</v>
      </c>
      <c r="E39" s="118" t="s">
        <v>66</v>
      </c>
      <c r="F39" s="118" t="s">
        <v>28</v>
      </c>
      <c r="G39" s="118" t="s">
        <v>530</v>
      </c>
      <c r="H39" s="118" t="s">
        <v>103</v>
      </c>
      <c r="I39" s="118" t="s">
        <v>391</v>
      </c>
      <c r="J39" s="118" t="s">
        <v>323</v>
      </c>
      <c r="K39" s="119">
        <v>0</v>
      </c>
      <c r="L39" s="119">
        <v>0</v>
      </c>
      <c r="M39" s="119">
        <v>0</v>
      </c>
      <c r="N39" s="119">
        <v>0</v>
      </c>
      <c r="O39" s="118" t="s">
        <v>321</v>
      </c>
      <c r="P39" s="118" t="s">
        <v>321</v>
      </c>
      <c r="Q39" s="118" t="s">
        <v>322</v>
      </c>
      <c r="R39" s="118" t="s">
        <v>321</v>
      </c>
      <c r="S39" s="118" t="s">
        <v>320</v>
      </c>
      <c r="T39" s="118" t="s">
        <v>319</v>
      </c>
    </row>
    <row r="40" spans="1:20" x14ac:dyDescent="0.2">
      <c r="A40" s="119">
        <v>10</v>
      </c>
      <c r="B40" s="118" t="s">
        <v>321</v>
      </c>
      <c r="C40" s="118" t="s">
        <v>329</v>
      </c>
      <c r="D40" s="118" t="s">
        <v>328</v>
      </c>
      <c r="E40" s="118" t="s">
        <v>66</v>
      </c>
      <c r="F40" s="118" t="s">
        <v>28</v>
      </c>
      <c r="G40" s="118" t="s">
        <v>529</v>
      </c>
      <c r="H40" s="118" t="s">
        <v>105</v>
      </c>
      <c r="I40" s="118" t="s">
        <v>89</v>
      </c>
      <c r="J40" s="118" t="s">
        <v>323</v>
      </c>
      <c r="K40" s="119">
        <v>30426</v>
      </c>
      <c r="L40" s="119">
        <v>28479</v>
      </c>
      <c r="M40" s="119">
        <v>30164</v>
      </c>
      <c r="N40" s="119">
        <v>28234</v>
      </c>
      <c r="O40" s="118" t="s">
        <v>321</v>
      </c>
      <c r="P40" s="118" t="s">
        <v>321</v>
      </c>
      <c r="Q40" s="118" t="s">
        <v>341</v>
      </c>
      <c r="R40" s="118" t="s">
        <v>340</v>
      </c>
      <c r="S40" s="118" t="s">
        <v>320</v>
      </c>
      <c r="T40" s="118" t="s">
        <v>319</v>
      </c>
    </row>
    <row r="41" spans="1:20" x14ac:dyDescent="0.2">
      <c r="A41" s="119">
        <v>10</v>
      </c>
      <c r="B41" s="118" t="s">
        <v>321</v>
      </c>
      <c r="C41" s="118" t="s">
        <v>329</v>
      </c>
      <c r="D41" s="118" t="s">
        <v>328</v>
      </c>
      <c r="E41" s="118" t="s">
        <v>66</v>
      </c>
      <c r="F41" s="118" t="s">
        <v>28</v>
      </c>
      <c r="G41" s="118" t="s">
        <v>529</v>
      </c>
      <c r="H41" s="118" t="s">
        <v>105</v>
      </c>
      <c r="I41" s="118" t="s">
        <v>140</v>
      </c>
      <c r="J41" s="118" t="s">
        <v>323</v>
      </c>
      <c r="K41" s="119">
        <v>385</v>
      </c>
      <c r="L41" s="119">
        <v>360</v>
      </c>
      <c r="M41" s="119">
        <v>385</v>
      </c>
      <c r="N41" s="119">
        <v>360</v>
      </c>
      <c r="O41" s="118" t="s">
        <v>343</v>
      </c>
      <c r="P41" s="118" t="s">
        <v>342</v>
      </c>
      <c r="Q41" s="118" t="s">
        <v>341</v>
      </c>
      <c r="R41" s="118" t="s">
        <v>340</v>
      </c>
      <c r="S41" s="118" t="s">
        <v>320</v>
      </c>
      <c r="T41" s="118" t="s">
        <v>319</v>
      </c>
    </row>
    <row r="42" spans="1:20" x14ac:dyDescent="0.2">
      <c r="A42" s="119">
        <v>10</v>
      </c>
      <c r="B42" s="118" t="s">
        <v>321</v>
      </c>
      <c r="C42" s="118" t="s">
        <v>329</v>
      </c>
      <c r="D42" s="118" t="s">
        <v>328</v>
      </c>
      <c r="E42" s="118" t="s">
        <v>66</v>
      </c>
      <c r="F42" s="118" t="s">
        <v>28</v>
      </c>
      <c r="G42" s="118" t="s">
        <v>529</v>
      </c>
      <c r="H42" s="118" t="s">
        <v>105</v>
      </c>
      <c r="I42" s="118" t="s">
        <v>107</v>
      </c>
      <c r="J42" s="118" t="s">
        <v>323</v>
      </c>
      <c r="K42" s="119">
        <v>0</v>
      </c>
      <c r="L42" s="119">
        <v>0</v>
      </c>
      <c r="M42" s="119">
        <v>0</v>
      </c>
      <c r="N42" s="119">
        <v>0</v>
      </c>
      <c r="O42" s="118" t="s">
        <v>321</v>
      </c>
      <c r="P42" s="118" t="s">
        <v>321</v>
      </c>
      <c r="Q42" s="118" t="s">
        <v>322</v>
      </c>
      <c r="R42" s="118" t="s">
        <v>321</v>
      </c>
      <c r="S42" s="118" t="s">
        <v>320</v>
      </c>
      <c r="T42" s="118" t="s">
        <v>319</v>
      </c>
    </row>
    <row r="43" spans="1:20" x14ac:dyDescent="0.2">
      <c r="A43" s="119">
        <v>10</v>
      </c>
      <c r="B43" s="118" t="s">
        <v>321</v>
      </c>
      <c r="C43" s="118" t="s">
        <v>329</v>
      </c>
      <c r="D43" s="118" t="s">
        <v>328</v>
      </c>
      <c r="E43" s="118" t="s">
        <v>66</v>
      </c>
      <c r="F43" s="118" t="s">
        <v>28</v>
      </c>
      <c r="G43" s="118" t="s">
        <v>529</v>
      </c>
      <c r="H43" s="118" t="s">
        <v>105</v>
      </c>
      <c r="I43" s="118" t="s">
        <v>143</v>
      </c>
      <c r="J43" s="118" t="s">
        <v>323</v>
      </c>
      <c r="K43" s="119">
        <v>0</v>
      </c>
      <c r="L43" s="119">
        <v>0</v>
      </c>
      <c r="M43" s="119">
        <v>0</v>
      </c>
      <c r="N43" s="119">
        <v>0</v>
      </c>
      <c r="O43" s="118" t="s">
        <v>321</v>
      </c>
      <c r="P43" s="118" t="s">
        <v>321</v>
      </c>
      <c r="Q43" s="118" t="s">
        <v>322</v>
      </c>
      <c r="R43" s="118" t="s">
        <v>321</v>
      </c>
      <c r="S43" s="118" t="s">
        <v>320</v>
      </c>
      <c r="T43" s="118" t="s">
        <v>319</v>
      </c>
    </row>
    <row r="44" spans="1:20" x14ac:dyDescent="0.2">
      <c r="A44" s="119">
        <v>10</v>
      </c>
      <c r="B44" s="118" t="s">
        <v>321</v>
      </c>
      <c r="C44" s="118" t="s">
        <v>329</v>
      </c>
      <c r="D44" s="118" t="s">
        <v>328</v>
      </c>
      <c r="E44" s="118" t="s">
        <v>66</v>
      </c>
      <c r="F44" s="118" t="s">
        <v>28</v>
      </c>
      <c r="G44" s="118" t="s">
        <v>529</v>
      </c>
      <c r="H44" s="118" t="s">
        <v>105</v>
      </c>
      <c r="I44" s="118" t="s">
        <v>391</v>
      </c>
      <c r="J44" s="118" t="s">
        <v>323</v>
      </c>
      <c r="K44" s="119">
        <v>0</v>
      </c>
      <c r="L44" s="119">
        <v>0</v>
      </c>
      <c r="M44" s="119">
        <v>0</v>
      </c>
      <c r="N44" s="119">
        <v>0</v>
      </c>
      <c r="O44" s="118" t="s">
        <v>321</v>
      </c>
      <c r="P44" s="118" t="s">
        <v>321</v>
      </c>
      <c r="Q44" s="118" t="s">
        <v>322</v>
      </c>
      <c r="R44" s="118" t="s">
        <v>321</v>
      </c>
      <c r="S44" s="118" t="s">
        <v>320</v>
      </c>
      <c r="T44" s="118" t="s">
        <v>319</v>
      </c>
    </row>
    <row r="45" spans="1:20" x14ac:dyDescent="0.2">
      <c r="A45" s="119">
        <v>10</v>
      </c>
      <c r="B45" s="118" t="s">
        <v>321</v>
      </c>
      <c r="C45" s="118" t="s">
        <v>329</v>
      </c>
      <c r="D45" s="118" t="s">
        <v>328</v>
      </c>
      <c r="E45" s="118" t="s">
        <v>66</v>
      </c>
      <c r="F45" s="118" t="s">
        <v>28</v>
      </c>
      <c r="G45" s="118" t="s">
        <v>529</v>
      </c>
      <c r="H45" s="118" t="s">
        <v>105</v>
      </c>
      <c r="I45" s="118" t="s">
        <v>404</v>
      </c>
      <c r="J45" s="118" t="s">
        <v>335</v>
      </c>
      <c r="K45" s="119">
        <v>0</v>
      </c>
      <c r="L45" s="119">
        <v>0</v>
      </c>
      <c r="M45" s="119">
        <v>0</v>
      </c>
      <c r="N45" s="119">
        <v>0</v>
      </c>
      <c r="O45" s="118" t="s">
        <v>321</v>
      </c>
      <c r="P45" s="118" t="s">
        <v>321</v>
      </c>
      <c r="Q45" s="118" t="s">
        <v>322</v>
      </c>
      <c r="R45" s="118" t="s">
        <v>321</v>
      </c>
      <c r="S45" s="118" t="s">
        <v>320</v>
      </c>
      <c r="T45" s="118" t="s">
        <v>319</v>
      </c>
    </row>
    <row r="46" spans="1:20" hidden="1" x14ac:dyDescent="0.2">
      <c r="A46" s="119">
        <v>10</v>
      </c>
      <c r="B46" s="118" t="s">
        <v>321</v>
      </c>
      <c r="C46" s="118" t="s">
        <v>329</v>
      </c>
      <c r="D46" s="118" t="s">
        <v>328</v>
      </c>
      <c r="E46" s="118" t="s">
        <v>66</v>
      </c>
      <c r="F46" s="118" t="s">
        <v>28</v>
      </c>
      <c r="G46" s="118" t="s">
        <v>528</v>
      </c>
      <c r="H46" s="118" t="s">
        <v>527</v>
      </c>
      <c r="I46" s="118" t="s">
        <v>89</v>
      </c>
      <c r="J46" s="118" t="s">
        <v>323</v>
      </c>
      <c r="K46" s="119">
        <v>2142</v>
      </c>
      <c r="L46" s="119">
        <v>2142</v>
      </c>
      <c r="M46" s="119">
        <v>2142</v>
      </c>
      <c r="N46" s="119">
        <v>2142</v>
      </c>
      <c r="O46" s="118" t="s">
        <v>321</v>
      </c>
      <c r="P46" s="118" t="s">
        <v>321</v>
      </c>
      <c r="Q46" s="118" t="s">
        <v>341</v>
      </c>
      <c r="R46" s="118" t="s">
        <v>340</v>
      </c>
      <c r="S46" s="118" t="s">
        <v>320</v>
      </c>
      <c r="T46" s="118" t="s">
        <v>319</v>
      </c>
    </row>
    <row r="47" spans="1:20" hidden="1" x14ac:dyDescent="0.2">
      <c r="A47" s="119">
        <v>10</v>
      </c>
      <c r="B47" s="118" t="s">
        <v>321</v>
      </c>
      <c r="C47" s="118" t="s">
        <v>329</v>
      </c>
      <c r="D47" s="118" t="s">
        <v>328</v>
      </c>
      <c r="E47" s="118" t="s">
        <v>66</v>
      </c>
      <c r="F47" s="118" t="s">
        <v>28</v>
      </c>
      <c r="G47" s="118" t="s">
        <v>526</v>
      </c>
      <c r="H47" s="118" t="s">
        <v>525</v>
      </c>
      <c r="I47" s="118" t="s">
        <v>89</v>
      </c>
      <c r="J47" s="118" t="s">
        <v>323</v>
      </c>
      <c r="K47" s="119">
        <v>387</v>
      </c>
      <c r="L47" s="119">
        <v>387</v>
      </c>
      <c r="M47" s="119">
        <v>387</v>
      </c>
      <c r="N47" s="119">
        <v>387</v>
      </c>
      <c r="O47" s="118" t="s">
        <v>321</v>
      </c>
      <c r="P47" s="118" t="s">
        <v>321</v>
      </c>
      <c r="Q47" s="118" t="s">
        <v>341</v>
      </c>
      <c r="R47" s="118" t="s">
        <v>340</v>
      </c>
      <c r="S47" s="118" t="s">
        <v>320</v>
      </c>
      <c r="T47" s="118" t="s">
        <v>319</v>
      </c>
    </row>
    <row r="48" spans="1:20" hidden="1" x14ac:dyDescent="0.2">
      <c r="A48" s="119">
        <v>10</v>
      </c>
      <c r="B48" s="118" t="s">
        <v>321</v>
      </c>
      <c r="C48" s="118" t="s">
        <v>329</v>
      </c>
      <c r="D48" s="118" t="s">
        <v>328</v>
      </c>
      <c r="E48" s="118" t="s">
        <v>66</v>
      </c>
      <c r="F48" s="118" t="s">
        <v>28</v>
      </c>
      <c r="G48" s="118" t="s">
        <v>524</v>
      </c>
      <c r="H48" s="118" t="s">
        <v>112</v>
      </c>
      <c r="I48" s="118" t="s">
        <v>89</v>
      </c>
      <c r="J48" s="118" t="s">
        <v>323</v>
      </c>
      <c r="K48" s="119">
        <v>685</v>
      </c>
      <c r="L48" s="119">
        <v>685</v>
      </c>
      <c r="M48" s="119">
        <v>685</v>
      </c>
      <c r="N48" s="119">
        <v>685</v>
      </c>
      <c r="O48" s="118" t="s">
        <v>321</v>
      </c>
      <c r="P48" s="118" t="s">
        <v>321</v>
      </c>
      <c r="Q48" s="118" t="s">
        <v>341</v>
      </c>
      <c r="R48" s="118" t="s">
        <v>340</v>
      </c>
      <c r="S48" s="118" t="s">
        <v>320</v>
      </c>
      <c r="T48" s="118" t="s">
        <v>319</v>
      </c>
    </row>
    <row r="49" spans="1:20" x14ac:dyDescent="0.2">
      <c r="A49" s="119">
        <v>10</v>
      </c>
      <c r="B49" s="118" t="s">
        <v>321</v>
      </c>
      <c r="C49" s="118" t="s">
        <v>329</v>
      </c>
      <c r="D49" s="118" t="s">
        <v>328</v>
      </c>
      <c r="E49" s="118" t="s">
        <v>66</v>
      </c>
      <c r="F49" s="118" t="s">
        <v>28</v>
      </c>
      <c r="G49" s="118" t="s">
        <v>523</v>
      </c>
      <c r="H49" s="118" t="s">
        <v>114</v>
      </c>
      <c r="I49" s="118" t="s">
        <v>89</v>
      </c>
      <c r="J49" s="118" t="s">
        <v>323</v>
      </c>
      <c r="K49" s="119">
        <v>43671</v>
      </c>
      <c r="L49" s="119">
        <v>40046</v>
      </c>
      <c r="M49" s="119">
        <v>42690</v>
      </c>
      <c r="N49" s="119">
        <v>39147</v>
      </c>
      <c r="O49" s="118" t="s">
        <v>321</v>
      </c>
      <c r="P49" s="118" t="s">
        <v>321</v>
      </c>
      <c r="Q49" s="118" t="s">
        <v>341</v>
      </c>
      <c r="R49" s="118" t="s">
        <v>340</v>
      </c>
      <c r="S49" s="118" t="s">
        <v>320</v>
      </c>
      <c r="T49" s="118" t="s">
        <v>319</v>
      </c>
    </row>
    <row r="50" spans="1:20" x14ac:dyDescent="0.2">
      <c r="A50" s="119">
        <v>10</v>
      </c>
      <c r="B50" s="118" t="s">
        <v>321</v>
      </c>
      <c r="C50" s="118" t="s">
        <v>329</v>
      </c>
      <c r="D50" s="118" t="s">
        <v>328</v>
      </c>
      <c r="E50" s="118" t="s">
        <v>66</v>
      </c>
      <c r="F50" s="118" t="s">
        <v>28</v>
      </c>
      <c r="G50" s="118" t="s">
        <v>523</v>
      </c>
      <c r="H50" s="118" t="s">
        <v>114</v>
      </c>
      <c r="I50" s="118" t="s">
        <v>140</v>
      </c>
      <c r="J50" s="118" t="s">
        <v>323</v>
      </c>
      <c r="K50" s="119">
        <v>2929</v>
      </c>
      <c r="L50" s="119">
        <v>2686</v>
      </c>
      <c r="M50" s="119">
        <v>2929</v>
      </c>
      <c r="N50" s="119">
        <v>2686</v>
      </c>
      <c r="O50" s="118" t="s">
        <v>343</v>
      </c>
      <c r="P50" s="118" t="s">
        <v>342</v>
      </c>
      <c r="Q50" s="118" t="s">
        <v>341</v>
      </c>
      <c r="R50" s="118" t="s">
        <v>340</v>
      </c>
      <c r="S50" s="118" t="s">
        <v>320</v>
      </c>
      <c r="T50" s="118" t="s">
        <v>319</v>
      </c>
    </row>
    <row r="51" spans="1:20" x14ac:dyDescent="0.2">
      <c r="A51" s="119">
        <v>10</v>
      </c>
      <c r="B51" s="118" t="s">
        <v>321</v>
      </c>
      <c r="C51" s="118" t="s">
        <v>329</v>
      </c>
      <c r="D51" s="118" t="s">
        <v>328</v>
      </c>
      <c r="E51" s="118" t="s">
        <v>66</v>
      </c>
      <c r="F51" s="118" t="s">
        <v>28</v>
      </c>
      <c r="G51" s="118" t="s">
        <v>523</v>
      </c>
      <c r="H51" s="118" t="s">
        <v>114</v>
      </c>
      <c r="I51" s="118" t="s">
        <v>99</v>
      </c>
      <c r="J51" s="118" t="s">
        <v>323</v>
      </c>
      <c r="K51" s="119">
        <v>0</v>
      </c>
      <c r="L51" s="119">
        <v>0</v>
      </c>
      <c r="M51" s="119">
        <v>0</v>
      </c>
      <c r="N51" s="119">
        <v>0</v>
      </c>
      <c r="O51" s="118" t="s">
        <v>321</v>
      </c>
      <c r="P51" s="118" t="s">
        <v>321</v>
      </c>
      <c r="Q51" s="118" t="s">
        <v>322</v>
      </c>
      <c r="R51" s="118" t="s">
        <v>321</v>
      </c>
      <c r="S51" s="118" t="s">
        <v>320</v>
      </c>
      <c r="T51" s="118" t="s">
        <v>319</v>
      </c>
    </row>
    <row r="52" spans="1:20" x14ac:dyDescent="0.2">
      <c r="A52" s="119">
        <v>10</v>
      </c>
      <c r="B52" s="118" t="s">
        <v>321</v>
      </c>
      <c r="C52" s="118" t="s">
        <v>329</v>
      </c>
      <c r="D52" s="118" t="s">
        <v>328</v>
      </c>
      <c r="E52" s="118" t="s">
        <v>66</v>
      </c>
      <c r="F52" s="118" t="s">
        <v>28</v>
      </c>
      <c r="G52" s="118" t="s">
        <v>523</v>
      </c>
      <c r="H52" s="118" t="s">
        <v>114</v>
      </c>
      <c r="I52" s="118" t="s">
        <v>107</v>
      </c>
      <c r="J52" s="118" t="s">
        <v>323</v>
      </c>
      <c r="K52" s="119">
        <v>0</v>
      </c>
      <c r="L52" s="119">
        <v>0</v>
      </c>
      <c r="M52" s="119">
        <v>0</v>
      </c>
      <c r="N52" s="119">
        <v>0</v>
      </c>
      <c r="O52" s="118" t="s">
        <v>321</v>
      </c>
      <c r="P52" s="118" t="s">
        <v>321</v>
      </c>
      <c r="Q52" s="118" t="s">
        <v>322</v>
      </c>
      <c r="R52" s="118" t="s">
        <v>321</v>
      </c>
      <c r="S52" s="118" t="s">
        <v>320</v>
      </c>
      <c r="T52" s="118" t="s">
        <v>319</v>
      </c>
    </row>
    <row r="53" spans="1:20" x14ac:dyDescent="0.2">
      <c r="A53" s="119">
        <v>10</v>
      </c>
      <c r="B53" s="118" t="s">
        <v>321</v>
      </c>
      <c r="C53" s="118" t="s">
        <v>329</v>
      </c>
      <c r="D53" s="118" t="s">
        <v>328</v>
      </c>
      <c r="E53" s="118" t="s">
        <v>66</v>
      </c>
      <c r="F53" s="118" t="s">
        <v>28</v>
      </c>
      <c r="G53" s="118" t="s">
        <v>523</v>
      </c>
      <c r="H53" s="118" t="s">
        <v>114</v>
      </c>
      <c r="I53" s="118" t="s">
        <v>143</v>
      </c>
      <c r="J53" s="118" t="s">
        <v>323</v>
      </c>
      <c r="K53" s="119">
        <v>0</v>
      </c>
      <c r="L53" s="119">
        <v>0</v>
      </c>
      <c r="M53" s="119">
        <v>0</v>
      </c>
      <c r="N53" s="119">
        <v>0</v>
      </c>
      <c r="O53" s="118" t="s">
        <v>321</v>
      </c>
      <c r="P53" s="118" t="s">
        <v>321</v>
      </c>
      <c r="Q53" s="118" t="s">
        <v>322</v>
      </c>
      <c r="R53" s="118" t="s">
        <v>321</v>
      </c>
      <c r="S53" s="118" t="s">
        <v>320</v>
      </c>
      <c r="T53" s="118" t="s">
        <v>319</v>
      </c>
    </row>
    <row r="54" spans="1:20" x14ac:dyDescent="0.2">
      <c r="A54" s="119">
        <v>10</v>
      </c>
      <c r="B54" s="118" t="s">
        <v>321</v>
      </c>
      <c r="C54" s="118" t="s">
        <v>329</v>
      </c>
      <c r="D54" s="118" t="s">
        <v>328</v>
      </c>
      <c r="E54" s="118" t="s">
        <v>66</v>
      </c>
      <c r="F54" s="118" t="s">
        <v>28</v>
      </c>
      <c r="G54" s="118" t="s">
        <v>523</v>
      </c>
      <c r="H54" s="118" t="s">
        <v>114</v>
      </c>
      <c r="I54" s="118" t="s">
        <v>391</v>
      </c>
      <c r="J54" s="118" t="s">
        <v>323</v>
      </c>
      <c r="K54" s="119">
        <v>0</v>
      </c>
      <c r="L54" s="119">
        <v>0</v>
      </c>
      <c r="M54" s="119">
        <v>0</v>
      </c>
      <c r="N54" s="119">
        <v>0</v>
      </c>
      <c r="O54" s="118" t="s">
        <v>321</v>
      </c>
      <c r="P54" s="118" t="s">
        <v>321</v>
      </c>
      <c r="Q54" s="118" t="s">
        <v>322</v>
      </c>
      <c r="R54" s="118" t="s">
        <v>321</v>
      </c>
      <c r="S54" s="118" t="s">
        <v>320</v>
      </c>
      <c r="T54" s="118" t="s">
        <v>319</v>
      </c>
    </row>
    <row r="55" spans="1:20" x14ac:dyDescent="0.2">
      <c r="A55" s="119">
        <v>10</v>
      </c>
      <c r="B55" s="118" t="s">
        <v>321</v>
      </c>
      <c r="C55" s="118" t="s">
        <v>329</v>
      </c>
      <c r="D55" s="118" t="s">
        <v>328</v>
      </c>
      <c r="E55" s="118" t="s">
        <v>66</v>
      </c>
      <c r="F55" s="118" t="s">
        <v>28</v>
      </c>
      <c r="G55" s="118" t="s">
        <v>523</v>
      </c>
      <c r="H55" s="118" t="s">
        <v>114</v>
      </c>
      <c r="I55" s="118" t="s">
        <v>407</v>
      </c>
      <c r="J55" s="118" t="s">
        <v>405</v>
      </c>
      <c r="K55" s="119">
        <v>0</v>
      </c>
      <c r="L55" s="119">
        <v>0</v>
      </c>
      <c r="M55" s="119">
        <v>0</v>
      </c>
      <c r="N55" s="119">
        <v>0</v>
      </c>
      <c r="O55" s="118" t="s">
        <v>321</v>
      </c>
      <c r="P55" s="118" t="s">
        <v>321</v>
      </c>
      <c r="Q55" s="118" t="s">
        <v>322</v>
      </c>
      <c r="R55" s="118" t="s">
        <v>321</v>
      </c>
      <c r="S55" s="118" t="s">
        <v>320</v>
      </c>
      <c r="T55" s="118" t="s">
        <v>319</v>
      </c>
    </row>
    <row r="56" spans="1:20" x14ac:dyDescent="0.2">
      <c r="A56" s="119">
        <v>10</v>
      </c>
      <c r="B56" s="118" t="s">
        <v>321</v>
      </c>
      <c r="C56" s="118" t="s">
        <v>329</v>
      </c>
      <c r="D56" s="118" t="s">
        <v>328</v>
      </c>
      <c r="E56" s="118" t="s">
        <v>66</v>
      </c>
      <c r="F56" s="118" t="s">
        <v>28</v>
      </c>
      <c r="G56" s="118" t="s">
        <v>523</v>
      </c>
      <c r="H56" s="118" t="s">
        <v>114</v>
      </c>
      <c r="I56" s="118" t="s">
        <v>522</v>
      </c>
      <c r="J56" s="118" t="s">
        <v>335</v>
      </c>
      <c r="K56" s="119">
        <v>0</v>
      </c>
      <c r="L56" s="119">
        <v>0</v>
      </c>
      <c r="M56" s="119">
        <v>0</v>
      </c>
      <c r="N56" s="119">
        <v>0</v>
      </c>
      <c r="O56" s="118" t="s">
        <v>321</v>
      </c>
      <c r="P56" s="118" t="s">
        <v>321</v>
      </c>
      <c r="Q56" s="118" t="s">
        <v>322</v>
      </c>
      <c r="R56" s="118" t="s">
        <v>321</v>
      </c>
      <c r="S56" s="118" t="s">
        <v>320</v>
      </c>
      <c r="T56" s="118" t="s">
        <v>319</v>
      </c>
    </row>
    <row r="57" spans="1:20" x14ac:dyDescent="0.2">
      <c r="A57" s="119">
        <v>10</v>
      </c>
      <c r="B57" s="118" t="s">
        <v>321</v>
      </c>
      <c r="C57" s="118" t="s">
        <v>329</v>
      </c>
      <c r="D57" s="118" t="s">
        <v>328</v>
      </c>
      <c r="E57" s="118" t="s">
        <v>66</v>
      </c>
      <c r="F57" s="118" t="s">
        <v>28</v>
      </c>
      <c r="G57" s="118" t="s">
        <v>521</v>
      </c>
      <c r="H57" s="118" t="s">
        <v>116</v>
      </c>
      <c r="I57" s="118" t="s">
        <v>89</v>
      </c>
      <c r="J57" s="118" t="s">
        <v>323</v>
      </c>
      <c r="K57" s="119">
        <v>8744</v>
      </c>
      <c r="L57" s="119">
        <v>8097</v>
      </c>
      <c r="M57" s="119">
        <v>8601</v>
      </c>
      <c r="N57" s="119">
        <v>7965</v>
      </c>
      <c r="O57" s="118" t="s">
        <v>321</v>
      </c>
      <c r="P57" s="118" t="s">
        <v>321</v>
      </c>
      <c r="Q57" s="118" t="s">
        <v>341</v>
      </c>
      <c r="R57" s="118" t="s">
        <v>340</v>
      </c>
      <c r="S57" s="118" t="s">
        <v>320</v>
      </c>
      <c r="T57" s="118" t="s">
        <v>319</v>
      </c>
    </row>
    <row r="58" spans="1:20" x14ac:dyDescent="0.2">
      <c r="A58" s="119">
        <v>10</v>
      </c>
      <c r="B58" s="118" t="s">
        <v>321</v>
      </c>
      <c r="C58" s="118" t="s">
        <v>329</v>
      </c>
      <c r="D58" s="118" t="s">
        <v>328</v>
      </c>
      <c r="E58" s="118" t="s">
        <v>66</v>
      </c>
      <c r="F58" s="118" t="s">
        <v>28</v>
      </c>
      <c r="G58" s="118" t="s">
        <v>521</v>
      </c>
      <c r="H58" s="118" t="s">
        <v>116</v>
      </c>
      <c r="I58" s="118" t="s">
        <v>140</v>
      </c>
      <c r="J58" s="118" t="s">
        <v>323</v>
      </c>
      <c r="K58" s="119">
        <v>195</v>
      </c>
      <c r="L58" s="119">
        <v>181</v>
      </c>
      <c r="M58" s="119">
        <v>195</v>
      </c>
      <c r="N58" s="119">
        <v>181</v>
      </c>
      <c r="O58" s="118" t="s">
        <v>343</v>
      </c>
      <c r="P58" s="118" t="s">
        <v>342</v>
      </c>
      <c r="Q58" s="118" t="s">
        <v>341</v>
      </c>
      <c r="R58" s="118" t="s">
        <v>340</v>
      </c>
      <c r="S58" s="118" t="s">
        <v>320</v>
      </c>
      <c r="T58" s="118" t="s">
        <v>319</v>
      </c>
    </row>
    <row r="59" spans="1:20" x14ac:dyDescent="0.2">
      <c r="A59" s="119">
        <v>10</v>
      </c>
      <c r="B59" s="118" t="s">
        <v>321</v>
      </c>
      <c r="C59" s="118" t="s">
        <v>329</v>
      </c>
      <c r="D59" s="118" t="s">
        <v>328</v>
      </c>
      <c r="E59" s="118" t="s">
        <v>66</v>
      </c>
      <c r="F59" s="118" t="s">
        <v>28</v>
      </c>
      <c r="G59" s="118" t="s">
        <v>521</v>
      </c>
      <c r="H59" s="118" t="s">
        <v>116</v>
      </c>
      <c r="I59" s="118" t="s">
        <v>99</v>
      </c>
      <c r="J59" s="118" t="s">
        <v>323</v>
      </c>
      <c r="K59" s="119">
        <v>0</v>
      </c>
      <c r="L59" s="119">
        <v>0</v>
      </c>
      <c r="M59" s="119">
        <v>0</v>
      </c>
      <c r="N59" s="119">
        <v>0</v>
      </c>
      <c r="O59" s="118" t="s">
        <v>321</v>
      </c>
      <c r="P59" s="118" t="s">
        <v>321</v>
      </c>
      <c r="Q59" s="118" t="s">
        <v>322</v>
      </c>
      <c r="R59" s="118" t="s">
        <v>321</v>
      </c>
      <c r="S59" s="118" t="s">
        <v>320</v>
      </c>
      <c r="T59" s="118" t="s">
        <v>319</v>
      </c>
    </row>
    <row r="60" spans="1:20" x14ac:dyDescent="0.2">
      <c r="A60" s="119">
        <v>10</v>
      </c>
      <c r="B60" s="118" t="s">
        <v>321</v>
      </c>
      <c r="C60" s="118" t="s">
        <v>329</v>
      </c>
      <c r="D60" s="118" t="s">
        <v>328</v>
      </c>
      <c r="E60" s="118" t="s">
        <v>66</v>
      </c>
      <c r="F60" s="118" t="s">
        <v>28</v>
      </c>
      <c r="G60" s="118" t="s">
        <v>521</v>
      </c>
      <c r="H60" s="118" t="s">
        <v>116</v>
      </c>
      <c r="I60" s="118" t="s">
        <v>107</v>
      </c>
      <c r="J60" s="118" t="s">
        <v>323</v>
      </c>
      <c r="K60" s="119">
        <v>0</v>
      </c>
      <c r="L60" s="119">
        <v>0</v>
      </c>
      <c r="M60" s="119">
        <v>0</v>
      </c>
      <c r="N60" s="119">
        <v>0</v>
      </c>
      <c r="O60" s="118" t="s">
        <v>321</v>
      </c>
      <c r="P60" s="118" t="s">
        <v>321</v>
      </c>
      <c r="Q60" s="118" t="s">
        <v>322</v>
      </c>
      <c r="R60" s="118" t="s">
        <v>321</v>
      </c>
      <c r="S60" s="118" t="s">
        <v>320</v>
      </c>
      <c r="T60" s="118" t="s">
        <v>319</v>
      </c>
    </row>
    <row r="61" spans="1:20" x14ac:dyDescent="0.2">
      <c r="A61" s="119">
        <v>10</v>
      </c>
      <c r="B61" s="118" t="s">
        <v>321</v>
      </c>
      <c r="C61" s="118" t="s">
        <v>329</v>
      </c>
      <c r="D61" s="118" t="s">
        <v>328</v>
      </c>
      <c r="E61" s="118" t="s">
        <v>66</v>
      </c>
      <c r="F61" s="118" t="s">
        <v>28</v>
      </c>
      <c r="G61" s="118" t="s">
        <v>521</v>
      </c>
      <c r="H61" s="118" t="s">
        <v>116</v>
      </c>
      <c r="I61" s="118" t="s">
        <v>391</v>
      </c>
      <c r="J61" s="118" t="s">
        <v>323</v>
      </c>
      <c r="K61" s="119">
        <v>0</v>
      </c>
      <c r="L61" s="119">
        <v>0</v>
      </c>
      <c r="M61" s="119">
        <v>0</v>
      </c>
      <c r="N61" s="119">
        <v>0</v>
      </c>
      <c r="O61" s="118" t="s">
        <v>321</v>
      </c>
      <c r="P61" s="118" t="s">
        <v>321</v>
      </c>
      <c r="Q61" s="118" t="s">
        <v>322</v>
      </c>
      <c r="R61" s="118" t="s">
        <v>321</v>
      </c>
      <c r="S61" s="118" t="s">
        <v>320</v>
      </c>
      <c r="T61" s="118" t="s">
        <v>319</v>
      </c>
    </row>
    <row r="62" spans="1:20" x14ac:dyDescent="0.2">
      <c r="A62" s="119">
        <v>10</v>
      </c>
      <c r="B62" s="118" t="s">
        <v>321</v>
      </c>
      <c r="C62" s="118" t="s">
        <v>329</v>
      </c>
      <c r="D62" s="118" t="s">
        <v>328</v>
      </c>
      <c r="E62" s="118" t="s">
        <v>66</v>
      </c>
      <c r="F62" s="118" t="s">
        <v>28</v>
      </c>
      <c r="G62" s="118" t="s">
        <v>520</v>
      </c>
      <c r="H62" s="118" t="s">
        <v>118</v>
      </c>
      <c r="I62" s="118" t="s">
        <v>89</v>
      </c>
      <c r="J62" s="118" t="s">
        <v>323</v>
      </c>
      <c r="K62" s="119">
        <v>4956</v>
      </c>
      <c r="L62" s="119">
        <v>4460</v>
      </c>
      <c r="M62" s="119">
        <v>4837</v>
      </c>
      <c r="N62" s="119">
        <v>4353</v>
      </c>
      <c r="O62" s="118" t="s">
        <v>321</v>
      </c>
      <c r="P62" s="118" t="s">
        <v>321</v>
      </c>
      <c r="Q62" s="118" t="s">
        <v>341</v>
      </c>
      <c r="R62" s="118" t="s">
        <v>340</v>
      </c>
      <c r="S62" s="118" t="s">
        <v>320</v>
      </c>
      <c r="T62" s="118" t="s">
        <v>319</v>
      </c>
    </row>
    <row r="63" spans="1:20" x14ac:dyDescent="0.2">
      <c r="A63" s="119">
        <v>10</v>
      </c>
      <c r="B63" s="118" t="s">
        <v>321</v>
      </c>
      <c r="C63" s="118" t="s">
        <v>329</v>
      </c>
      <c r="D63" s="118" t="s">
        <v>328</v>
      </c>
      <c r="E63" s="118" t="s">
        <v>66</v>
      </c>
      <c r="F63" s="118" t="s">
        <v>28</v>
      </c>
      <c r="G63" s="118" t="s">
        <v>520</v>
      </c>
      <c r="H63" s="118" t="s">
        <v>118</v>
      </c>
      <c r="I63" s="118" t="s">
        <v>140</v>
      </c>
      <c r="J63" s="118" t="s">
        <v>323</v>
      </c>
      <c r="K63" s="119">
        <v>37</v>
      </c>
      <c r="L63" s="119">
        <v>33</v>
      </c>
      <c r="M63" s="119">
        <v>37</v>
      </c>
      <c r="N63" s="119">
        <v>33</v>
      </c>
      <c r="O63" s="118" t="s">
        <v>343</v>
      </c>
      <c r="P63" s="118" t="s">
        <v>342</v>
      </c>
      <c r="Q63" s="118" t="s">
        <v>341</v>
      </c>
      <c r="R63" s="118" t="s">
        <v>340</v>
      </c>
      <c r="S63" s="118" t="s">
        <v>320</v>
      </c>
      <c r="T63" s="118" t="s">
        <v>319</v>
      </c>
    </row>
    <row r="64" spans="1:20" x14ac:dyDescent="0.2">
      <c r="A64" s="119">
        <v>10</v>
      </c>
      <c r="B64" s="118" t="s">
        <v>321</v>
      </c>
      <c r="C64" s="118" t="s">
        <v>329</v>
      </c>
      <c r="D64" s="118" t="s">
        <v>328</v>
      </c>
      <c r="E64" s="118" t="s">
        <v>66</v>
      </c>
      <c r="F64" s="118" t="s">
        <v>28</v>
      </c>
      <c r="G64" s="118" t="s">
        <v>520</v>
      </c>
      <c r="H64" s="118" t="s">
        <v>118</v>
      </c>
      <c r="I64" s="118" t="s">
        <v>99</v>
      </c>
      <c r="J64" s="118" t="s">
        <v>323</v>
      </c>
      <c r="K64" s="119">
        <v>0</v>
      </c>
      <c r="L64" s="119">
        <v>0</v>
      </c>
      <c r="M64" s="119">
        <v>0</v>
      </c>
      <c r="N64" s="119">
        <v>0</v>
      </c>
      <c r="O64" s="118" t="s">
        <v>321</v>
      </c>
      <c r="P64" s="118" t="s">
        <v>321</v>
      </c>
      <c r="Q64" s="118" t="s">
        <v>322</v>
      </c>
      <c r="R64" s="118" t="s">
        <v>321</v>
      </c>
      <c r="S64" s="118" t="s">
        <v>320</v>
      </c>
      <c r="T64" s="118" t="s">
        <v>319</v>
      </c>
    </row>
    <row r="65" spans="1:20" x14ac:dyDescent="0.2">
      <c r="A65" s="119">
        <v>10</v>
      </c>
      <c r="B65" s="118" t="s">
        <v>321</v>
      </c>
      <c r="C65" s="118" t="s">
        <v>329</v>
      </c>
      <c r="D65" s="118" t="s">
        <v>328</v>
      </c>
      <c r="E65" s="118" t="s">
        <v>66</v>
      </c>
      <c r="F65" s="118" t="s">
        <v>28</v>
      </c>
      <c r="G65" s="118" t="s">
        <v>520</v>
      </c>
      <c r="H65" s="118" t="s">
        <v>118</v>
      </c>
      <c r="I65" s="118" t="s">
        <v>107</v>
      </c>
      <c r="J65" s="118" t="s">
        <v>323</v>
      </c>
      <c r="K65" s="119">
        <v>0</v>
      </c>
      <c r="L65" s="119">
        <v>0</v>
      </c>
      <c r="M65" s="119">
        <v>0</v>
      </c>
      <c r="N65" s="119">
        <v>0</v>
      </c>
      <c r="O65" s="118" t="s">
        <v>321</v>
      </c>
      <c r="P65" s="118" t="s">
        <v>321</v>
      </c>
      <c r="Q65" s="118" t="s">
        <v>322</v>
      </c>
      <c r="R65" s="118" t="s">
        <v>321</v>
      </c>
      <c r="S65" s="118" t="s">
        <v>320</v>
      </c>
      <c r="T65" s="118" t="s">
        <v>319</v>
      </c>
    </row>
    <row r="66" spans="1:20" x14ac:dyDescent="0.2">
      <c r="A66" s="119">
        <v>10</v>
      </c>
      <c r="B66" s="118" t="s">
        <v>321</v>
      </c>
      <c r="C66" s="118" t="s">
        <v>329</v>
      </c>
      <c r="D66" s="118" t="s">
        <v>328</v>
      </c>
      <c r="E66" s="118" t="s">
        <v>66</v>
      </c>
      <c r="F66" s="118" t="s">
        <v>28</v>
      </c>
      <c r="G66" s="118" t="s">
        <v>520</v>
      </c>
      <c r="H66" s="118" t="s">
        <v>118</v>
      </c>
      <c r="I66" s="118" t="s">
        <v>391</v>
      </c>
      <c r="J66" s="118" t="s">
        <v>323</v>
      </c>
      <c r="K66" s="119">
        <v>0</v>
      </c>
      <c r="L66" s="119">
        <v>0</v>
      </c>
      <c r="M66" s="119">
        <v>0</v>
      </c>
      <c r="N66" s="119">
        <v>0</v>
      </c>
      <c r="O66" s="118" t="s">
        <v>321</v>
      </c>
      <c r="P66" s="118" t="s">
        <v>321</v>
      </c>
      <c r="Q66" s="118" t="s">
        <v>322</v>
      </c>
      <c r="R66" s="118" t="s">
        <v>321</v>
      </c>
      <c r="S66" s="118" t="s">
        <v>320</v>
      </c>
      <c r="T66" s="118" t="s">
        <v>319</v>
      </c>
    </row>
    <row r="67" spans="1:20" hidden="1" x14ac:dyDescent="0.2">
      <c r="A67" s="119">
        <v>10</v>
      </c>
      <c r="B67" s="118" t="s">
        <v>321</v>
      </c>
      <c r="C67" s="118" t="s">
        <v>329</v>
      </c>
      <c r="D67" s="118" t="s">
        <v>328</v>
      </c>
      <c r="E67" s="118" t="s">
        <v>66</v>
      </c>
      <c r="F67" s="118" t="s">
        <v>28</v>
      </c>
      <c r="G67" s="118" t="s">
        <v>519</v>
      </c>
      <c r="H67" s="118" t="s">
        <v>518</v>
      </c>
      <c r="I67" s="118" t="s">
        <v>89</v>
      </c>
      <c r="J67" s="118" t="s">
        <v>323</v>
      </c>
      <c r="K67" s="119">
        <v>1449</v>
      </c>
      <c r="L67" s="119">
        <v>1449</v>
      </c>
      <c r="M67" s="119">
        <v>1449</v>
      </c>
      <c r="N67" s="119">
        <v>1449</v>
      </c>
      <c r="O67" s="118" t="s">
        <v>321</v>
      </c>
      <c r="P67" s="118" t="s">
        <v>321</v>
      </c>
      <c r="Q67" s="118" t="s">
        <v>341</v>
      </c>
      <c r="R67" s="118" t="s">
        <v>340</v>
      </c>
      <c r="S67" s="118" t="s">
        <v>320</v>
      </c>
      <c r="T67" s="118" t="s">
        <v>319</v>
      </c>
    </row>
    <row r="68" spans="1:20" hidden="1" x14ac:dyDescent="0.2">
      <c r="A68" s="119">
        <v>10</v>
      </c>
      <c r="B68" s="118" t="s">
        <v>321</v>
      </c>
      <c r="C68" s="118" t="s">
        <v>329</v>
      </c>
      <c r="D68" s="118" t="s">
        <v>328</v>
      </c>
      <c r="E68" s="118" t="s">
        <v>66</v>
      </c>
      <c r="F68" s="118" t="s">
        <v>28</v>
      </c>
      <c r="G68" s="118" t="s">
        <v>517</v>
      </c>
      <c r="H68" s="118" t="s">
        <v>94</v>
      </c>
      <c r="I68" s="118" t="s">
        <v>89</v>
      </c>
      <c r="J68" s="118" t="s">
        <v>323</v>
      </c>
      <c r="K68" s="119">
        <v>133</v>
      </c>
      <c r="L68" s="119">
        <v>133</v>
      </c>
      <c r="M68" s="119">
        <v>133</v>
      </c>
      <c r="N68" s="119">
        <v>133</v>
      </c>
      <c r="O68" s="118" t="s">
        <v>321</v>
      </c>
      <c r="P68" s="118" t="s">
        <v>321</v>
      </c>
      <c r="Q68" s="118" t="s">
        <v>341</v>
      </c>
      <c r="R68" s="118" t="s">
        <v>340</v>
      </c>
      <c r="S68" s="118" t="s">
        <v>320</v>
      </c>
      <c r="T68" s="118" t="s">
        <v>319</v>
      </c>
    </row>
    <row r="69" spans="1:20" hidden="1" x14ac:dyDescent="0.2">
      <c r="A69" s="119">
        <v>10</v>
      </c>
      <c r="B69" s="118" t="s">
        <v>321</v>
      </c>
      <c r="C69" s="118" t="s">
        <v>329</v>
      </c>
      <c r="D69" s="118" t="s">
        <v>328</v>
      </c>
      <c r="E69" s="118" t="s">
        <v>66</v>
      </c>
      <c r="F69" s="118" t="s">
        <v>28</v>
      </c>
      <c r="G69" s="118" t="s">
        <v>516</v>
      </c>
      <c r="H69" s="118" t="s">
        <v>123</v>
      </c>
      <c r="I69" s="118" t="s">
        <v>89</v>
      </c>
      <c r="J69" s="118" t="s">
        <v>323</v>
      </c>
      <c r="K69" s="119">
        <v>236</v>
      </c>
      <c r="L69" s="119">
        <v>236</v>
      </c>
      <c r="M69" s="119">
        <v>236</v>
      </c>
      <c r="N69" s="119">
        <v>236</v>
      </c>
      <c r="O69" s="118" t="s">
        <v>321</v>
      </c>
      <c r="P69" s="118" t="s">
        <v>321</v>
      </c>
      <c r="Q69" s="118" t="s">
        <v>341</v>
      </c>
      <c r="R69" s="118" t="s">
        <v>340</v>
      </c>
      <c r="S69" s="118" t="s">
        <v>320</v>
      </c>
      <c r="T69" s="118" t="s">
        <v>319</v>
      </c>
    </row>
    <row r="70" spans="1:20" x14ac:dyDescent="0.2">
      <c r="A70" s="119">
        <v>10</v>
      </c>
      <c r="B70" s="118" t="s">
        <v>321</v>
      </c>
      <c r="C70" s="118" t="s">
        <v>329</v>
      </c>
      <c r="D70" s="118" t="s">
        <v>328</v>
      </c>
      <c r="E70" s="118" t="s">
        <v>66</v>
      </c>
      <c r="F70" s="118" t="s">
        <v>28</v>
      </c>
      <c r="G70" s="118" t="s">
        <v>515</v>
      </c>
      <c r="H70" s="118" t="s">
        <v>125</v>
      </c>
      <c r="I70" s="118" t="s">
        <v>89</v>
      </c>
      <c r="J70" s="118" t="s">
        <v>323</v>
      </c>
      <c r="K70" s="119">
        <v>30526</v>
      </c>
      <c r="L70" s="119">
        <v>28389</v>
      </c>
      <c r="M70" s="119">
        <v>30075</v>
      </c>
      <c r="N70" s="119">
        <v>27970</v>
      </c>
      <c r="O70" s="118" t="s">
        <v>321</v>
      </c>
      <c r="P70" s="118" t="s">
        <v>321</v>
      </c>
      <c r="Q70" s="118" t="s">
        <v>341</v>
      </c>
      <c r="R70" s="118" t="s">
        <v>340</v>
      </c>
      <c r="S70" s="118" t="s">
        <v>320</v>
      </c>
      <c r="T70" s="118" t="s">
        <v>319</v>
      </c>
    </row>
    <row r="71" spans="1:20" x14ac:dyDescent="0.2">
      <c r="A71" s="119">
        <v>10</v>
      </c>
      <c r="B71" s="118" t="s">
        <v>321</v>
      </c>
      <c r="C71" s="118" t="s">
        <v>329</v>
      </c>
      <c r="D71" s="118" t="s">
        <v>328</v>
      </c>
      <c r="E71" s="118" t="s">
        <v>66</v>
      </c>
      <c r="F71" s="118" t="s">
        <v>28</v>
      </c>
      <c r="G71" s="118" t="s">
        <v>515</v>
      </c>
      <c r="H71" s="118" t="s">
        <v>125</v>
      </c>
      <c r="I71" s="118" t="s">
        <v>140</v>
      </c>
      <c r="J71" s="118" t="s">
        <v>323</v>
      </c>
      <c r="K71" s="119">
        <v>965</v>
      </c>
      <c r="L71" s="119">
        <v>897</v>
      </c>
      <c r="M71" s="119">
        <v>965</v>
      </c>
      <c r="N71" s="119">
        <v>897</v>
      </c>
      <c r="O71" s="118" t="s">
        <v>343</v>
      </c>
      <c r="P71" s="118" t="s">
        <v>342</v>
      </c>
      <c r="Q71" s="118" t="s">
        <v>341</v>
      </c>
      <c r="R71" s="118" t="s">
        <v>340</v>
      </c>
      <c r="S71" s="118" t="s">
        <v>320</v>
      </c>
      <c r="T71" s="118" t="s">
        <v>319</v>
      </c>
    </row>
    <row r="72" spans="1:20" x14ac:dyDescent="0.2">
      <c r="A72" s="119">
        <v>10</v>
      </c>
      <c r="B72" s="118" t="s">
        <v>321</v>
      </c>
      <c r="C72" s="118" t="s">
        <v>329</v>
      </c>
      <c r="D72" s="118" t="s">
        <v>328</v>
      </c>
      <c r="E72" s="118" t="s">
        <v>66</v>
      </c>
      <c r="F72" s="118" t="s">
        <v>28</v>
      </c>
      <c r="G72" s="118" t="s">
        <v>515</v>
      </c>
      <c r="H72" s="118" t="s">
        <v>125</v>
      </c>
      <c r="I72" s="118" t="s">
        <v>99</v>
      </c>
      <c r="J72" s="118" t="s">
        <v>323</v>
      </c>
      <c r="K72" s="119">
        <v>0</v>
      </c>
      <c r="L72" s="119">
        <v>0</v>
      </c>
      <c r="M72" s="119">
        <v>0</v>
      </c>
      <c r="N72" s="119">
        <v>0</v>
      </c>
      <c r="O72" s="118" t="s">
        <v>321</v>
      </c>
      <c r="P72" s="118" t="s">
        <v>321</v>
      </c>
      <c r="Q72" s="118" t="s">
        <v>322</v>
      </c>
      <c r="R72" s="118" t="s">
        <v>321</v>
      </c>
      <c r="S72" s="118" t="s">
        <v>320</v>
      </c>
      <c r="T72" s="118" t="s">
        <v>319</v>
      </c>
    </row>
    <row r="73" spans="1:20" x14ac:dyDescent="0.2">
      <c r="A73" s="119">
        <v>10</v>
      </c>
      <c r="B73" s="118" t="s">
        <v>321</v>
      </c>
      <c r="C73" s="118" t="s">
        <v>329</v>
      </c>
      <c r="D73" s="118" t="s">
        <v>328</v>
      </c>
      <c r="E73" s="118" t="s">
        <v>66</v>
      </c>
      <c r="F73" s="118" t="s">
        <v>28</v>
      </c>
      <c r="G73" s="118" t="s">
        <v>515</v>
      </c>
      <c r="H73" s="118" t="s">
        <v>125</v>
      </c>
      <c r="I73" s="118" t="s">
        <v>107</v>
      </c>
      <c r="J73" s="118" t="s">
        <v>323</v>
      </c>
      <c r="K73" s="119">
        <v>0</v>
      </c>
      <c r="L73" s="119">
        <v>0</v>
      </c>
      <c r="M73" s="119">
        <v>0</v>
      </c>
      <c r="N73" s="119">
        <v>0</v>
      </c>
      <c r="O73" s="118" t="s">
        <v>321</v>
      </c>
      <c r="P73" s="118" t="s">
        <v>321</v>
      </c>
      <c r="Q73" s="118" t="s">
        <v>322</v>
      </c>
      <c r="R73" s="118" t="s">
        <v>321</v>
      </c>
      <c r="S73" s="118" t="s">
        <v>320</v>
      </c>
      <c r="T73" s="118" t="s">
        <v>319</v>
      </c>
    </row>
    <row r="74" spans="1:20" x14ac:dyDescent="0.2">
      <c r="A74" s="119">
        <v>10</v>
      </c>
      <c r="B74" s="118" t="s">
        <v>321</v>
      </c>
      <c r="C74" s="118" t="s">
        <v>329</v>
      </c>
      <c r="D74" s="118" t="s">
        <v>328</v>
      </c>
      <c r="E74" s="118" t="s">
        <v>66</v>
      </c>
      <c r="F74" s="118" t="s">
        <v>28</v>
      </c>
      <c r="G74" s="118" t="s">
        <v>515</v>
      </c>
      <c r="H74" s="118" t="s">
        <v>125</v>
      </c>
      <c r="I74" s="118" t="s">
        <v>143</v>
      </c>
      <c r="J74" s="118" t="s">
        <v>323</v>
      </c>
      <c r="K74" s="119">
        <v>0</v>
      </c>
      <c r="L74" s="119">
        <v>0</v>
      </c>
      <c r="M74" s="119">
        <v>0</v>
      </c>
      <c r="N74" s="119">
        <v>0</v>
      </c>
      <c r="O74" s="118" t="s">
        <v>321</v>
      </c>
      <c r="P74" s="118" t="s">
        <v>321</v>
      </c>
      <c r="Q74" s="118" t="s">
        <v>322</v>
      </c>
      <c r="R74" s="118" t="s">
        <v>321</v>
      </c>
      <c r="S74" s="118" t="s">
        <v>320</v>
      </c>
      <c r="T74" s="118" t="s">
        <v>319</v>
      </c>
    </row>
    <row r="75" spans="1:20" x14ac:dyDescent="0.2">
      <c r="A75" s="119">
        <v>10</v>
      </c>
      <c r="B75" s="118" t="s">
        <v>321</v>
      </c>
      <c r="C75" s="118" t="s">
        <v>329</v>
      </c>
      <c r="D75" s="118" t="s">
        <v>328</v>
      </c>
      <c r="E75" s="118" t="s">
        <v>66</v>
      </c>
      <c r="F75" s="118" t="s">
        <v>28</v>
      </c>
      <c r="G75" s="118" t="s">
        <v>515</v>
      </c>
      <c r="H75" s="118" t="s">
        <v>125</v>
      </c>
      <c r="I75" s="118" t="s">
        <v>188</v>
      </c>
      <c r="J75" s="118" t="s">
        <v>323</v>
      </c>
      <c r="K75" s="119">
        <v>0</v>
      </c>
      <c r="L75" s="119">
        <v>0</v>
      </c>
      <c r="M75" s="119">
        <v>0</v>
      </c>
      <c r="N75" s="119">
        <v>0</v>
      </c>
      <c r="O75" s="118" t="s">
        <v>321</v>
      </c>
      <c r="P75" s="118" t="s">
        <v>321</v>
      </c>
      <c r="Q75" s="118" t="s">
        <v>322</v>
      </c>
      <c r="R75" s="118" t="s">
        <v>321</v>
      </c>
      <c r="S75" s="118" t="s">
        <v>320</v>
      </c>
      <c r="T75" s="118" t="s">
        <v>319</v>
      </c>
    </row>
    <row r="76" spans="1:20" x14ac:dyDescent="0.2">
      <c r="A76" s="119">
        <v>10</v>
      </c>
      <c r="B76" s="118" t="s">
        <v>321</v>
      </c>
      <c r="C76" s="118" t="s">
        <v>329</v>
      </c>
      <c r="D76" s="118" t="s">
        <v>328</v>
      </c>
      <c r="E76" s="118" t="s">
        <v>66</v>
      </c>
      <c r="F76" s="118" t="s">
        <v>28</v>
      </c>
      <c r="G76" s="118" t="s">
        <v>515</v>
      </c>
      <c r="H76" s="118" t="s">
        <v>125</v>
      </c>
      <c r="I76" s="118" t="s">
        <v>391</v>
      </c>
      <c r="J76" s="118" t="s">
        <v>323</v>
      </c>
      <c r="K76" s="119">
        <v>0</v>
      </c>
      <c r="L76" s="119">
        <v>0</v>
      </c>
      <c r="M76" s="119">
        <v>0</v>
      </c>
      <c r="N76" s="119">
        <v>0</v>
      </c>
      <c r="O76" s="118" t="s">
        <v>321</v>
      </c>
      <c r="P76" s="118" t="s">
        <v>321</v>
      </c>
      <c r="Q76" s="118" t="s">
        <v>322</v>
      </c>
      <c r="R76" s="118" t="s">
        <v>321</v>
      </c>
      <c r="S76" s="118" t="s">
        <v>320</v>
      </c>
      <c r="T76" s="118" t="s">
        <v>319</v>
      </c>
    </row>
    <row r="77" spans="1:20" x14ac:dyDescent="0.2">
      <c r="A77" s="119">
        <v>10</v>
      </c>
      <c r="B77" s="118" t="s">
        <v>321</v>
      </c>
      <c r="C77" s="118" t="s">
        <v>329</v>
      </c>
      <c r="D77" s="118" t="s">
        <v>328</v>
      </c>
      <c r="E77" s="118" t="s">
        <v>66</v>
      </c>
      <c r="F77" s="118" t="s">
        <v>28</v>
      </c>
      <c r="G77" s="118" t="s">
        <v>515</v>
      </c>
      <c r="H77" s="118" t="s">
        <v>125</v>
      </c>
      <c r="I77" s="118" t="s">
        <v>407</v>
      </c>
      <c r="J77" s="118" t="s">
        <v>405</v>
      </c>
      <c r="K77" s="119">
        <v>0</v>
      </c>
      <c r="L77" s="119">
        <v>0</v>
      </c>
      <c r="M77" s="119">
        <v>0</v>
      </c>
      <c r="N77" s="119">
        <v>0</v>
      </c>
      <c r="O77" s="118" t="s">
        <v>321</v>
      </c>
      <c r="P77" s="118" t="s">
        <v>321</v>
      </c>
      <c r="Q77" s="118" t="s">
        <v>322</v>
      </c>
      <c r="R77" s="118" t="s">
        <v>321</v>
      </c>
      <c r="S77" s="118" t="s">
        <v>320</v>
      </c>
      <c r="T77" s="118" t="s">
        <v>319</v>
      </c>
    </row>
    <row r="78" spans="1:20" x14ac:dyDescent="0.2">
      <c r="A78" s="119">
        <v>10</v>
      </c>
      <c r="B78" s="118" t="s">
        <v>321</v>
      </c>
      <c r="C78" s="118" t="s">
        <v>329</v>
      </c>
      <c r="D78" s="118" t="s">
        <v>328</v>
      </c>
      <c r="E78" s="118" t="s">
        <v>66</v>
      </c>
      <c r="F78" s="118" t="s">
        <v>28</v>
      </c>
      <c r="G78" s="118" t="s">
        <v>515</v>
      </c>
      <c r="H78" s="118" t="s">
        <v>125</v>
      </c>
      <c r="I78" s="118" t="s">
        <v>133</v>
      </c>
      <c r="J78" s="118" t="s">
        <v>335</v>
      </c>
      <c r="K78" s="119">
        <v>0</v>
      </c>
      <c r="L78" s="119">
        <v>0</v>
      </c>
      <c r="M78" s="119">
        <v>0</v>
      </c>
      <c r="N78" s="119">
        <v>0</v>
      </c>
      <c r="O78" s="118" t="s">
        <v>321</v>
      </c>
      <c r="P78" s="118" t="s">
        <v>321</v>
      </c>
      <c r="Q78" s="118" t="s">
        <v>322</v>
      </c>
      <c r="R78" s="118" t="s">
        <v>321</v>
      </c>
      <c r="S78" s="118" t="s">
        <v>320</v>
      </c>
      <c r="T78" s="118" t="s">
        <v>319</v>
      </c>
    </row>
    <row r="79" spans="1:20" x14ac:dyDescent="0.2">
      <c r="A79" s="119">
        <v>10</v>
      </c>
      <c r="B79" s="118" t="s">
        <v>321</v>
      </c>
      <c r="C79" s="118" t="s">
        <v>329</v>
      </c>
      <c r="D79" s="118" t="s">
        <v>328</v>
      </c>
      <c r="E79" s="118" t="s">
        <v>66</v>
      </c>
      <c r="F79" s="118" t="s">
        <v>28</v>
      </c>
      <c r="G79" s="118" t="s">
        <v>514</v>
      </c>
      <c r="H79" s="118" t="s">
        <v>127</v>
      </c>
      <c r="I79" s="118" t="s">
        <v>89</v>
      </c>
      <c r="J79" s="118" t="s">
        <v>323</v>
      </c>
      <c r="K79" s="119">
        <v>1894</v>
      </c>
      <c r="L79" s="119">
        <v>1761</v>
      </c>
      <c r="M79" s="119">
        <v>1860</v>
      </c>
      <c r="N79" s="119">
        <v>1730</v>
      </c>
      <c r="O79" s="118" t="s">
        <v>321</v>
      </c>
      <c r="P79" s="118" t="s">
        <v>321</v>
      </c>
      <c r="Q79" s="118" t="s">
        <v>341</v>
      </c>
      <c r="R79" s="118" t="s">
        <v>340</v>
      </c>
      <c r="S79" s="118" t="s">
        <v>320</v>
      </c>
      <c r="T79" s="118" t="s">
        <v>319</v>
      </c>
    </row>
    <row r="80" spans="1:20" x14ac:dyDescent="0.2">
      <c r="A80" s="119">
        <v>10</v>
      </c>
      <c r="B80" s="118" t="s">
        <v>321</v>
      </c>
      <c r="C80" s="118" t="s">
        <v>329</v>
      </c>
      <c r="D80" s="118" t="s">
        <v>328</v>
      </c>
      <c r="E80" s="118" t="s">
        <v>66</v>
      </c>
      <c r="F80" s="118" t="s">
        <v>28</v>
      </c>
      <c r="G80" s="118" t="s">
        <v>514</v>
      </c>
      <c r="H80" s="118" t="s">
        <v>127</v>
      </c>
      <c r="I80" s="118" t="s">
        <v>140</v>
      </c>
      <c r="J80" s="118" t="s">
        <v>323</v>
      </c>
      <c r="K80" s="119">
        <v>21</v>
      </c>
      <c r="L80" s="119">
        <v>20</v>
      </c>
      <c r="M80" s="119">
        <v>21</v>
      </c>
      <c r="N80" s="119">
        <v>20</v>
      </c>
      <c r="O80" s="118" t="s">
        <v>343</v>
      </c>
      <c r="P80" s="118" t="s">
        <v>342</v>
      </c>
      <c r="Q80" s="118" t="s">
        <v>341</v>
      </c>
      <c r="R80" s="118" t="s">
        <v>340</v>
      </c>
      <c r="S80" s="118" t="s">
        <v>320</v>
      </c>
      <c r="T80" s="118" t="s">
        <v>319</v>
      </c>
    </row>
    <row r="81" spans="1:20" x14ac:dyDescent="0.2">
      <c r="A81" s="119">
        <v>10</v>
      </c>
      <c r="B81" s="118" t="s">
        <v>321</v>
      </c>
      <c r="C81" s="118" t="s">
        <v>329</v>
      </c>
      <c r="D81" s="118" t="s">
        <v>328</v>
      </c>
      <c r="E81" s="118" t="s">
        <v>66</v>
      </c>
      <c r="F81" s="118" t="s">
        <v>28</v>
      </c>
      <c r="G81" s="118" t="s">
        <v>514</v>
      </c>
      <c r="H81" s="118" t="s">
        <v>127</v>
      </c>
      <c r="I81" s="118" t="s">
        <v>99</v>
      </c>
      <c r="J81" s="118" t="s">
        <v>323</v>
      </c>
      <c r="K81" s="119">
        <v>0</v>
      </c>
      <c r="L81" s="119">
        <v>0</v>
      </c>
      <c r="M81" s="119">
        <v>0</v>
      </c>
      <c r="N81" s="119">
        <v>0</v>
      </c>
      <c r="O81" s="118" t="s">
        <v>321</v>
      </c>
      <c r="P81" s="118" t="s">
        <v>321</v>
      </c>
      <c r="Q81" s="118" t="s">
        <v>322</v>
      </c>
      <c r="R81" s="118" t="s">
        <v>321</v>
      </c>
      <c r="S81" s="118" t="s">
        <v>320</v>
      </c>
      <c r="T81" s="118" t="s">
        <v>319</v>
      </c>
    </row>
    <row r="82" spans="1:20" x14ac:dyDescent="0.2">
      <c r="A82" s="119">
        <v>10</v>
      </c>
      <c r="B82" s="118" t="s">
        <v>321</v>
      </c>
      <c r="C82" s="118" t="s">
        <v>329</v>
      </c>
      <c r="D82" s="118" t="s">
        <v>328</v>
      </c>
      <c r="E82" s="118" t="s">
        <v>66</v>
      </c>
      <c r="F82" s="118" t="s">
        <v>28</v>
      </c>
      <c r="G82" s="118" t="s">
        <v>514</v>
      </c>
      <c r="H82" s="118" t="s">
        <v>127</v>
      </c>
      <c r="I82" s="118" t="s">
        <v>107</v>
      </c>
      <c r="J82" s="118" t="s">
        <v>323</v>
      </c>
      <c r="K82" s="119">
        <v>0</v>
      </c>
      <c r="L82" s="119">
        <v>0</v>
      </c>
      <c r="M82" s="119">
        <v>0</v>
      </c>
      <c r="N82" s="119">
        <v>0</v>
      </c>
      <c r="O82" s="118" t="s">
        <v>321</v>
      </c>
      <c r="P82" s="118" t="s">
        <v>321</v>
      </c>
      <c r="Q82" s="118" t="s">
        <v>322</v>
      </c>
      <c r="R82" s="118" t="s">
        <v>321</v>
      </c>
      <c r="S82" s="118" t="s">
        <v>320</v>
      </c>
      <c r="T82" s="118" t="s">
        <v>319</v>
      </c>
    </row>
    <row r="83" spans="1:20" x14ac:dyDescent="0.2">
      <c r="A83" s="119">
        <v>10</v>
      </c>
      <c r="B83" s="118" t="s">
        <v>321</v>
      </c>
      <c r="C83" s="118" t="s">
        <v>329</v>
      </c>
      <c r="D83" s="118" t="s">
        <v>328</v>
      </c>
      <c r="E83" s="118" t="s">
        <v>66</v>
      </c>
      <c r="F83" s="118" t="s">
        <v>28</v>
      </c>
      <c r="G83" s="118" t="s">
        <v>514</v>
      </c>
      <c r="H83" s="118" t="s">
        <v>127</v>
      </c>
      <c r="I83" s="118" t="s">
        <v>391</v>
      </c>
      <c r="J83" s="118" t="s">
        <v>323</v>
      </c>
      <c r="K83" s="119">
        <v>0</v>
      </c>
      <c r="L83" s="119">
        <v>0</v>
      </c>
      <c r="M83" s="119">
        <v>0</v>
      </c>
      <c r="N83" s="119">
        <v>0</v>
      </c>
      <c r="O83" s="118" t="s">
        <v>321</v>
      </c>
      <c r="P83" s="118" t="s">
        <v>321</v>
      </c>
      <c r="Q83" s="118" t="s">
        <v>322</v>
      </c>
      <c r="R83" s="118" t="s">
        <v>321</v>
      </c>
      <c r="S83" s="118" t="s">
        <v>320</v>
      </c>
      <c r="T83" s="118" t="s">
        <v>319</v>
      </c>
    </row>
    <row r="84" spans="1:20" x14ac:dyDescent="0.2">
      <c r="A84" s="119">
        <v>10</v>
      </c>
      <c r="B84" s="118" t="s">
        <v>321</v>
      </c>
      <c r="C84" s="118" t="s">
        <v>329</v>
      </c>
      <c r="D84" s="118" t="s">
        <v>328</v>
      </c>
      <c r="E84" s="118" t="s">
        <v>66</v>
      </c>
      <c r="F84" s="118" t="s">
        <v>28</v>
      </c>
      <c r="G84" s="118" t="s">
        <v>513</v>
      </c>
      <c r="H84" s="118" t="s">
        <v>129</v>
      </c>
      <c r="I84" s="118" t="s">
        <v>89</v>
      </c>
      <c r="J84" s="118" t="s">
        <v>323</v>
      </c>
      <c r="K84" s="119">
        <v>3725</v>
      </c>
      <c r="L84" s="119">
        <v>3546</v>
      </c>
      <c r="M84" s="119">
        <v>3699</v>
      </c>
      <c r="N84" s="119">
        <v>3521</v>
      </c>
      <c r="O84" s="118" t="s">
        <v>321</v>
      </c>
      <c r="P84" s="118" t="s">
        <v>321</v>
      </c>
      <c r="Q84" s="118" t="s">
        <v>341</v>
      </c>
      <c r="R84" s="118" t="s">
        <v>340</v>
      </c>
      <c r="S84" s="118" t="s">
        <v>320</v>
      </c>
      <c r="T84" s="118" t="s">
        <v>319</v>
      </c>
    </row>
    <row r="85" spans="1:20" x14ac:dyDescent="0.2">
      <c r="A85" s="119">
        <v>10</v>
      </c>
      <c r="B85" s="118" t="s">
        <v>321</v>
      </c>
      <c r="C85" s="118" t="s">
        <v>329</v>
      </c>
      <c r="D85" s="118" t="s">
        <v>328</v>
      </c>
      <c r="E85" s="118" t="s">
        <v>66</v>
      </c>
      <c r="F85" s="118" t="s">
        <v>28</v>
      </c>
      <c r="G85" s="118" t="s">
        <v>513</v>
      </c>
      <c r="H85" s="118" t="s">
        <v>129</v>
      </c>
      <c r="I85" s="118" t="s">
        <v>140</v>
      </c>
      <c r="J85" s="118" t="s">
        <v>323</v>
      </c>
      <c r="K85" s="119">
        <v>5</v>
      </c>
      <c r="L85" s="119">
        <v>5</v>
      </c>
      <c r="M85" s="119">
        <v>5</v>
      </c>
      <c r="N85" s="119">
        <v>5</v>
      </c>
      <c r="O85" s="118" t="s">
        <v>343</v>
      </c>
      <c r="P85" s="118" t="s">
        <v>342</v>
      </c>
      <c r="Q85" s="118" t="s">
        <v>341</v>
      </c>
      <c r="R85" s="118" t="s">
        <v>340</v>
      </c>
      <c r="S85" s="118" t="s">
        <v>320</v>
      </c>
      <c r="T85" s="118" t="s">
        <v>319</v>
      </c>
    </row>
    <row r="86" spans="1:20" x14ac:dyDescent="0.2">
      <c r="A86" s="119">
        <v>10</v>
      </c>
      <c r="B86" s="118" t="s">
        <v>321</v>
      </c>
      <c r="C86" s="118" t="s">
        <v>329</v>
      </c>
      <c r="D86" s="118" t="s">
        <v>328</v>
      </c>
      <c r="E86" s="118" t="s">
        <v>66</v>
      </c>
      <c r="F86" s="118" t="s">
        <v>28</v>
      </c>
      <c r="G86" s="118" t="s">
        <v>513</v>
      </c>
      <c r="H86" s="118" t="s">
        <v>129</v>
      </c>
      <c r="I86" s="118" t="s">
        <v>99</v>
      </c>
      <c r="J86" s="118" t="s">
        <v>323</v>
      </c>
      <c r="K86" s="119">
        <v>0</v>
      </c>
      <c r="L86" s="119">
        <v>0</v>
      </c>
      <c r="M86" s="119">
        <v>0</v>
      </c>
      <c r="N86" s="119">
        <v>0</v>
      </c>
      <c r="O86" s="118" t="s">
        <v>321</v>
      </c>
      <c r="P86" s="118" t="s">
        <v>321</v>
      </c>
      <c r="Q86" s="118" t="s">
        <v>322</v>
      </c>
      <c r="R86" s="118" t="s">
        <v>321</v>
      </c>
      <c r="S86" s="118" t="s">
        <v>320</v>
      </c>
      <c r="T86" s="118" t="s">
        <v>319</v>
      </c>
    </row>
    <row r="87" spans="1:20" x14ac:dyDescent="0.2">
      <c r="A87" s="119">
        <v>10</v>
      </c>
      <c r="B87" s="118" t="s">
        <v>321</v>
      </c>
      <c r="C87" s="118" t="s">
        <v>329</v>
      </c>
      <c r="D87" s="118" t="s">
        <v>328</v>
      </c>
      <c r="E87" s="118" t="s">
        <v>66</v>
      </c>
      <c r="F87" s="118" t="s">
        <v>28</v>
      </c>
      <c r="G87" s="118" t="s">
        <v>513</v>
      </c>
      <c r="H87" s="118" t="s">
        <v>129</v>
      </c>
      <c r="I87" s="118" t="s">
        <v>391</v>
      </c>
      <c r="J87" s="118" t="s">
        <v>323</v>
      </c>
      <c r="K87" s="119">
        <v>0</v>
      </c>
      <c r="L87" s="119">
        <v>0</v>
      </c>
      <c r="M87" s="119">
        <v>0</v>
      </c>
      <c r="N87" s="119">
        <v>0</v>
      </c>
      <c r="O87" s="118" t="s">
        <v>321</v>
      </c>
      <c r="P87" s="118" t="s">
        <v>321</v>
      </c>
      <c r="Q87" s="118" t="s">
        <v>322</v>
      </c>
      <c r="R87" s="118" t="s">
        <v>321</v>
      </c>
      <c r="S87" s="118" t="s">
        <v>320</v>
      </c>
      <c r="T87" s="118" t="s">
        <v>319</v>
      </c>
    </row>
    <row r="88" spans="1:20" x14ac:dyDescent="0.2">
      <c r="A88" s="119">
        <v>10</v>
      </c>
      <c r="B88" s="118" t="s">
        <v>321</v>
      </c>
      <c r="C88" s="118" t="s">
        <v>329</v>
      </c>
      <c r="D88" s="118" t="s">
        <v>328</v>
      </c>
      <c r="E88" s="118" t="s">
        <v>66</v>
      </c>
      <c r="F88" s="118" t="s">
        <v>28</v>
      </c>
      <c r="G88" s="118" t="s">
        <v>512</v>
      </c>
      <c r="H88" s="118" t="s">
        <v>131</v>
      </c>
      <c r="I88" s="118" t="s">
        <v>89</v>
      </c>
      <c r="J88" s="118" t="s">
        <v>323</v>
      </c>
      <c r="K88" s="119">
        <v>0</v>
      </c>
      <c r="L88" s="119">
        <v>0</v>
      </c>
      <c r="M88" s="119">
        <v>0</v>
      </c>
      <c r="N88" s="119">
        <v>0</v>
      </c>
      <c r="O88" s="118" t="s">
        <v>321</v>
      </c>
      <c r="P88" s="118" t="s">
        <v>321</v>
      </c>
      <c r="Q88" s="118" t="s">
        <v>322</v>
      </c>
      <c r="R88" s="118" t="s">
        <v>321</v>
      </c>
      <c r="S88" s="118" t="s">
        <v>320</v>
      </c>
      <c r="T88" s="118" t="s">
        <v>319</v>
      </c>
    </row>
    <row r="89" spans="1:20" x14ac:dyDescent="0.2">
      <c r="A89" s="119">
        <v>10</v>
      </c>
      <c r="B89" s="118" t="s">
        <v>321</v>
      </c>
      <c r="C89" s="118" t="s">
        <v>329</v>
      </c>
      <c r="D89" s="118" t="s">
        <v>328</v>
      </c>
      <c r="E89" s="118" t="s">
        <v>66</v>
      </c>
      <c r="F89" s="118" t="s">
        <v>28</v>
      </c>
      <c r="G89" s="118" t="s">
        <v>512</v>
      </c>
      <c r="H89" s="118" t="s">
        <v>131</v>
      </c>
      <c r="I89" s="118" t="s">
        <v>99</v>
      </c>
      <c r="J89" s="118" t="s">
        <v>323</v>
      </c>
      <c r="K89" s="119">
        <v>0</v>
      </c>
      <c r="L89" s="119">
        <v>0</v>
      </c>
      <c r="M89" s="119">
        <v>0</v>
      </c>
      <c r="N89" s="119">
        <v>0</v>
      </c>
      <c r="O89" s="118" t="s">
        <v>321</v>
      </c>
      <c r="P89" s="118" t="s">
        <v>321</v>
      </c>
      <c r="Q89" s="118" t="s">
        <v>322</v>
      </c>
      <c r="R89" s="118" t="s">
        <v>321</v>
      </c>
      <c r="S89" s="118" t="s">
        <v>320</v>
      </c>
      <c r="T89" s="118" t="s">
        <v>319</v>
      </c>
    </row>
    <row r="90" spans="1:20" x14ac:dyDescent="0.2">
      <c r="A90" s="119">
        <v>10</v>
      </c>
      <c r="B90" s="118" t="s">
        <v>321</v>
      </c>
      <c r="C90" s="118" t="s">
        <v>329</v>
      </c>
      <c r="D90" s="118" t="s">
        <v>328</v>
      </c>
      <c r="E90" s="118" t="s">
        <v>66</v>
      </c>
      <c r="F90" s="118" t="s">
        <v>28</v>
      </c>
      <c r="G90" s="118" t="s">
        <v>512</v>
      </c>
      <c r="H90" s="118" t="s">
        <v>131</v>
      </c>
      <c r="I90" s="118" t="s">
        <v>133</v>
      </c>
      <c r="J90" s="118" t="s">
        <v>335</v>
      </c>
      <c r="K90" s="119">
        <v>0</v>
      </c>
      <c r="L90" s="119">
        <v>0</v>
      </c>
      <c r="M90" s="119">
        <v>0</v>
      </c>
      <c r="N90" s="119">
        <v>0</v>
      </c>
      <c r="O90" s="118" t="s">
        <v>321</v>
      </c>
      <c r="P90" s="118" t="s">
        <v>321</v>
      </c>
      <c r="Q90" s="118" t="s">
        <v>322</v>
      </c>
      <c r="R90" s="118" t="s">
        <v>321</v>
      </c>
      <c r="S90" s="118" t="s">
        <v>320</v>
      </c>
      <c r="T90" s="118" t="s">
        <v>319</v>
      </c>
    </row>
    <row r="91" spans="1:20" x14ac:dyDescent="0.2">
      <c r="A91" s="119">
        <v>10</v>
      </c>
      <c r="B91" s="118" t="s">
        <v>321</v>
      </c>
      <c r="C91" s="118" t="s">
        <v>329</v>
      </c>
      <c r="D91" s="118" t="s">
        <v>328</v>
      </c>
      <c r="E91" s="118" t="s">
        <v>66</v>
      </c>
      <c r="F91" s="118" t="s">
        <v>28</v>
      </c>
      <c r="G91" s="118" t="s">
        <v>511</v>
      </c>
      <c r="H91" s="118" t="s">
        <v>28</v>
      </c>
      <c r="I91" s="118" t="s">
        <v>89</v>
      </c>
      <c r="J91" s="118" t="s">
        <v>323</v>
      </c>
      <c r="K91" s="119">
        <v>0</v>
      </c>
      <c r="L91" s="119">
        <v>0</v>
      </c>
      <c r="M91" s="119">
        <v>0</v>
      </c>
      <c r="N91" s="119">
        <v>0</v>
      </c>
      <c r="O91" s="118" t="s">
        <v>321</v>
      </c>
      <c r="P91" s="118" t="s">
        <v>321</v>
      </c>
      <c r="Q91" s="118" t="s">
        <v>322</v>
      </c>
      <c r="R91" s="118" t="s">
        <v>321</v>
      </c>
      <c r="S91" s="118" t="s">
        <v>320</v>
      </c>
      <c r="T91" s="118" t="s">
        <v>319</v>
      </c>
    </row>
    <row r="92" spans="1:20" x14ac:dyDescent="0.2">
      <c r="A92" s="119">
        <v>10</v>
      </c>
      <c r="B92" s="118" t="s">
        <v>321</v>
      </c>
      <c r="C92" s="118" t="s">
        <v>329</v>
      </c>
      <c r="D92" s="118" t="s">
        <v>328</v>
      </c>
      <c r="E92" s="118" t="s">
        <v>66</v>
      </c>
      <c r="F92" s="118" t="s">
        <v>28</v>
      </c>
      <c r="G92" s="118" t="s">
        <v>511</v>
      </c>
      <c r="H92" s="118" t="s">
        <v>28</v>
      </c>
      <c r="I92" s="118" t="s">
        <v>140</v>
      </c>
      <c r="J92" s="118" t="s">
        <v>323</v>
      </c>
      <c r="K92" s="119">
        <v>0</v>
      </c>
      <c r="L92" s="119">
        <v>0</v>
      </c>
      <c r="M92" s="119">
        <v>0</v>
      </c>
      <c r="N92" s="119">
        <v>0</v>
      </c>
      <c r="O92" s="118" t="s">
        <v>321</v>
      </c>
      <c r="P92" s="118" t="s">
        <v>321</v>
      </c>
      <c r="Q92" s="118" t="s">
        <v>322</v>
      </c>
      <c r="R92" s="118" t="s">
        <v>321</v>
      </c>
      <c r="S92" s="118" t="s">
        <v>320</v>
      </c>
      <c r="T92" s="118" t="s">
        <v>319</v>
      </c>
    </row>
    <row r="93" spans="1:20" hidden="1" x14ac:dyDescent="0.2">
      <c r="A93" s="119">
        <v>10</v>
      </c>
      <c r="B93" s="118" t="s">
        <v>321</v>
      </c>
      <c r="C93" s="118" t="s">
        <v>329</v>
      </c>
      <c r="D93" s="118" t="s">
        <v>328</v>
      </c>
      <c r="E93" s="118" t="s">
        <v>68</v>
      </c>
      <c r="F93" s="118" t="s">
        <v>29</v>
      </c>
      <c r="G93" s="118" t="s">
        <v>510</v>
      </c>
      <c r="H93" s="118" t="s">
        <v>509</v>
      </c>
      <c r="I93" s="118" t="s">
        <v>89</v>
      </c>
      <c r="J93" s="118" t="s">
        <v>323</v>
      </c>
      <c r="K93" s="119">
        <v>0</v>
      </c>
      <c r="L93" s="119">
        <v>0</v>
      </c>
      <c r="M93" s="119">
        <v>0</v>
      </c>
      <c r="N93" s="119">
        <v>0</v>
      </c>
      <c r="O93" s="118" t="s">
        <v>321</v>
      </c>
      <c r="P93" s="118" t="s">
        <v>321</v>
      </c>
      <c r="Q93" s="118" t="s">
        <v>322</v>
      </c>
      <c r="R93" s="118" t="s">
        <v>321</v>
      </c>
      <c r="S93" s="118" t="s">
        <v>320</v>
      </c>
      <c r="T93" s="118" t="s">
        <v>319</v>
      </c>
    </row>
    <row r="94" spans="1:20" hidden="1" x14ac:dyDescent="0.2">
      <c r="A94" s="119">
        <v>10</v>
      </c>
      <c r="B94" s="118" t="s">
        <v>321</v>
      </c>
      <c r="C94" s="118" t="s">
        <v>329</v>
      </c>
      <c r="D94" s="118" t="s">
        <v>328</v>
      </c>
      <c r="E94" s="118" t="s">
        <v>68</v>
      </c>
      <c r="F94" s="118" t="s">
        <v>29</v>
      </c>
      <c r="G94" s="118" t="s">
        <v>510</v>
      </c>
      <c r="H94" s="118" t="s">
        <v>509</v>
      </c>
      <c r="I94" s="118" t="s">
        <v>158</v>
      </c>
      <c r="J94" s="118" t="s">
        <v>351</v>
      </c>
      <c r="K94" s="119">
        <v>0</v>
      </c>
      <c r="L94" s="119">
        <v>0</v>
      </c>
      <c r="M94" s="119">
        <v>0</v>
      </c>
      <c r="N94" s="119">
        <v>0</v>
      </c>
      <c r="O94" s="118" t="s">
        <v>321</v>
      </c>
      <c r="P94" s="118" t="s">
        <v>321</v>
      </c>
      <c r="Q94" s="118" t="s">
        <v>322</v>
      </c>
      <c r="R94" s="118" t="s">
        <v>321</v>
      </c>
      <c r="S94" s="118" t="s">
        <v>320</v>
      </c>
      <c r="T94" s="118" t="s">
        <v>319</v>
      </c>
    </row>
    <row r="95" spans="1:20" hidden="1" x14ac:dyDescent="0.2">
      <c r="A95" s="119">
        <v>10</v>
      </c>
      <c r="B95" s="118" t="s">
        <v>321</v>
      </c>
      <c r="C95" s="118" t="s">
        <v>329</v>
      </c>
      <c r="D95" s="118" t="s">
        <v>328</v>
      </c>
      <c r="E95" s="118" t="s">
        <v>68</v>
      </c>
      <c r="F95" s="118" t="s">
        <v>29</v>
      </c>
      <c r="G95" s="118" t="s">
        <v>508</v>
      </c>
      <c r="H95" s="118" t="s">
        <v>134</v>
      </c>
      <c r="I95" s="118" t="s">
        <v>89</v>
      </c>
      <c r="J95" s="118" t="s">
        <v>323</v>
      </c>
      <c r="K95" s="119">
        <v>6826</v>
      </c>
      <c r="L95" s="119">
        <v>4089</v>
      </c>
      <c r="M95" s="119">
        <v>6540</v>
      </c>
      <c r="N95" s="119">
        <v>3917</v>
      </c>
      <c r="O95" s="118" t="s">
        <v>321</v>
      </c>
      <c r="P95" s="118" t="s">
        <v>321</v>
      </c>
      <c r="Q95" s="118" t="s">
        <v>341</v>
      </c>
      <c r="R95" s="118" t="s">
        <v>340</v>
      </c>
      <c r="S95" s="118" t="s">
        <v>320</v>
      </c>
      <c r="T95" s="118" t="s">
        <v>319</v>
      </c>
    </row>
    <row r="96" spans="1:20" hidden="1" x14ac:dyDescent="0.2">
      <c r="A96" s="119">
        <v>10</v>
      </c>
      <c r="B96" s="118" t="s">
        <v>321</v>
      </c>
      <c r="C96" s="118" t="s">
        <v>329</v>
      </c>
      <c r="D96" s="118" t="s">
        <v>328</v>
      </c>
      <c r="E96" s="118" t="s">
        <v>68</v>
      </c>
      <c r="F96" s="118" t="s">
        <v>29</v>
      </c>
      <c r="G96" s="118" t="s">
        <v>508</v>
      </c>
      <c r="H96" s="118" t="s">
        <v>134</v>
      </c>
      <c r="I96" s="118" t="s">
        <v>140</v>
      </c>
      <c r="J96" s="118" t="s">
        <v>323</v>
      </c>
      <c r="K96" s="119">
        <v>1128</v>
      </c>
      <c r="L96" s="119">
        <v>676</v>
      </c>
      <c r="M96" s="119">
        <v>1293</v>
      </c>
      <c r="N96" s="119">
        <v>775</v>
      </c>
      <c r="O96" s="118" t="s">
        <v>343</v>
      </c>
      <c r="P96" s="118" t="s">
        <v>342</v>
      </c>
      <c r="Q96" s="118" t="s">
        <v>341</v>
      </c>
      <c r="R96" s="118" t="s">
        <v>340</v>
      </c>
      <c r="S96" s="118" t="s">
        <v>320</v>
      </c>
      <c r="T96" s="118" t="s">
        <v>319</v>
      </c>
    </row>
    <row r="97" spans="1:20" hidden="1" x14ac:dyDescent="0.2">
      <c r="A97" s="119">
        <v>10</v>
      </c>
      <c r="B97" s="118" t="s">
        <v>321</v>
      </c>
      <c r="C97" s="118" t="s">
        <v>329</v>
      </c>
      <c r="D97" s="118" t="s">
        <v>328</v>
      </c>
      <c r="E97" s="118" t="s">
        <v>68</v>
      </c>
      <c r="F97" s="118" t="s">
        <v>29</v>
      </c>
      <c r="G97" s="118" t="s">
        <v>508</v>
      </c>
      <c r="H97" s="118" t="s">
        <v>134</v>
      </c>
      <c r="I97" s="118" t="s">
        <v>99</v>
      </c>
      <c r="J97" s="118" t="s">
        <v>323</v>
      </c>
      <c r="K97" s="119">
        <v>0</v>
      </c>
      <c r="L97" s="119">
        <v>0</v>
      </c>
      <c r="M97" s="119">
        <v>0</v>
      </c>
      <c r="N97" s="119">
        <v>0</v>
      </c>
      <c r="O97" s="118" t="s">
        <v>321</v>
      </c>
      <c r="P97" s="118" t="s">
        <v>321</v>
      </c>
      <c r="Q97" s="118" t="s">
        <v>322</v>
      </c>
      <c r="R97" s="118" t="s">
        <v>321</v>
      </c>
      <c r="S97" s="118" t="s">
        <v>320</v>
      </c>
      <c r="T97" s="118" t="s">
        <v>319</v>
      </c>
    </row>
    <row r="98" spans="1:20" hidden="1" x14ac:dyDescent="0.2">
      <c r="A98" s="119">
        <v>10</v>
      </c>
      <c r="B98" s="118" t="s">
        <v>321</v>
      </c>
      <c r="C98" s="118" t="s">
        <v>329</v>
      </c>
      <c r="D98" s="118" t="s">
        <v>328</v>
      </c>
      <c r="E98" s="118" t="s">
        <v>68</v>
      </c>
      <c r="F98" s="118" t="s">
        <v>29</v>
      </c>
      <c r="G98" s="118" t="s">
        <v>508</v>
      </c>
      <c r="H98" s="118" t="s">
        <v>134</v>
      </c>
      <c r="I98" s="118" t="s">
        <v>107</v>
      </c>
      <c r="J98" s="118" t="s">
        <v>323</v>
      </c>
      <c r="K98" s="119">
        <v>0</v>
      </c>
      <c r="L98" s="119">
        <v>0</v>
      </c>
      <c r="M98" s="119">
        <v>0</v>
      </c>
      <c r="N98" s="119">
        <v>0</v>
      </c>
      <c r="O98" s="118" t="s">
        <v>321</v>
      </c>
      <c r="P98" s="118" t="s">
        <v>321</v>
      </c>
      <c r="Q98" s="118" t="s">
        <v>322</v>
      </c>
      <c r="R98" s="118" t="s">
        <v>321</v>
      </c>
      <c r="S98" s="118" t="s">
        <v>320</v>
      </c>
      <c r="T98" s="118" t="s">
        <v>319</v>
      </c>
    </row>
    <row r="99" spans="1:20" hidden="1" x14ac:dyDescent="0.2">
      <c r="A99" s="119">
        <v>10</v>
      </c>
      <c r="B99" s="118" t="s">
        <v>321</v>
      </c>
      <c r="C99" s="118" t="s">
        <v>329</v>
      </c>
      <c r="D99" s="118" t="s">
        <v>328</v>
      </c>
      <c r="E99" s="118" t="s">
        <v>68</v>
      </c>
      <c r="F99" s="118" t="s">
        <v>29</v>
      </c>
      <c r="G99" s="118" t="s">
        <v>508</v>
      </c>
      <c r="H99" s="118" t="s">
        <v>134</v>
      </c>
      <c r="I99" s="118" t="s">
        <v>391</v>
      </c>
      <c r="J99" s="118" t="s">
        <v>323</v>
      </c>
      <c r="K99" s="119">
        <v>0</v>
      </c>
      <c r="L99" s="119">
        <v>0</v>
      </c>
      <c r="M99" s="119">
        <v>0</v>
      </c>
      <c r="N99" s="119">
        <v>0</v>
      </c>
      <c r="O99" s="118" t="s">
        <v>321</v>
      </c>
      <c r="P99" s="118" t="s">
        <v>321</v>
      </c>
      <c r="Q99" s="118" t="s">
        <v>322</v>
      </c>
      <c r="R99" s="118" t="s">
        <v>321</v>
      </c>
      <c r="S99" s="118" t="s">
        <v>320</v>
      </c>
      <c r="T99" s="118" t="s">
        <v>319</v>
      </c>
    </row>
    <row r="100" spans="1:20" hidden="1" x14ac:dyDescent="0.2">
      <c r="A100" s="119">
        <v>10</v>
      </c>
      <c r="B100" s="118" t="s">
        <v>321</v>
      </c>
      <c r="C100" s="118" t="s">
        <v>329</v>
      </c>
      <c r="D100" s="118" t="s">
        <v>328</v>
      </c>
      <c r="E100" s="118" t="s">
        <v>68</v>
      </c>
      <c r="F100" s="118" t="s">
        <v>29</v>
      </c>
      <c r="G100" s="118" t="s">
        <v>508</v>
      </c>
      <c r="H100" s="118" t="s">
        <v>134</v>
      </c>
      <c r="I100" s="118" t="s">
        <v>407</v>
      </c>
      <c r="J100" s="118" t="s">
        <v>405</v>
      </c>
      <c r="K100" s="119">
        <v>6</v>
      </c>
      <c r="L100" s="119">
        <v>4</v>
      </c>
      <c r="M100" s="119">
        <v>0</v>
      </c>
      <c r="N100" s="119">
        <v>0</v>
      </c>
      <c r="O100" s="118" t="s">
        <v>321</v>
      </c>
      <c r="P100" s="118" t="s">
        <v>321</v>
      </c>
      <c r="Q100" s="118" t="s">
        <v>341</v>
      </c>
      <c r="R100" s="118" t="s">
        <v>340</v>
      </c>
      <c r="S100" s="118" t="s">
        <v>320</v>
      </c>
      <c r="T100" s="118" t="s">
        <v>319</v>
      </c>
    </row>
    <row r="101" spans="1:20" hidden="1" x14ac:dyDescent="0.2">
      <c r="A101" s="119">
        <v>10</v>
      </c>
      <c r="B101" s="118" t="s">
        <v>321</v>
      </c>
      <c r="C101" s="118" t="s">
        <v>329</v>
      </c>
      <c r="D101" s="118" t="s">
        <v>328</v>
      </c>
      <c r="E101" s="118" t="s">
        <v>68</v>
      </c>
      <c r="F101" s="118" t="s">
        <v>29</v>
      </c>
      <c r="G101" s="118" t="s">
        <v>508</v>
      </c>
      <c r="H101" s="118" t="s">
        <v>134</v>
      </c>
      <c r="I101" s="118" t="s">
        <v>410</v>
      </c>
      <c r="J101" s="118" t="s">
        <v>405</v>
      </c>
      <c r="K101" s="119">
        <v>-6</v>
      </c>
      <c r="L101" s="119">
        <v>-4</v>
      </c>
      <c r="M101" s="119">
        <v>0</v>
      </c>
      <c r="N101" s="119">
        <v>0</v>
      </c>
      <c r="O101" s="118" t="s">
        <v>343</v>
      </c>
      <c r="P101" s="118" t="s">
        <v>342</v>
      </c>
      <c r="Q101" s="118" t="s">
        <v>341</v>
      </c>
      <c r="R101" s="118" t="s">
        <v>340</v>
      </c>
      <c r="S101" s="118" t="s">
        <v>320</v>
      </c>
      <c r="T101" s="118" t="s">
        <v>319</v>
      </c>
    </row>
    <row r="102" spans="1:20" hidden="1" x14ac:dyDescent="0.2">
      <c r="A102" s="119">
        <v>10</v>
      </c>
      <c r="B102" s="118" t="s">
        <v>321</v>
      </c>
      <c r="C102" s="118" t="s">
        <v>329</v>
      </c>
      <c r="D102" s="118" t="s">
        <v>328</v>
      </c>
      <c r="E102" s="118" t="s">
        <v>68</v>
      </c>
      <c r="F102" s="118" t="s">
        <v>29</v>
      </c>
      <c r="G102" s="118" t="s">
        <v>508</v>
      </c>
      <c r="H102" s="118" t="s">
        <v>134</v>
      </c>
      <c r="I102" s="118" t="s">
        <v>404</v>
      </c>
      <c r="J102" s="118" t="s">
        <v>335</v>
      </c>
      <c r="K102" s="119">
        <v>0</v>
      </c>
      <c r="L102" s="119">
        <v>0</v>
      </c>
      <c r="M102" s="119">
        <v>0</v>
      </c>
      <c r="N102" s="119">
        <v>0</v>
      </c>
      <c r="O102" s="118" t="s">
        <v>321</v>
      </c>
      <c r="P102" s="118" t="s">
        <v>321</v>
      </c>
      <c r="Q102" s="118" t="s">
        <v>322</v>
      </c>
      <c r="R102" s="118" t="s">
        <v>321</v>
      </c>
      <c r="S102" s="118" t="s">
        <v>320</v>
      </c>
      <c r="T102" s="118" t="s">
        <v>319</v>
      </c>
    </row>
    <row r="103" spans="1:20" hidden="1" x14ac:dyDescent="0.2">
      <c r="A103" s="119">
        <v>10</v>
      </c>
      <c r="B103" s="118" t="s">
        <v>321</v>
      </c>
      <c r="C103" s="118" t="s">
        <v>329</v>
      </c>
      <c r="D103" s="118" t="s">
        <v>328</v>
      </c>
      <c r="E103" s="118" t="s">
        <v>68</v>
      </c>
      <c r="F103" s="118" t="s">
        <v>29</v>
      </c>
      <c r="G103" s="118" t="s">
        <v>508</v>
      </c>
      <c r="H103" s="118" t="s">
        <v>134</v>
      </c>
      <c r="I103" s="118" t="s">
        <v>136</v>
      </c>
      <c r="J103" s="118" t="s">
        <v>330</v>
      </c>
      <c r="K103" s="119">
        <v>0</v>
      </c>
      <c r="L103" s="119">
        <v>0</v>
      </c>
      <c r="M103" s="119">
        <v>0</v>
      </c>
      <c r="N103" s="119">
        <v>0</v>
      </c>
      <c r="O103" s="118" t="s">
        <v>321</v>
      </c>
      <c r="P103" s="118" t="s">
        <v>321</v>
      </c>
      <c r="Q103" s="118" t="s">
        <v>322</v>
      </c>
      <c r="R103" s="118" t="s">
        <v>321</v>
      </c>
      <c r="S103" s="118" t="s">
        <v>320</v>
      </c>
      <c r="T103" s="118" t="s">
        <v>319</v>
      </c>
    </row>
    <row r="104" spans="1:20" hidden="1" x14ac:dyDescent="0.2">
      <c r="A104" s="119">
        <v>10</v>
      </c>
      <c r="B104" s="118" t="s">
        <v>321</v>
      </c>
      <c r="C104" s="118" t="s">
        <v>329</v>
      </c>
      <c r="D104" s="118" t="s">
        <v>328</v>
      </c>
      <c r="E104" s="118" t="s">
        <v>68</v>
      </c>
      <c r="F104" s="118" t="s">
        <v>29</v>
      </c>
      <c r="G104" s="118" t="s">
        <v>507</v>
      </c>
      <c r="H104" s="118" t="s">
        <v>138</v>
      </c>
      <c r="I104" s="118" t="s">
        <v>89</v>
      </c>
      <c r="J104" s="118" t="s">
        <v>323</v>
      </c>
      <c r="K104" s="119">
        <v>272</v>
      </c>
      <c r="L104" s="119">
        <v>137</v>
      </c>
      <c r="M104" s="119">
        <v>272</v>
      </c>
      <c r="N104" s="119">
        <v>137</v>
      </c>
      <c r="O104" s="118" t="s">
        <v>321</v>
      </c>
      <c r="P104" s="118" t="s">
        <v>321</v>
      </c>
      <c r="Q104" s="118" t="s">
        <v>341</v>
      </c>
      <c r="R104" s="118" t="s">
        <v>340</v>
      </c>
      <c r="S104" s="118" t="s">
        <v>320</v>
      </c>
      <c r="T104" s="118" t="s">
        <v>319</v>
      </c>
    </row>
    <row r="105" spans="1:20" hidden="1" x14ac:dyDescent="0.2">
      <c r="A105" s="119">
        <v>10</v>
      </c>
      <c r="B105" s="118" t="s">
        <v>321</v>
      </c>
      <c r="C105" s="118" t="s">
        <v>329</v>
      </c>
      <c r="D105" s="118" t="s">
        <v>328</v>
      </c>
      <c r="E105" s="118" t="s">
        <v>68</v>
      </c>
      <c r="F105" s="118" t="s">
        <v>29</v>
      </c>
      <c r="G105" s="118" t="s">
        <v>507</v>
      </c>
      <c r="H105" s="118" t="s">
        <v>138</v>
      </c>
      <c r="I105" s="118" t="s">
        <v>140</v>
      </c>
      <c r="J105" s="118" t="s">
        <v>323</v>
      </c>
      <c r="K105" s="119">
        <v>0</v>
      </c>
      <c r="L105" s="119">
        <v>0</v>
      </c>
      <c r="M105" s="119">
        <v>0</v>
      </c>
      <c r="N105" s="119">
        <v>0</v>
      </c>
      <c r="O105" s="118" t="s">
        <v>321</v>
      </c>
      <c r="P105" s="118" t="s">
        <v>321</v>
      </c>
      <c r="Q105" s="118" t="s">
        <v>322</v>
      </c>
      <c r="R105" s="118" t="s">
        <v>321</v>
      </c>
      <c r="S105" s="118" t="s">
        <v>320</v>
      </c>
      <c r="T105" s="118" t="s">
        <v>319</v>
      </c>
    </row>
    <row r="106" spans="1:20" hidden="1" x14ac:dyDescent="0.2">
      <c r="A106" s="119">
        <v>10</v>
      </c>
      <c r="B106" s="118" t="s">
        <v>321</v>
      </c>
      <c r="C106" s="118" t="s">
        <v>329</v>
      </c>
      <c r="D106" s="118" t="s">
        <v>328</v>
      </c>
      <c r="E106" s="118" t="s">
        <v>68</v>
      </c>
      <c r="F106" s="118" t="s">
        <v>29</v>
      </c>
      <c r="G106" s="118" t="s">
        <v>507</v>
      </c>
      <c r="H106" s="118" t="s">
        <v>138</v>
      </c>
      <c r="I106" s="118" t="s">
        <v>99</v>
      </c>
      <c r="J106" s="118" t="s">
        <v>323</v>
      </c>
      <c r="K106" s="119">
        <v>3</v>
      </c>
      <c r="L106" s="119">
        <v>2</v>
      </c>
      <c r="M106" s="119">
        <v>26</v>
      </c>
      <c r="N106" s="119">
        <v>13</v>
      </c>
      <c r="O106" s="118" t="s">
        <v>343</v>
      </c>
      <c r="P106" s="118" t="s">
        <v>342</v>
      </c>
      <c r="Q106" s="118" t="s">
        <v>341</v>
      </c>
      <c r="R106" s="118" t="s">
        <v>340</v>
      </c>
      <c r="S106" s="118" t="s">
        <v>320</v>
      </c>
      <c r="T106" s="118" t="s">
        <v>319</v>
      </c>
    </row>
    <row r="107" spans="1:20" hidden="1" x14ac:dyDescent="0.2">
      <c r="A107" s="119">
        <v>10</v>
      </c>
      <c r="B107" s="118" t="s">
        <v>321</v>
      </c>
      <c r="C107" s="118" t="s">
        <v>329</v>
      </c>
      <c r="D107" s="118" t="s">
        <v>328</v>
      </c>
      <c r="E107" s="118" t="s">
        <v>68</v>
      </c>
      <c r="F107" s="118" t="s">
        <v>29</v>
      </c>
      <c r="G107" s="118" t="s">
        <v>506</v>
      </c>
      <c r="H107" s="118" t="s">
        <v>141</v>
      </c>
      <c r="I107" s="118" t="s">
        <v>89</v>
      </c>
      <c r="J107" s="118" t="s">
        <v>323</v>
      </c>
      <c r="K107" s="119">
        <v>41435</v>
      </c>
      <c r="L107" s="119">
        <v>27969</v>
      </c>
      <c r="M107" s="119">
        <v>48035</v>
      </c>
      <c r="N107" s="119">
        <v>32424</v>
      </c>
      <c r="O107" s="118" t="s">
        <v>321</v>
      </c>
      <c r="P107" s="118" t="s">
        <v>321</v>
      </c>
      <c r="Q107" s="118" t="s">
        <v>341</v>
      </c>
      <c r="R107" s="118" t="s">
        <v>340</v>
      </c>
      <c r="S107" s="118" t="s">
        <v>320</v>
      </c>
      <c r="T107" s="118" t="s">
        <v>319</v>
      </c>
    </row>
    <row r="108" spans="1:20" hidden="1" x14ac:dyDescent="0.2">
      <c r="A108" s="119">
        <v>10</v>
      </c>
      <c r="B108" s="118" t="s">
        <v>321</v>
      </c>
      <c r="C108" s="118" t="s">
        <v>329</v>
      </c>
      <c r="D108" s="118" t="s">
        <v>328</v>
      </c>
      <c r="E108" s="118" t="s">
        <v>68</v>
      </c>
      <c r="F108" s="118" t="s">
        <v>29</v>
      </c>
      <c r="G108" s="118" t="s">
        <v>506</v>
      </c>
      <c r="H108" s="118" t="s">
        <v>141</v>
      </c>
      <c r="I108" s="118" t="s">
        <v>140</v>
      </c>
      <c r="J108" s="118" t="s">
        <v>323</v>
      </c>
      <c r="K108" s="119">
        <v>0</v>
      </c>
      <c r="L108" s="119">
        <v>0</v>
      </c>
      <c r="M108" s="119">
        <v>0</v>
      </c>
      <c r="N108" s="119">
        <v>0</v>
      </c>
      <c r="O108" s="118" t="s">
        <v>321</v>
      </c>
      <c r="P108" s="118" t="s">
        <v>321</v>
      </c>
      <c r="Q108" s="118" t="s">
        <v>322</v>
      </c>
      <c r="R108" s="118" t="s">
        <v>321</v>
      </c>
      <c r="S108" s="118" t="s">
        <v>320</v>
      </c>
      <c r="T108" s="118" t="s">
        <v>319</v>
      </c>
    </row>
    <row r="109" spans="1:20" hidden="1" x14ac:dyDescent="0.2">
      <c r="A109" s="119">
        <v>10</v>
      </c>
      <c r="B109" s="118" t="s">
        <v>321</v>
      </c>
      <c r="C109" s="118" t="s">
        <v>329</v>
      </c>
      <c r="D109" s="118" t="s">
        <v>328</v>
      </c>
      <c r="E109" s="118" t="s">
        <v>68</v>
      </c>
      <c r="F109" s="118" t="s">
        <v>29</v>
      </c>
      <c r="G109" s="118" t="s">
        <v>506</v>
      </c>
      <c r="H109" s="118" t="s">
        <v>141</v>
      </c>
      <c r="I109" s="118" t="s">
        <v>99</v>
      </c>
      <c r="J109" s="118" t="s">
        <v>323</v>
      </c>
      <c r="K109" s="119">
        <v>12326</v>
      </c>
      <c r="L109" s="119">
        <v>8320</v>
      </c>
      <c r="M109" s="119">
        <v>5172</v>
      </c>
      <c r="N109" s="119">
        <v>3491</v>
      </c>
      <c r="O109" s="118" t="s">
        <v>343</v>
      </c>
      <c r="P109" s="118" t="s">
        <v>342</v>
      </c>
      <c r="Q109" s="118" t="s">
        <v>341</v>
      </c>
      <c r="R109" s="118" t="s">
        <v>340</v>
      </c>
      <c r="S109" s="118" t="s">
        <v>320</v>
      </c>
      <c r="T109" s="118" t="s">
        <v>319</v>
      </c>
    </row>
    <row r="110" spans="1:20" hidden="1" x14ac:dyDescent="0.2">
      <c r="A110" s="119">
        <v>10</v>
      </c>
      <c r="B110" s="118" t="s">
        <v>321</v>
      </c>
      <c r="C110" s="118" t="s">
        <v>329</v>
      </c>
      <c r="D110" s="118" t="s">
        <v>328</v>
      </c>
      <c r="E110" s="118" t="s">
        <v>68</v>
      </c>
      <c r="F110" s="118" t="s">
        <v>29</v>
      </c>
      <c r="G110" s="118" t="s">
        <v>506</v>
      </c>
      <c r="H110" s="118" t="s">
        <v>141</v>
      </c>
      <c r="I110" s="118" t="s">
        <v>151</v>
      </c>
      <c r="J110" s="118" t="s">
        <v>323</v>
      </c>
      <c r="K110" s="119">
        <v>-165</v>
      </c>
      <c r="L110" s="119">
        <v>-111</v>
      </c>
      <c r="M110" s="119">
        <v>0</v>
      </c>
      <c r="N110" s="119">
        <v>0</v>
      </c>
      <c r="O110" s="118" t="s">
        <v>343</v>
      </c>
      <c r="P110" s="118" t="s">
        <v>342</v>
      </c>
      <c r="Q110" s="118" t="s">
        <v>341</v>
      </c>
      <c r="R110" s="118" t="s">
        <v>340</v>
      </c>
      <c r="S110" s="118" t="s">
        <v>320</v>
      </c>
      <c r="T110" s="118" t="s">
        <v>319</v>
      </c>
    </row>
    <row r="111" spans="1:20" hidden="1" x14ac:dyDescent="0.2">
      <c r="A111" s="119">
        <v>10</v>
      </c>
      <c r="B111" s="118" t="s">
        <v>321</v>
      </c>
      <c r="C111" s="118" t="s">
        <v>329</v>
      </c>
      <c r="D111" s="118" t="s">
        <v>328</v>
      </c>
      <c r="E111" s="118" t="s">
        <v>68</v>
      </c>
      <c r="F111" s="118" t="s">
        <v>29</v>
      </c>
      <c r="G111" s="118" t="s">
        <v>506</v>
      </c>
      <c r="H111" s="118" t="s">
        <v>141</v>
      </c>
      <c r="I111" s="118" t="s">
        <v>107</v>
      </c>
      <c r="J111" s="118" t="s">
        <v>323</v>
      </c>
      <c r="K111" s="119">
        <v>0</v>
      </c>
      <c r="L111" s="119">
        <v>0</v>
      </c>
      <c r="M111" s="119">
        <v>-50</v>
      </c>
      <c r="N111" s="119">
        <v>0</v>
      </c>
      <c r="O111" s="118" t="s">
        <v>321</v>
      </c>
      <c r="P111" s="118" t="s">
        <v>321</v>
      </c>
      <c r="Q111" s="118" t="s">
        <v>341</v>
      </c>
      <c r="R111" s="118" t="s">
        <v>340</v>
      </c>
      <c r="S111" s="118" t="s">
        <v>320</v>
      </c>
      <c r="T111" s="118" t="s">
        <v>319</v>
      </c>
    </row>
    <row r="112" spans="1:20" hidden="1" x14ac:dyDescent="0.2">
      <c r="A112" s="119">
        <v>10</v>
      </c>
      <c r="B112" s="118" t="s">
        <v>321</v>
      </c>
      <c r="C112" s="118" t="s">
        <v>329</v>
      </c>
      <c r="D112" s="118" t="s">
        <v>328</v>
      </c>
      <c r="E112" s="118" t="s">
        <v>68</v>
      </c>
      <c r="F112" s="118" t="s">
        <v>29</v>
      </c>
      <c r="G112" s="118" t="s">
        <v>506</v>
      </c>
      <c r="H112" s="118" t="s">
        <v>141</v>
      </c>
      <c r="I112" s="118" t="s">
        <v>143</v>
      </c>
      <c r="J112" s="118" t="s">
        <v>323</v>
      </c>
      <c r="K112" s="119">
        <v>-11</v>
      </c>
      <c r="L112" s="119">
        <v>-7</v>
      </c>
      <c r="M112" s="119">
        <v>-11</v>
      </c>
      <c r="N112" s="119">
        <v>-7</v>
      </c>
      <c r="O112" s="118" t="s">
        <v>321</v>
      </c>
      <c r="P112" s="118" t="s">
        <v>321</v>
      </c>
      <c r="Q112" s="118" t="s">
        <v>341</v>
      </c>
      <c r="R112" s="118" t="s">
        <v>340</v>
      </c>
      <c r="S112" s="118" t="s">
        <v>320</v>
      </c>
      <c r="T112" s="118" t="s">
        <v>319</v>
      </c>
    </row>
    <row r="113" spans="1:20" hidden="1" x14ac:dyDescent="0.2">
      <c r="A113" s="119">
        <v>10</v>
      </c>
      <c r="B113" s="118" t="s">
        <v>321</v>
      </c>
      <c r="C113" s="118" t="s">
        <v>329</v>
      </c>
      <c r="D113" s="118" t="s">
        <v>328</v>
      </c>
      <c r="E113" s="118" t="s">
        <v>68</v>
      </c>
      <c r="F113" s="118" t="s">
        <v>29</v>
      </c>
      <c r="G113" s="118" t="s">
        <v>506</v>
      </c>
      <c r="H113" s="118" t="s">
        <v>141</v>
      </c>
      <c r="I113" s="118" t="s">
        <v>144</v>
      </c>
      <c r="J113" s="118" t="s">
        <v>323</v>
      </c>
      <c r="K113" s="119">
        <v>11</v>
      </c>
      <c r="L113" s="119">
        <v>11</v>
      </c>
      <c r="M113" s="119">
        <v>11</v>
      </c>
      <c r="N113" s="119">
        <v>11</v>
      </c>
      <c r="O113" s="118" t="s">
        <v>321</v>
      </c>
      <c r="P113" s="118" t="s">
        <v>321</v>
      </c>
      <c r="Q113" s="118" t="s">
        <v>341</v>
      </c>
      <c r="R113" s="118" t="s">
        <v>340</v>
      </c>
      <c r="S113" s="118" t="s">
        <v>320</v>
      </c>
      <c r="T113" s="118" t="s">
        <v>319</v>
      </c>
    </row>
    <row r="114" spans="1:20" hidden="1" x14ac:dyDescent="0.2">
      <c r="A114" s="119">
        <v>10</v>
      </c>
      <c r="B114" s="118" t="s">
        <v>321</v>
      </c>
      <c r="C114" s="118" t="s">
        <v>329</v>
      </c>
      <c r="D114" s="118" t="s">
        <v>328</v>
      </c>
      <c r="E114" s="118" t="s">
        <v>68</v>
      </c>
      <c r="F114" s="118" t="s">
        <v>29</v>
      </c>
      <c r="G114" s="118" t="s">
        <v>506</v>
      </c>
      <c r="H114" s="118" t="s">
        <v>141</v>
      </c>
      <c r="I114" s="118" t="s">
        <v>188</v>
      </c>
      <c r="J114" s="118" t="s">
        <v>323</v>
      </c>
      <c r="K114" s="119">
        <v>0</v>
      </c>
      <c r="L114" s="119">
        <v>0</v>
      </c>
      <c r="M114" s="119">
        <v>-1</v>
      </c>
      <c r="N114" s="119">
        <v>-1</v>
      </c>
      <c r="O114" s="118" t="s">
        <v>321</v>
      </c>
      <c r="P114" s="118" t="s">
        <v>321</v>
      </c>
      <c r="Q114" s="118" t="s">
        <v>341</v>
      </c>
      <c r="R114" s="118" t="s">
        <v>340</v>
      </c>
      <c r="S114" s="118" t="s">
        <v>320</v>
      </c>
      <c r="T114" s="118" t="s">
        <v>319</v>
      </c>
    </row>
    <row r="115" spans="1:20" hidden="1" x14ac:dyDescent="0.2">
      <c r="A115" s="119">
        <v>10</v>
      </c>
      <c r="B115" s="118" t="s">
        <v>321</v>
      </c>
      <c r="C115" s="118" t="s">
        <v>329</v>
      </c>
      <c r="D115" s="118" t="s">
        <v>328</v>
      </c>
      <c r="E115" s="118" t="s">
        <v>68</v>
      </c>
      <c r="F115" s="118" t="s">
        <v>29</v>
      </c>
      <c r="G115" s="118" t="s">
        <v>506</v>
      </c>
      <c r="H115" s="118" t="s">
        <v>141</v>
      </c>
      <c r="I115" s="118" t="s">
        <v>174</v>
      </c>
      <c r="J115" s="118" t="s">
        <v>323</v>
      </c>
      <c r="K115" s="119">
        <v>0</v>
      </c>
      <c r="L115" s="119">
        <v>0</v>
      </c>
      <c r="M115" s="119">
        <v>0</v>
      </c>
      <c r="N115" s="119">
        <v>0</v>
      </c>
      <c r="O115" s="118" t="s">
        <v>321</v>
      </c>
      <c r="P115" s="118" t="s">
        <v>321</v>
      </c>
      <c r="Q115" s="118" t="s">
        <v>322</v>
      </c>
      <c r="R115" s="118" t="s">
        <v>321</v>
      </c>
      <c r="S115" s="118" t="s">
        <v>320</v>
      </c>
      <c r="T115" s="118" t="s">
        <v>319</v>
      </c>
    </row>
    <row r="116" spans="1:20" hidden="1" x14ac:dyDescent="0.2">
      <c r="A116" s="119">
        <v>10</v>
      </c>
      <c r="B116" s="118" t="s">
        <v>321</v>
      </c>
      <c r="C116" s="118" t="s">
        <v>329</v>
      </c>
      <c r="D116" s="118" t="s">
        <v>328</v>
      </c>
      <c r="E116" s="118" t="s">
        <v>68</v>
      </c>
      <c r="F116" s="118" t="s">
        <v>29</v>
      </c>
      <c r="G116" s="118" t="s">
        <v>506</v>
      </c>
      <c r="H116" s="118" t="s">
        <v>141</v>
      </c>
      <c r="I116" s="118" t="s">
        <v>407</v>
      </c>
      <c r="J116" s="118" t="s">
        <v>405</v>
      </c>
      <c r="K116" s="119">
        <v>7569</v>
      </c>
      <c r="L116" s="119">
        <v>5109</v>
      </c>
      <c r="M116" s="119">
        <v>0</v>
      </c>
      <c r="N116" s="119">
        <v>0</v>
      </c>
      <c r="O116" s="118" t="s">
        <v>321</v>
      </c>
      <c r="P116" s="118" t="s">
        <v>321</v>
      </c>
      <c r="Q116" s="118" t="s">
        <v>341</v>
      </c>
      <c r="R116" s="118" t="s">
        <v>340</v>
      </c>
      <c r="S116" s="118" t="s">
        <v>320</v>
      </c>
      <c r="T116" s="118" t="s">
        <v>319</v>
      </c>
    </row>
    <row r="117" spans="1:20" hidden="1" x14ac:dyDescent="0.2">
      <c r="A117" s="119">
        <v>10</v>
      </c>
      <c r="B117" s="118" t="s">
        <v>321</v>
      </c>
      <c r="C117" s="118" t="s">
        <v>329</v>
      </c>
      <c r="D117" s="118" t="s">
        <v>328</v>
      </c>
      <c r="E117" s="118" t="s">
        <v>68</v>
      </c>
      <c r="F117" s="118" t="s">
        <v>29</v>
      </c>
      <c r="G117" s="118" t="s">
        <v>506</v>
      </c>
      <c r="H117" s="118" t="s">
        <v>141</v>
      </c>
      <c r="I117" s="118" t="s">
        <v>410</v>
      </c>
      <c r="J117" s="118" t="s">
        <v>405</v>
      </c>
      <c r="K117" s="119">
        <v>-7569</v>
      </c>
      <c r="L117" s="119">
        <v>-5109</v>
      </c>
      <c r="M117" s="119">
        <v>0</v>
      </c>
      <c r="N117" s="119">
        <v>0</v>
      </c>
      <c r="O117" s="118" t="s">
        <v>343</v>
      </c>
      <c r="P117" s="118" t="s">
        <v>342</v>
      </c>
      <c r="Q117" s="118" t="s">
        <v>341</v>
      </c>
      <c r="R117" s="118" t="s">
        <v>340</v>
      </c>
      <c r="S117" s="118" t="s">
        <v>320</v>
      </c>
      <c r="T117" s="118" t="s">
        <v>319</v>
      </c>
    </row>
    <row r="118" spans="1:20" hidden="1" x14ac:dyDescent="0.2">
      <c r="A118" s="119">
        <v>10</v>
      </c>
      <c r="B118" s="118" t="s">
        <v>321</v>
      </c>
      <c r="C118" s="118" t="s">
        <v>329</v>
      </c>
      <c r="D118" s="118" t="s">
        <v>328</v>
      </c>
      <c r="E118" s="118" t="s">
        <v>68</v>
      </c>
      <c r="F118" s="118" t="s">
        <v>29</v>
      </c>
      <c r="G118" s="118" t="s">
        <v>506</v>
      </c>
      <c r="H118" s="118" t="s">
        <v>141</v>
      </c>
      <c r="I118" s="118" t="s">
        <v>337</v>
      </c>
      <c r="J118" s="118" t="s">
        <v>336</v>
      </c>
      <c r="K118" s="119">
        <v>0</v>
      </c>
      <c r="L118" s="119">
        <v>0</v>
      </c>
      <c r="M118" s="119">
        <v>0</v>
      </c>
      <c r="N118" s="119">
        <v>0</v>
      </c>
      <c r="O118" s="118" t="s">
        <v>321</v>
      </c>
      <c r="P118" s="118" t="s">
        <v>321</v>
      </c>
      <c r="Q118" s="118" t="s">
        <v>322</v>
      </c>
      <c r="R118" s="118" t="s">
        <v>321</v>
      </c>
      <c r="S118" s="118" t="s">
        <v>320</v>
      </c>
      <c r="T118" s="118" t="s">
        <v>319</v>
      </c>
    </row>
    <row r="119" spans="1:20" hidden="1" x14ac:dyDescent="0.2">
      <c r="A119" s="119">
        <v>10</v>
      </c>
      <c r="B119" s="118" t="s">
        <v>321</v>
      </c>
      <c r="C119" s="118" t="s">
        <v>329</v>
      </c>
      <c r="D119" s="118" t="s">
        <v>328</v>
      </c>
      <c r="E119" s="118" t="s">
        <v>68</v>
      </c>
      <c r="F119" s="118" t="s">
        <v>29</v>
      </c>
      <c r="G119" s="118" t="s">
        <v>506</v>
      </c>
      <c r="H119" s="118" t="s">
        <v>141</v>
      </c>
      <c r="I119" s="118" t="s">
        <v>471</v>
      </c>
      <c r="J119" s="118" t="s">
        <v>335</v>
      </c>
      <c r="K119" s="119">
        <v>0</v>
      </c>
      <c r="L119" s="119">
        <v>0</v>
      </c>
      <c r="M119" s="119">
        <v>0</v>
      </c>
      <c r="N119" s="119">
        <v>0</v>
      </c>
      <c r="O119" s="118" t="s">
        <v>321</v>
      </c>
      <c r="P119" s="118" t="s">
        <v>321</v>
      </c>
      <c r="Q119" s="118" t="s">
        <v>322</v>
      </c>
      <c r="R119" s="118" t="s">
        <v>321</v>
      </c>
      <c r="S119" s="118" t="s">
        <v>320</v>
      </c>
      <c r="T119" s="118" t="s">
        <v>319</v>
      </c>
    </row>
    <row r="120" spans="1:20" hidden="1" x14ac:dyDescent="0.2">
      <c r="A120" s="119">
        <v>10</v>
      </c>
      <c r="B120" s="118" t="s">
        <v>321</v>
      </c>
      <c r="C120" s="118" t="s">
        <v>329</v>
      </c>
      <c r="D120" s="118" t="s">
        <v>328</v>
      </c>
      <c r="E120" s="118" t="s">
        <v>68</v>
      </c>
      <c r="F120" s="118" t="s">
        <v>29</v>
      </c>
      <c r="G120" s="118" t="s">
        <v>506</v>
      </c>
      <c r="H120" s="118" t="s">
        <v>141</v>
      </c>
      <c r="I120" s="118" t="s">
        <v>136</v>
      </c>
      <c r="J120" s="118" t="s">
        <v>330</v>
      </c>
      <c r="K120" s="119">
        <v>0</v>
      </c>
      <c r="L120" s="119">
        <v>0</v>
      </c>
      <c r="M120" s="119">
        <v>0</v>
      </c>
      <c r="N120" s="119">
        <v>0</v>
      </c>
      <c r="O120" s="118" t="s">
        <v>321</v>
      </c>
      <c r="P120" s="118" t="s">
        <v>321</v>
      </c>
      <c r="Q120" s="118" t="s">
        <v>322</v>
      </c>
      <c r="R120" s="118" t="s">
        <v>321</v>
      </c>
      <c r="S120" s="118" t="s">
        <v>320</v>
      </c>
      <c r="T120" s="118" t="s">
        <v>319</v>
      </c>
    </row>
    <row r="121" spans="1:20" hidden="1" x14ac:dyDescent="0.2">
      <c r="A121" s="119">
        <v>10</v>
      </c>
      <c r="B121" s="118" t="s">
        <v>321</v>
      </c>
      <c r="C121" s="118" t="s">
        <v>329</v>
      </c>
      <c r="D121" s="118" t="s">
        <v>328</v>
      </c>
      <c r="E121" s="118" t="s">
        <v>68</v>
      </c>
      <c r="F121" s="118" t="s">
        <v>29</v>
      </c>
      <c r="G121" s="118" t="s">
        <v>506</v>
      </c>
      <c r="H121" s="118" t="s">
        <v>141</v>
      </c>
      <c r="I121" s="118" t="s">
        <v>145</v>
      </c>
      <c r="J121" s="118" t="s">
        <v>330</v>
      </c>
      <c r="K121" s="119">
        <v>0</v>
      </c>
      <c r="L121" s="119">
        <v>0</v>
      </c>
      <c r="M121" s="119">
        <v>0</v>
      </c>
      <c r="N121" s="119">
        <v>0</v>
      </c>
      <c r="O121" s="118" t="s">
        <v>321</v>
      </c>
      <c r="P121" s="118" t="s">
        <v>321</v>
      </c>
      <c r="Q121" s="118" t="s">
        <v>322</v>
      </c>
      <c r="R121" s="118" t="s">
        <v>321</v>
      </c>
      <c r="S121" s="118" t="s">
        <v>320</v>
      </c>
      <c r="T121" s="118" t="s">
        <v>319</v>
      </c>
    </row>
    <row r="122" spans="1:20" hidden="1" x14ac:dyDescent="0.2">
      <c r="A122" s="119">
        <v>10</v>
      </c>
      <c r="B122" s="118" t="s">
        <v>321</v>
      </c>
      <c r="C122" s="118" t="s">
        <v>329</v>
      </c>
      <c r="D122" s="118" t="s">
        <v>328</v>
      </c>
      <c r="E122" s="118" t="s">
        <v>68</v>
      </c>
      <c r="F122" s="118" t="s">
        <v>29</v>
      </c>
      <c r="G122" s="118" t="s">
        <v>506</v>
      </c>
      <c r="H122" s="118" t="s">
        <v>141</v>
      </c>
      <c r="I122" s="118" t="s">
        <v>167</v>
      </c>
      <c r="J122" s="118" t="s">
        <v>330</v>
      </c>
      <c r="K122" s="119">
        <v>0</v>
      </c>
      <c r="L122" s="119">
        <v>0</v>
      </c>
      <c r="M122" s="119">
        <v>0</v>
      </c>
      <c r="N122" s="119">
        <v>0</v>
      </c>
      <c r="O122" s="118" t="s">
        <v>321</v>
      </c>
      <c r="P122" s="118" t="s">
        <v>321</v>
      </c>
      <c r="Q122" s="118" t="s">
        <v>322</v>
      </c>
      <c r="R122" s="118" t="s">
        <v>321</v>
      </c>
      <c r="S122" s="118" t="s">
        <v>320</v>
      </c>
      <c r="T122" s="118" t="s">
        <v>319</v>
      </c>
    </row>
    <row r="123" spans="1:20" hidden="1" x14ac:dyDescent="0.2">
      <c r="A123" s="119">
        <v>10</v>
      </c>
      <c r="B123" s="118" t="s">
        <v>321</v>
      </c>
      <c r="C123" s="118" t="s">
        <v>329</v>
      </c>
      <c r="D123" s="118" t="s">
        <v>328</v>
      </c>
      <c r="E123" s="118" t="s">
        <v>68</v>
      </c>
      <c r="F123" s="118" t="s">
        <v>29</v>
      </c>
      <c r="G123" s="118" t="s">
        <v>505</v>
      </c>
      <c r="H123" s="118" t="s">
        <v>147</v>
      </c>
      <c r="I123" s="118" t="s">
        <v>89</v>
      </c>
      <c r="J123" s="118" t="s">
        <v>323</v>
      </c>
      <c r="K123" s="119">
        <v>1027</v>
      </c>
      <c r="L123" s="119">
        <v>708</v>
      </c>
      <c r="M123" s="119">
        <v>1018</v>
      </c>
      <c r="N123" s="119">
        <v>701</v>
      </c>
      <c r="O123" s="118" t="s">
        <v>321</v>
      </c>
      <c r="P123" s="118" t="s">
        <v>321</v>
      </c>
      <c r="Q123" s="118" t="s">
        <v>341</v>
      </c>
      <c r="R123" s="118" t="s">
        <v>340</v>
      </c>
      <c r="S123" s="118" t="s">
        <v>320</v>
      </c>
      <c r="T123" s="118" t="s">
        <v>319</v>
      </c>
    </row>
    <row r="124" spans="1:20" hidden="1" x14ac:dyDescent="0.2">
      <c r="A124" s="119">
        <v>10</v>
      </c>
      <c r="B124" s="118" t="s">
        <v>321</v>
      </c>
      <c r="C124" s="118" t="s">
        <v>329</v>
      </c>
      <c r="D124" s="118" t="s">
        <v>328</v>
      </c>
      <c r="E124" s="118" t="s">
        <v>68</v>
      </c>
      <c r="F124" s="118" t="s">
        <v>29</v>
      </c>
      <c r="G124" s="118" t="s">
        <v>505</v>
      </c>
      <c r="H124" s="118" t="s">
        <v>147</v>
      </c>
      <c r="I124" s="118" t="s">
        <v>140</v>
      </c>
      <c r="J124" s="118" t="s">
        <v>323</v>
      </c>
      <c r="K124" s="119">
        <v>26</v>
      </c>
      <c r="L124" s="119">
        <v>18</v>
      </c>
      <c r="M124" s="119">
        <v>0</v>
      </c>
      <c r="N124" s="119">
        <v>0</v>
      </c>
      <c r="O124" s="118" t="s">
        <v>343</v>
      </c>
      <c r="P124" s="118" t="s">
        <v>342</v>
      </c>
      <c r="Q124" s="118" t="s">
        <v>341</v>
      </c>
      <c r="R124" s="118" t="s">
        <v>340</v>
      </c>
      <c r="S124" s="118" t="s">
        <v>320</v>
      </c>
      <c r="T124" s="118" t="s">
        <v>319</v>
      </c>
    </row>
    <row r="125" spans="1:20" hidden="1" x14ac:dyDescent="0.2">
      <c r="A125" s="119">
        <v>10</v>
      </c>
      <c r="B125" s="118" t="s">
        <v>321</v>
      </c>
      <c r="C125" s="118" t="s">
        <v>329</v>
      </c>
      <c r="D125" s="118" t="s">
        <v>328</v>
      </c>
      <c r="E125" s="118" t="s">
        <v>68</v>
      </c>
      <c r="F125" s="118" t="s">
        <v>29</v>
      </c>
      <c r="G125" s="118" t="s">
        <v>505</v>
      </c>
      <c r="H125" s="118" t="s">
        <v>147</v>
      </c>
      <c r="I125" s="118" t="s">
        <v>99</v>
      </c>
      <c r="J125" s="118" t="s">
        <v>323</v>
      </c>
      <c r="K125" s="119">
        <v>0</v>
      </c>
      <c r="L125" s="119">
        <v>0</v>
      </c>
      <c r="M125" s="119">
        <v>0</v>
      </c>
      <c r="N125" s="119">
        <v>0</v>
      </c>
      <c r="O125" s="118" t="s">
        <v>321</v>
      </c>
      <c r="P125" s="118" t="s">
        <v>321</v>
      </c>
      <c r="Q125" s="118" t="s">
        <v>322</v>
      </c>
      <c r="R125" s="118" t="s">
        <v>321</v>
      </c>
      <c r="S125" s="118" t="s">
        <v>320</v>
      </c>
      <c r="T125" s="118" t="s">
        <v>319</v>
      </c>
    </row>
    <row r="126" spans="1:20" hidden="1" x14ac:dyDescent="0.2">
      <c r="A126" s="119">
        <v>10</v>
      </c>
      <c r="B126" s="118" t="s">
        <v>321</v>
      </c>
      <c r="C126" s="118" t="s">
        <v>329</v>
      </c>
      <c r="D126" s="118" t="s">
        <v>328</v>
      </c>
      <c r="E126" s="118" t="s">
        <v>68</v>
      </c>
      <c r="F126" s="118" t="s">
        <v>29</v>
      </c>
      <c r="G126" s="118" t="s">
        <v>505</v>
      </c>
      <c r="H126" s="118" t="s">
        <v>147</v>
      </c>
      <c r="I126" s="118" t="s">
        <v>151</v>
      </c>
      <c r="J126" s="118" t="s">
        <v>323</v>
      </c>
      <c r="K126" s="119">
        <v>0</v>
      </c>
      <c r="L126" s="119">
        <v>0</v>
      </c>
      <c r="M126" s="119">
        <v>0</v>
      </c>
      <c r="N126" s="119">
        <v>0</v>
      </c>
      <c r="O126" s="118" t="s">
        <v>321</v>
      </c>
      <c r="P126" s="118" t="s">
        <v>321</v>
      </c>
      <c r="Q126" s="118" t="s">
        <v>322</v>
      </c>
      <c r="R126" s="118" t="s">
        <v>321</v>
      </c>
      <c r="S126" s="118" t="s">
        <v>320</v>
      </c>
      <c r="T126" s="118" t="s">
        <v>319</v>
      </c>
    </row>
    <row r="127" spans="1:20" hidden="1" x14ac:dyDescent="0.2">
      <c r="A127" s="119">
        <v>10</v>
      </c>
      <c r="B127" s="118" t="s">
        <v>321</v>
      </c>
      <c r="C127" s="118" t="s">
        <v>329</v>
      </c>
      <c r="D127" s="118" t="s">
        <v>328</v>
      </c>
      <c r="E127" s="118" t="s">
        <v>68</v>
      </c>
      <c r="F127" s="118" t="s">
        <v>29</v>
      </c>
      <c r="G127" s="118" t="s">
        <v>505</v>
      </c>
      <c r="H127" s="118" t="s">
        <v>147</v>
      </c>
      <c r="I127" s="118" t="s">
        <v>136</v>
      </c>
      <c r="J127" s="118" t="s">
        <v>330</v>
      </c>
      <c r="K127" s="119">
        <v>0</v>
      </c>
      <c r="L127" s="119">
        <v>0</v>
      </c>
      <c r="M127" s="119">
        <v>0</v>
      </c>
      <c r="N127" s="119">
        <v>0</v>
      </c>
      <c r="O127" s="118" t="s">
        <v>321</v>
      </c>
      <c r="P127" s="118" t="s">
        <v>321</v>
      </c>
      <c r="Q127" s="118" t="s">
        <v>322</v>
      </c>
      <c r="R127" s="118" t="s">
        <v>321</v>
      </c>
      <c r="S127" s="118" t="s">
        <v>320</v>
      </c>
      <c r="T127" s="118" t="s">
        <v>319</v>
      </c>
    </row>
    <row r="128" spans="1:20" hidden="1" x14ac:dyDescent="0.2">
      <c r="A128" s="119">
        <v>10</v>
      </c>
      <c r="B128" s="118" t="s">
        <v>321</v>
      </c>
      <c r="C128" s="118" t="s">
        <v>329</v>
      </c>
      <c r="D128" s="118" t="s">
        <v>328</v>
      </c>
      <c r="E128" s="118" t="s">
        <v>68</v>
      </c>
      <c r="F128" s="118" t="s">
        <v>29</v>
      </c>
      <c r="G128" s="118" t="s">
        <v>504</v>
      </c>
      <c r="H128" s="118" t="s">
        <v>149</v>
      </c>
      <c r="I128" s="118" t="s">
        <v>89</v>
      </c>
      <c r="J128" s="118" t="s">
        <v>323</v>
      </c>
      <c r="K128" s="119">
        <v>37009</v>
      </c>
      <c r="L128" s="119">
        <v>20540</v>
      </c>
      <c r="M128" s="119">
        <v>40145</v>
      </c>
      <c r="N128" s="119">
        <v>22280</v>
      </c>
      <c r="O128" s="118" t="s">
        <v>321</v>
      </c>
      <c r="P128" s="118" t="s">
        <v>321</v>
      </c>
      <c r="Q128" s="118" t="s">
        <v>341</v>
      </c>
      <c r="R128" s="118" t="s">
        <v>340</v>
      </c>
      <c r="S128" s="118" t="s">
        <v>320</v>
      </c>
      <c r="T128" s="118" t="s">
        <v>319</v>
      </c>
    </row>
    <row r="129" spans="1:20" hidden="1" x14ac:dyDescent="0.2">
      <c r="A129" s="119">
        <v>10</v>
      </c>
      <c r="B129" s="118" t="s">
        <v>321</v>
      </c>
      <c r="C129" s="118" t="s">
        <v>329</v>
      </c>
      <c r="D129" s="118" t="s">
        <v>328</v>
      </c>
      <c r="E129" s="118" t="s">
        <v>68</v>
      </c>
      <c r="F129" s="118" t="s">
        <v>29</v>
      </c>
      <c r="G129" s="118" t="s">
        <v>504</v>
      </c>
      <c r="H129" s="118" t="s">
        <v>149</v>
      </c>
      <c r="I129" s="118" t="s">
        <v>140</v>
      </c>
      <c r="J129" s="118" t="s">
        <v>323</v>
      </c>
      <c r="K129" s="119">
        <v>23211</v>
      </c>
      <c r="L129" s="119">
        <v>12882</v>
      </c>
      <c r="M129" s="119">
        <v>18549</v>
      </c>
      <c r="N129" s="119">
        <v>10295</v>
      </c>
      <c r="O129" s="118" t="s">
        <v>343</v>
      </c>
      <c r="P129" s="118" t="s">
        <v>342</v>
      </c>
      <c r="Q129" s="118" t="s">
        <v>341</v>
      </c>
      <c r="R129" s="118" t="s">
        <v>340</v>
      </c>
      <c r="S129" s="118" t="s">
        <v>320</v>
      </c>
      <c r="T129" s="118" t="s">
        <v>319</v>
      </c>
    </row>
    <row r="130" spans="1:20" hidden="1" x14ac:dyDescent="0.2">
      <c r="A130" s="119">
        <v>10</v>
      </c>
      <c r="B130" s="118" t="s">
        <v>321</v>
      </c>
      <c r="C130" s="118" t="s">
        <v>329</v>
      </c>
      <c r="D130" s="118" t="s">
        <v>328</v>
      </c>
      <c r="E130" s="118" t="s">
        <v>68</v>
      </c>
      <c r="F130" s="118" t="s">
        <v>29</v>
      </c>
      <c r="G130" s="118" t="s">
        <v>504</v>
      </c>
      <c r="H130" s="118" t="s">
        <v>149</v>
      </c>
      <c r="I130" s="118" t="s">
        <v>99</v>
      </c>
      <c r="J130" s="118" t="s">
        <v>323</v>
      </c>
      <c r="K130" s="119">
        <v>0</v>
      </c>
      <c r="L130" s="119">
        <v>0</v>
      </c>
      <c r="M130" s="119">
        <v>0</v>
      </c>
      <c r="N130" s="119">
        <v>0</v>
      </c>
      <c r="O130" s="118" t="s">
        <v>321</v>
      </c>
      <c r="P130" s="118" t="s">
        <v>321</v>
      </c>
      <c r="Q130" s="118" t="s">
        <v>322</v>
      </c>
      <c r="R130" s="118" t="s">
        <v>321</v>
      </c>
      <c r="S130" s="118" t="s">
        <v>320</v>
      </c>
      <c r="T130" s="118" t="s">
        <v>319</v>
      </c>
    </row>
    <row r="131" spans="1:20" hidden="1" x14ac:dyDescent="0.2">
      <c r="A131" s="119">
        <v>10</v>
      </c>
      <c r="B131" s="118" t="s">
        <v>321</v>
      </c>
      <c r="C131" s="118" t="s">
        <v>329</v>
      </c>
      <c r="D131" s="118" t="s">
        <v>328</v>
      </c>
      <c r="E131" s="118" t="s">
        <v>68</v>
      </c>
      <c r="F131" s="118" t="s">
        <v>29</v>
      </c>
      <c r="G131" s="118" t="s">
        <v>504</v>
      </c>
      <c r="H131" s="118" t="s">
        <v>149</v>
      </c>
      <c r="I131" s="118" t="s">
        <v>151</v>
      </c>
      <c r="J131" s="118" t="s">
        <v>323</v>
      </c>
      <c r="K131" s="119">
        <v>0</v>
      </c>
      <c r="L131" s="119">
        <v>0</v>
      </c>
      <c r="M131" s="119">
        <v>0</v>
      </c>
      <c r="N131" s="119">
        <v>0</v>
      </c>
      <c r="O131" s="118" t="s">
        <v>321</v>
      </c>
      <c r="P131" s="118" t="s">
        <v>321</v>
      </c>
      <c r="Q131" s="118" t="s">
        <v>322</v>
      </c>
      <c r="R131" s="118" t="s">
        <v>321</v>
      </c>
      <c r="S131" s="118" t="s">
        <v>320</v>
      </c>
      <c r="T131" s="118" t="s">
        <v>319</v>
      </c>
    </row>
    <row r="132" spans="1:20" hidden="1" x14ac:dyDescent="0.2">
      <c r="A132" s="119">
        <v>10</v>
      </c>
      <c r="B132" s="118" t="s">
        <v>321</v>
      </c>
      <c r="C132" s="118" t="s">
        <v>329</v>
      </c>
      <c r="D132" s="118" t="s">
        <v>328</v>
      </c>
      <c r="E132" s="118" t="s">
        <v>68</v>
      </c>
      <c r="F132" s="118" t="s">
        <v>29</v>
      </c>
      <c r="G132" s="118" t="s">
        <v>504</v>
      </c>
      <c r="H132" s="118" t="s">
        <v>149</v>
      </c>
      <c r="I132" s="118" t="s">
        <v>107</v>
      </c>
      <c r="J132" s="118" t="s">
        <v>323</v>
      </c>
      <c r="K132" s="119">
        <v>-11</v>
      </c>
      <c r="L132" s="119">
        <v>-6</v>
      </c>
      <c r="M132" s="119">
        <v>-11</v>
      </c>
      <c r="N132" s="119">
        <v>-6</v>
      </c>
      <c r="O132" s="118" t="s">
        <v>321</v>
      </c>
      <c r="P132" s="118" t="s">
        <v>321</v>
      </c>
      <c r="Q132" s="118" t="s">
        <v>341</v>
      </c>
      <c r="R132" s="118" t="s">
        <v>340</v>
      </c>
      <c r="S132" s="118" t="s">
        <v>320</v>
      </c>
      <c r="T132" s="118" t="s">
        <v>319</v>
      </c>
    </row>
    <row r="133" spans="1:20" hidden="1" x14ac:dyDescent="0.2">
      <c r="A133" s="119">
        <v>10</v>
      </c>
      <c r="B133" s="118" t="s">
        <v>321</v>
      </c>
      <c r="C133" s="118" t="s">
        <v>329</v>
      </c>
      <c r="D133" s="118" t="s">
        <v>328</v>
      </c>
      <c r="E133" s="118" t="s">
        <v>68</v>
      </c>
      <c r="F133" s="118" t="s">
        <v>29</v>
      </c>
      <c r="G133" s="118" t="s">
        <v>504</v>
      </c>
      <c r="H133" s="118" t="s">
        <v>149</v>
      </c>
      <c r="I133" s="118" t="s">
        <v>143</v>
      </c>
      <c r="J133" s="118" t="s">
        <v>323</v>
      </c>
      <c r="K133" s="119">
        <v>11</v>
      </c>
      <c r="L133" s="119">
        <v>11</v>
      </c>
      <c r="M133" s="119">
        <v>11</v>
      </c>
      <c r="N133" s="119">
        <v>11</v>
      </c>
      <c r="O133" s="118" t="s">
        <v>321</v>
      </c>
      <c r="P133" s="118" t="s">
        <v>321</v>
      </c>
      <c r="Q133" s="118" t="s">
        <v>341</v>
      </c>
      <c r="R133" s="118" t="s">
        <v>340</v>
      </c>
      <c r="S133" s="118" t="s">
        <v>320</v>
      </c>
      <c r="T133" s="118" t="s">
        <v>319</v>
      </c>
    </row>
    <row r="134" spans="1:20" hidden="1" x14ac:dyDescent="0.2">
      <c r="A134" s="119">
        <v>10</v>
      </c>
      <c r="B134" s="118" t="s">
        <v>321</v>
      </c>
      <c r="C134" s="118" t="s">
        <v>329</v>
      </c>
      <c r="D134" s="118" t="s">
        <v>328</v>
      </c>
      <c r="E134" s="118" t="s">
        <v>68</v>
      </c>
      <c r="F134" s="118" t="s">
        <v>29</v>
      </c>
      <c r="G134" s="118" t="s">
        <v>504</v>
      </c>
      <c r="H134" s="118" t="s">
        <v>149</v>
      </c>
      <c r="I134" s="118" t="s">
        <v>144</v>
      </c>
      <c r="J134" s="118" t="s">
        <v>323</v>
      </c>
      <c r="K134" s="119">
        <v>0</v>
      </c>
      <c r="L134" s="119">
        <v>0</v>
      </c>
      <c r="M134" s="119">
        <v>0</v>
      </c>
      <c r="N134" s="119">
        <v>0</v>
      </c>
      <c r="O134" s="118" t="s">
        <v>321</v>
      </c>
      <c r="P134" s="118" t="s">
        <v>321</v>
      </c>
      <c r="Q134" s="118" t="s">
        <v>322</v>
      </c>
      <c r="R134" s="118" t="s">
        <v>321</v>
      </c>
      <c r="S134" s="118" t="s">
        <v>320</v>
      </c>
      <c r="T134" s="118" t="s">
        <v>319</v>
      </c>
    </row>
    <row r="135" spans="1:20" hidden="1" x14ac:dyDescent="0.2">
      <c r="A135" s="119">
        <v>10</v>
      </c>
      <c r="B135" s="118" t="s">
        <v>321</v>
      </c>
      <c r="C135" s="118" t="s">
        <v>329</v>
      </c>
      <c r="D135" s="118" t="s">
        <v>328</v>
      </c>
      <c r="E135" s="118" t="s">
        <v>68</v>
      </c>
      <c r="F135" s="118" t="s">
        <v>29</v>
      </c>
      <c r="G135" s="118" t="s">
        <v>504</v>
      </c>
      <c r="H135" s="118" t="s">
        <v>149</v>
      </c>
      <c r="I135" s="118" t="s">
        <v>174</v>
      </c>
      <c r="J135" s="118" t="s">
        <v>323</v>
      </c>
      <c r="K135" s="119">
        <v>0</v>
      </c>
      <c r="L135" s="119">
        <v>0</v>
      </c>
      <c r="M135" s="119">
        <v>-50</v>
      </c>
      <c r="N135" s="119">
        <v>0</v>
      </c>
      <c r="O135" s="118" t="s">
        <v>321</v>
      </c>
      <c r="P135" s="118" t="s">
        <v>321</v>
      </c>
      <c r="Q135" s="118" t="s">
        <v>341</v>
      </c>
      <c r="R135" s="118" t="s">
        <v>340</v>
      </c>
      <c r="S135" s="118" t="s">
        <v>320</v>
      </c>
      <c r="T135" s="118" t="s">
        <v>319</v>
      </c>
    </row>
    <row r="136" spans="1:20" hidden="1" x14ac:dyDescent="0.2">
      <c r="A136" s="119">
        <v>10</v>
      </c>
      <c r="B136" s="118" t="s">
        <v>321</v>
      </c>
      <c r="C136" s="118" t="s">
        <v>329</v>
      </c>
      <c r="D136" s="118" t="s">
        <v>328</v>
      </c>
      <c r="E136" s="118" t="s">
        <v>68</v>
      </c>
      <c r="F136" s="118" t="s">
        <v>29</v>
      </c>
      <c r="G136" s="118" t="s">
        <v>504</v>
      </c>
      <c r="H136" s="118" t="s">
        <v>149</v>
      </c>
      <c r="I136" s="118" t="s">
        <v>391</v>
      </c>
      <c r="J136" s="118" t="s">
        <v>323</v>
      </c>
      <c r="K136" s="119">
        <v>0</v>
      </c>
      <c r="L136" s="119">
        <v>0</v>
      </c>
      <c r="M136" s="119">
        <v>0</v>
      </c>
      <c r="N136" s="119">
        <v>0</v>
      </c>
      <c r="O136" s="118" t="s">
        <v>321</v>
      </c>
      <c r="P136" s="118" t="s">
        <v>321</v>
      </c>
      <c r="Q136" s="118" t="s">
        <v>322</v>
      </c>
      <c r="R136" s="118" t="s">
        <v>321</v>
      </c>
      <c r="S136" s="118" t="s">
        <v>320</v>
      </c>
      <c r="T136" s="118" t="s">
        <v>319</v>
      </c>
    </row>
    <row r="137" spans="1:20" hidden="1" x14ac:dyDescent="0.2">
      <c r="A137" s="119">
        <v>10</v>
      </c>
      <c r="B137" s="118" t="s">
        <v>321</v>
      </c>
      <c r="C137" s="118" t="s">
        <v>329</v>
      </c>
      <c r="D137" s="118" t="s">
        <v>328</v>
      </c>
      <c r="E137" s="118" t="s">
        <v>68</v>
      </c>
      <c r="F137" s="118" t="s">
        <v>29</v>
      </c>
      <c r="G137" s="118" t="s">
        <v>504</v>
      </c>
      <c r="H137" s="118" t="s">
        <v>149</v>
      </c>
      <c r="I137" s="118" t="s">
        <v>407</v>
      </c>
      <c r="J137" s="118" t="s">
        <v>405</v>
      </c>
      <c r="K137" s="119">
        <v>5000</v>
      </c>
      <c r="L137" s="119">
        <v>2775</v>
      </c>
      <c r="M137" s="119">
        <v>0</v>
      </c>
      <c r="N137" s="119">
        <v>0</v>
      </c>
      <c r="O137" s="118" t="s">
        <v>321</v>
      </c>
      <c r="P137" s="118" t="s">
        <v>321</v>
      </c>
      <c r="Q137" s="118" t="s">
        <v>341</v>
      </c>
      <c r="R137" s="118" t="s">
        <v>340</v>
      </c>
      <c r="S137" s="118" t="s">
        <v>320</v>
      </c>
      <c r="T137" s="118" t="s">
        <v>319</v>
      </c>
    </row>
    <row r="138" spans="1:20" hidden="1" x14ac:dyDescent="0.2">
      <c r="A138" s="119">
        <v>10</v>
      </c>
      <c r="B138" s="118" t="s">
        <v>321</v>
      </c>
      <c r="C138" s="118" t="s">
        <v>329</v>
      </c>
      <c r="D138" s="118" t="s">
        <v>328</v>
      </c>
      <c r="E138" s="118" t="s">
        <v>68</v>
      </c>
      <c r="F138" s="118" t="s">
        <v>29</v>
      </c>
      <c r="G138" s="118" t="s">
        <v>504</v>
      </c>
      <c r="H138" s="118" t="s">
        <v>149</v>
      </c>
      <c r="I138" s="118" t="s">
        <v>410</v>
      </c>
      <c r="J138" s="118" t="s">
        <v>405</v>
      </c>
      <c r="K138" s="119">
        <v>-5000</v>
      </c>
      <c r="L138" s="119">
        <v>-2775</v>
      </c>
      <c r="M138" s="119">
        <v>0</v>
      </c>
      <c r="N138" s="119">
        <v>0</v>
      </c>
      <c r="O138" s="118" t="s">
        <v>343</v>
      </c>
      <c r="P138" s="118" t="s">
        <v>342</v>
      </c>
      <c r="Q138" s="118" t="s">
        <v>341</v>
      </c>
      <c r="R138" s="118" t="s">
        <v>340</v>
      </c>
      <c r="S138" s="118" t="s">
        <v>320</v>
      </c>
      <c r="T138" s="118" t="s">
        <v>319</v>
      </c>
    </row>
    <row r="139" spans="1:20" hidden="1" x14ac:dyDescent="0.2">
      <c r="A139" s="119">
        <v>10</v>
      </c>
      <c r="B139" s="118" t="s">
        <v>321</v>
      </c>
      <c r="C139" s="118" t="s">
        <v>329</v>
      </c>
      <c r="D139" s="118" t="s">
        <v>328</v>
      </c>
      <c r="E139" s="118" t="s">
        <v>68</v>
      </c>
      <c r="F139" s="118" t="s">
        <v>29</v>
      </c>
      <c r="G139" s="118" t="s">
        <v>504</v>
      </c>
      <c r="H139" s="118" t="s">
        <v>149</v>
      </c>
      <c r="I139" s="118" t="s">
        <v>133</v>
      </c>
      <c r="J139" s="118" t="s">
        <v>335</v>
      </c>
      <c r="K139" s="119">
        <v>0</v>
      </c>
      <c r="L139" s="119">
        <v>0</v>
      </c>
      <c r="M139" s="119">
        <v>0</v>
      </c>
      <c r="N139" s="119">
        <v>0</v>
      </c>
      <c r="O139" s="118" t="s">
        <v>321</v>
      </c>
      <c r="P139" s="118" t="s">
        <v>321</v>
      </c>
      <c r="Q139" s="118" t="s">
        <v>322</v>
      </c>
      <c r="R139" s="118" t="s">
        <v>321</v>
      </c>
      <c r="S139" s="118" t="s">
        <v>320</v>
      </c>
      <c r="T139" s="118" t="s">
        <v>319</v>
      </c>
    </row>
    <row r="140" spans="1:20" hidden="1" x14ac:dyDescent="0.2">
      <c r="A140" s="119">
        <v>10</v>
      </c>
      <c r="B140" s="118" t="s">
        <v>321</v>
      </c>
      <c r="C140" s="118" t="s">
        <v>329</v>
      </c>
      <c r="D140" s="118" t="s">
        <v>328</v>
      </c>
      <c r="E140" s="118" t="s">
        <v>68</v>
      </c>
      <c r="F140" s="118" t="s">
        <v>29</v>
      </c>
      <c r="G140" s="118" t="s">
        <v>504</v>
      </c>
      <c r="H140" s="118" t="s">
        <v>149</v>
      </c>
      <c r="I140" s="118" t="s">
        <v>136</v>
      </c>
      <c r="J140" s="118" t="s">
        <v>330</v>
      </c>
      <c r="K140" s="119">
        <v>0</v>
      </c>
      <c r="L140" s="119">
        <v>0</v>
      </c>
      <c r="M140" s="119">
        <v>0</v>
      </c>
      <c r="N140" s="119">
        <v>0</v>
      </c>
      <c r="O140" s="118" t="s">
        <v>321</v>
      </c>
      <c r="P140" s="118" t="s">
        <v>321</v>
      </c>
      <c r="Q140" s="118" t="s">
        <v>322</v>
      </c>
      <c r="R140" s="118" t="s">
        <v>321</v>
      </c>
      <c r="S140" s="118" t="s">
        <v>320</v>
      </c>
      <c r="T140" s="118" t="s">
        <v>319</v>
      </c>
    </row>
    <row r="141" spans="1:20" hidden="1" x14ac:dyDescent="0.2">
      <c r="A141" s="119">
        <v>10</v>
      </c>
      <c r="B141" s="118" t="s">
        <v>321</v>
      </c>
      <c r="C141" s="118" t="s">
        <v>329</v>
      </c>
      <c r="D141" s="118" t="s">
        <v>328</v>
      </c>
      <c r="E141" s="118" t="s">
        <v>68</v>
      </c>
      <c r="F141" s="118" t="s">
        <v>29</v>
      </c>
      <c r="G141" s="118" t="s">
        <v>503</v>
      </c>
      <c r="H141" s="118" t="s">
        <v>152</v>
      </c>
      <c r="I141" s="118" t="s">
        <v>89</v>
      </c>
      <c r="J141" s="118" t="s">
        <v>323</v>
      </c>
      <c r="K141" s="119">
        <v>7399</v>
      </c>
      <c r="L141" s="119">
        <v>4654</v>
      </c>
      <c r="M141" s="119">
        <v>7119</v>
      </c>
      <c r="N141" s="119">
        <v>4478</v>
      </c>
      <c r="O141" s="118" t="s">
        <v>321</v>
      </c>
      <c r="P141" s="118" t="s">
        <v>321</v>
      </c>
      <c r="Q141" s="118" t="s">
        <v>341</v>
      </c>
      <c r="R141" s="118" t="s">
        <v>340</v>
      </c>
      <c r="S141" s="118" t="s">
        <v>320</v>
      </c>
      <c r="T141" s="118" t="s">
        <v>319</v>
      </c>
    </row>
    <row r="142" spans="1:20" hidden="1" x14ac:dyDescent="0.2">
      <c r="A142" s="119">
        <v>10</v>
      </c>
      <c r="B142" s="118" t="s">
        <v>321</v>
      </c>
      <c r="C142" s="118" t="s">
        <v>329</v>
      </c>
      <c r="D142" s="118" t="s">
        <v>328</v>
      </c>
      <c r="E142" s="118" t="s">
        <v>68</v>
      </c>
      <c r="F142" s="118" t="s">
        <v>29</v>
      </c>
      <c r="G142" s="118" t="s">
        <v>503</v>
      </c>
      <c r="H142" s="118" t="s">
        <v>152</v>
      </c>
      <c r="I142" s="118" t="s">
        <v>140</v>
      </c>
      <c r="J142" s="118" t="s">
        <v>323</v>
      </c>
      <c r="K142" s="119">
        <v>111</v>
      </c>
      <c r="L142" s="119">
        <v>70</v>
      </c>
      <c r="M142" s="119">
        <v>111</v>
      </c>
      <c r="N142" s="119">
        <v>70</v>
      </c>
      <c r="O142" s="118" t="s">
        <v>343</v>
      </c>
      <c r="P142" s="118" t="s">
        <v>342</v>
      </c>
      <c r="Q142" s="118" t="s">
        <v>341</v>
      </c>
      <c r="R142" s="118" t="s">
        <v>340</v>
      </c>
      <c r="S142" s="118" t="s">
        <v>320</v>
      </c>
      <c r="T142" s="118" t="s">
        <v>319</v>
      </c>
    </row>
    <row r="143" spans="1:20" hidden="1" x14ac:dyDescent="0.2">
      <c r="A143" s="119">
        <v>10</v>
      </c>
      <c r="B143" s="118" t="s">
        <v>321</v>
      </c>
      <c r="C143" s="118" t="s">
        <v>329</v>
      </c>
      <c r="D143" s="118" t="s">
        <v>328</v>
      </c>
      <c r="E143" s="118" t="s">
        <v>68</v>
      </c>
      <c r="F143" s="118" t="s">
        <v>29</v>
      </c>
      <c r="G143" s="118" t="s">
        <v>503</v>
      </c>
      <c r="H143" s="118" t="s">
        <v>152</v>
      </c>
      <c r="I143" s="118" t="s">
        <v>99</v>
      </c>
      <c r="J143" s="118" t="s">
        <v>323</v>
      </c>
      <c r="K143" s="119">
        <v>0</v>
      </c>
      <c r="L143" s="119">
        <v>0</v>
      </c>
      <c r="M143" s="119">
        <v>0</v>
      </c>
      <c r="N143" s="119">
        <v>0</v>
      </c>
      <c r="O143" s="118" t="s">
        <v>321</v>
      </c>
      <c r="P143" s="118" t="s">
        <v>321</v>
      </c>
      <c r="Q143" s="118" t="s">
        <v>322</v>
      </c>
      <c r="R143" s="118" t="s">
        <v>321</v>
      </c>
      <c r="S143" s="118" t="s">
        <v>320</v>
      </c>
      <c r="T143" s="118" t="s">
        <v>319</v>
      </c>
    </row>
    <row r="144" spans="1:20" hidden="1" x14ac:dyDescent="0.2">
      <c r="A144" s="119">
        <v>10</v>
      </c>
      <c r="B144" s="118" t="s">
        <v>321</v>
      </c>
      <c r="C144" s="118" t="s">
        <v>329</v>
      </c>
      <c r="D144" s="118" t="s">
        <v>328</v>
      </c>
      <c r="E144" s="118" t="s">
        <v>68</v>
      </c>
      <c r="F144" s="118" t="s">
        <v>29</v>
      </c>
      <c r="G144" s="118" t="s">
        <v>503</v>
      </c>
      <c r="H144" s="118" t="s">
        <v>152</v>
      </c>
      <c r="I144" s="118" t="s">
        <v>151</v>
      </c>
      <c r="J144" s="118" t="s">
        <v>323</v>
      </c>
      <c r="K144" s="119">
        <v>0</v>
      </c>
      <c r="L144" s="119">
        <v>0</v>
      </c>
      <c r="M144" s="119">
        <v>0</v>
      </c>
      <c r="N144" s="119">
        <v>0</v>
      </c>
      <c r="O144" s="118" t="s">
        <v>321</v>
      </c>
      <c r="P144" s="118" t="s">
        <v>321</v>
      </c>
      <c r="Q144" s="118" t="s">
        <v>322</v>
      </c>
      <c r="R144" s="118" t="s">
        <v>321</v>
      </c>
      <c r="S144" s="118" t="s">
        <v>320</v>
      </c>
      <c r="T144" s="118" t="s">
        <v>319</v>
      </c>
    </row>
    <row r="145" spans="1:20" hidden="1" x14ac:dyDescent="0.2">
      <c r="A145" s="119">
        <v>10</v>
      </c>
      <c r="B145" s="118" t="s">
        <v>321</v>
      </c>
      <c r="C145" s="118" t="s">
        <v>329</v>
      </c>
      <c r="D145" s="118" t="s">
        <v>328</v>
      </c>
      <c r="E145" s="118" t="s">
        <v>68</v>
      </c>
      <c r="F145" s="118" t="s">
        <v>29</v>
      </c>
      <c r="G145" s="118" t="s">
        <v>503</v>
      </c>
      <c r="H145" s="118" t="s">
        <v>152</v>
      </c>
      <c r="I145" s="118" t="s">
        <v>136</v>
      </c>
      <c r="J145" s="118" t="s">
        <v>330</v>
      </c>
      <c r="K145" s="119">
        <v>0</v>
      </c>
      <c r="L145" s="119">
        <v>0</v>
      </c>
      <c r="M145" s="119">
        <v>0</v>
      </c>
      <c r="N145" s="119">
        <v>0</v>
      </c>
      <c r="O145" s="118" t="s">
        <v>321</v>
      </c>
      <c r="P145" s="118" t="s">
        <v>321</v>
      </c>
      <c r="Q145" s="118" t="s">
        <v>322</v>
      </c>
      <c r="R145" s="118" t="s">
        <v>321</v>
      </c>
      <c r="S145" s="118" t="s">
        <v>320</v>
      </c>
      <c r="T145" s="118" t="s">
        <v>319</v>
      </c>
    </row>
    <row r="146" spans="1:20" hidden="1" x14ac:dyDescent="0.2">
      <c r="A146" s="119">
        <v>10</v>
      </c>
      <c r="B146" s="118" t="s">
        <v>321</v>
      </c>
      <c r="C146" s="118" t="s">
        <v>329</v>
      </c>
      <c r="D146" s="118" t="s">
        <v>328</v>
      </c>
      <c r="E146" s="118" t="s">
        <v>68</v>
      </c>
      <c r="F146" s="118" t="s">
        <v>29</v>
      </c>
      <c r="G146" s="118" t="s">
        <v>502</v>
      </c>
      <c r="H146" s="118" t="s">
        <v>154</v>
      </c>
      <c r="I146" s="118" t="s">
        <v>89</v>
      </c>
      <c r="J146" s="118" t="s">
        <v>323</v>
      </c>
      <c r="K146" s="119">
        <v>2917</v>
      </c>
      <c r="L146" s="119">
        <v>1526</v>
      </c>
      <c r="M146" s="119">
        <v>2781</v>
      </c>
      <c r="N146" s="119">
        <v>1454</v>
      </c>
      <c r="O146" s="118" t="s">
        <v>321</v>
      </c>
      <c r="P146" s="118" t="s">
        <v>321</v>
      </c>
      <c r="Q146" s="118" t="s">
        <v>341</v>
      </c>
      <c r="R146" s="118" t="s">
        <v>340</v>
      </c>
      <c r="S146" s="118" t="s">
        <v>320</v>
      </c>
      <c r="T146" s="118" t="s">
        <v>319</v>
      </c>
    </row>
    <row r="147" spans="1:20" hidden="1" x14ac:dyDescent="0.2">
      <c r="A147" s="119">
        <v>10</v>
      </c>
      <c r="B147" s="118" t="s">
        <v>321</v>
      </c>
      <c r="C147" s="118" t="s">
        <v>329</v>
      </c>
      <c r="D147" s="118" t="s">
        <v>328</v>
      </c>
      <c r="E147" s="118" t="s">
        <v>68</v>
      </c>
      <c r="F147" s="118" t="s">
        <v>29</v>
      </c>
      <c r="G147" s="118" t="s">
        <v>502</v>
      </c>
      <c r="H147" s="118" t="s">
        <v>154</v>
      </c>
      <c r="I147" s="118" t="s">
        <v>140</v>
      </c>
      <c r="J147" s="118" t="s">
        <v>323</v>
      </c>
      <c r="K147" s="119">
        <v>42</v>
      </c>
      <c r="L147" s="119">
        <v>22</v>
      </c>
      <c r="M147" s="119">
        <v>42</v>
      </c>
      <c r="N147" s="119">
        <v>22</v>
      </c>
      <c r="O147" s="118" t="s">
        <v>343</v>
      </c>
      <c r="P147" s="118" t="s">
        <v>342</v>
      </c>
      <c r="Q147" s="118" t="s">
        <v>341</v>
      </c>
      <c r="R147" s="118" t="s">
        <v>340</v>
      </c>
      <c r="S147" s="118" t="s">
        <v>320</v>
      </c>
      <c r="T147" s="118" t="s">
        <v>319</v>
      </c>
    </row>
    <row r="148" spans="1:20" hidden="1" x14ac:dyDescent="0.2">
      <c r="A148" s="119">
        <v>10</v>
      </c>
      <c r="B148" s="118" t="s">
        <v>321</v>
      </c>
      <c r="C148" s="118" t="s">
        <v>329</v>
      </c>
      <c r="D148" s="118" t="s">
        <v>328</v>
      </c>
      <c r="E148" s="118" t="s">
        <v>68</v>
      </c>
      <c r="F148" s="118" t="s">
        <v>29</v>
      </c>
      <c r="G148" s="118" t="s">
        <v>502</v>
      </c>
      <c r="H148" s="118" t="s">
        <v>154</v>
      </c>
      <c r="I148" s="118" t="s">
        <v>99</v>
      </c>
      <c r="J148" s="118" t="s">
        <v>323</v>
      </c>
      <c r="K148" s="119">
        <v>0</v>
      </c>
      <c r="L148" s="119">
        <v>0</v>
      </c>
      <c r="M148" s="119">
        <v>0</v>
      </c>
      <c r="N148" s="119">
        <v>0</v>
      </c>
      <c r="O148" s="118" t="s">
        <v>321</v>
      </c>
      <c r="P148" s="118" t="s">
        <v>321</v>
      </c>
      <c r="Q148" s="118" t="s">
        <v>322</v>
      </c>
      <c r="R148" s="118" t="s">
        <v>321</v>
      </c>
      <c r="S148" s="118" t="s">
        <v>320</v>
      </c>
      <c r="T148" s="118" t="s">
        <v>319</v>
      </c>
    </row>
    <row r="149" spans="1:20" hidden="1" x14ac:dyDescent="0.2">
      <c r="A149" s="119">
        <v>10</v>
      </c>
      <c r="B149" s="118" t="s">
        <v>321</v>
      </c>
      <c r="C149" s="118" t="s">
        <v>329</v>
      </c>
      <c r="D149" s="118" t="s">
        <v>328</v>
      </c>
      <c r="E149" s="118" t="s">
        <v>68</v>
      </c>
      <c r="F149" s="118" t="s">
        <v>29</v>
      </c>
      <c r="G149" s="118" t="s">
        <v>502</v>
      </c>
      <c r="H149" s="118" t="s">
        <v>154</v>
      </c>
      <c r="I149" s="118" t="s">
        <v>136</v>
      </c>
      <c r="J149" s="118" t="s">
        <v>330</v>
      </c>
      <c r="K149" s="119">
        <v>0</v>
      </c>
      <c r="L149" s="119">
        <v>0</v>
      </c>
      <c r="M149" s="119">
        <v>0</v>
      </c>
      <c r="N149" s="119">
        <v>0</v>
      </c>
      <c r="O149" s="118" t="s">
        <v>321</v>
      </c>
      <c r="P149" s="118" t="s">
        <v>321</v>
      </c>
      <c r="Q149" s="118" t="s">
        <v>322</v>
      </c>
      <c r="R149" s="118" t="s">
        <v>321</v>
      </c>
      <c r="S149" s="118" t="s">
        <v>320</v>
      </c>
      <c r="T149" s="118" t="s">
        <v>319</v>
      </c>
    </row>
    <row r="150" spans="1:20" hidden="1" x14ac:dyDescent="0.2">
      <c r="A150" s="119">
        <v>10</v>
      </c>
      <c r="B150" s="118" t="s">
        <v>321</v>
      </c>
      <c r="C150" s="118" t="s">
        <v>329</v>
      </c>
      <c r="D150" s="118" t="s">
        <v>328</v>
      </c>
      <c r="E150" s="118" t="s">
        <v>68</v>
      </c>
      <c r="F150" s="118" t="s">
        <v>29</v>
      </c>
      <c r="G150" s="118" t="s">
        <v>501</v>
      </c>
      <c r="H150" s="118" t="s">
        <v>500</v>
      </c>
      <c r="I150" s="118" t="s">
        <v>89</v>
      </c>
      <c r="J150" s="118" t="s">
        <v>323</v>
      </c>
      <c r="K150" s="119">
        <v>5199</v>
      </c>
      <c r="L150" s="119">
        <v>2989</v>
      </c>
      <c r="M150" s="119">
        <v>4920</v>
      </c>
      <c r="N150" s="119">
        <v>2829</v>
      </c>
      <c r="O150" s="118" t="s">
        <v>343</v>
      </c>
      <c r="P150" s="118" t="s">
        <v>342</v>
      </c>
      <c r="Q150" s="118" t="s">
        <v>341</v>
      </c>
      <c r="R150" s="118" t="s">
        <v>340</v>
      </c>
      <c r="S150" s="118" t="s">
        <v>320</v>
      </c>
      <c r="T150" s="118" t="s">
        <v>319</v>
      </c>
    </row>
    <row r="151" spans="1:20" hidden="1" x14ac:dyDescent="0.2">
      <c r="A151" s="119">
        <v>10</v>
      </c>
      <c r="B151" s="118" t="s">
        <v>321</v>
      </c>
      <c r="C151" s="118" t="s">
        <v>329</v>
      </c>
      <c r="D151" s="118" t="s">
        <v>328</v>
      </c>
      <c r="E151" s="118" t="s">
        <v>68</v>
      </c>
      <c r="F151" s="118" t="s">
        <v>29</v>
      </c>
      <c r="G151" s="118" t="s">
        <v>501</v>
      </c>
      <c r="H151" s="118" t="s">
        <v>500</v>
      </c>
      <c r="I151" s="118" t="s">
        <v>140</v>
      </c>
      <c r="J151" s="118" t="s">
        <v>323</v>
      </c>
      <c r="K151" s="119">
        <v>0</v>
      </c>
      <c r="L151" s="119">
        <v>0</v>
      </c>
      <c r="M151" s="119">
        <v>0</v>
      </c>
      <c r="N151" s="119">
        <v>0</v>
      </c>
      <c r="O151" s="118" t="s">
        <v>321</v>
      </c>
      <c r="P151" s="118" t="s">
        <v>321</v>
      </c>
      <c r="Q151" s="118" t="s">
        <v>341</v>
      </c>
      <c r="R151" s="118" t="s">
        <v>340</v>
      </c>
      <c r="S151" s="118" t="s">
        <v>320</v>
      </c>
      <c r="T151" s="118" t="s">
        <v>319</v>
      </c>
    </row>
    <row r="152" spans="1:20" hidden="1" x14ac:dyDescent="0.2">
      <c r="A152" s="119">
        <v>10</v>
      </c>
      <c r="B152" s="118" t="s">
        <v>321</v>
      </c>
      <c r="C152" s="118" t="s">
        <v>329</v>
      </c>
      <c r="D152" s="118" t="s">
        <v>328</v>
      </c>
      <c r="E152" s="118" t="s">
        <v>68</v>
      </c>
      <c r="F152" s="118" t="s">
        <v>29</v>
      </c>
      <c r="G152" s="118" t="s">
        <v>501</v>
      </c>
      <c r="H152" s="118" t="s">
        <v>500</v>
      </c>
      <c r="I152" s="118" t="s">
        <v>99</v>
      </c>
      <c r="J152" s="118" t="s">
        <v>323</v>
      </c>
      <c r="K152" s="119">
        <v>0</v>
      </c>
      <c r="L152" s="119">
        <v>0</v>
      </c>
      <c r="M152" s="119">
        <v>0</v>
      </c>
      <c r="N152" s="119">
        <v>0</v>
      </c>
      <c r="O152" s="118" t="s">
        <v>321</v>
      </c>
      <c r="P152" s="118" t="s">
        <v>321</v>
      </c>
      <c r="Q152" s="118" t="s">
        <v>322</v>
      </c>
      <c r="R152" s="118" t="s">
        <v>321</v>
      </c>
      <c r="S152" s="118" t="s">
        <v>320</v>
      </c>
      <c r="T152" s="118" t="s">
        <v>319</v>
      </c>
    </row>
    <row r="153" spans="1:20" hidden="1" x14ac:dyDescent="0.2">
      <c r="A153" s="119">
        <v>10</v>
      </c>
      <c r="B153" s="118" t="s">
        <v>321</v>
      </c>
      <c r="C153" s="118" t="s">
        <v>329</v>
      </c>
      <c r="D153" s="118" t="s">
        <v>328</v>
      </c>
      <c r="E153" s="118" t="s">
        <v>68</v>
      </c>
      <c r="F153" s="118" t="s">
        <v>29</v>
      </c>
      <c r="G153" s="118" t="s">
        <v>501</v>
      </c>
      <c r="H153" s="118" t="s">
        <v>500</v>
      </c>
      <c r="I153" s="118" t="s">
        <v>407</v>
      </c>
      <c r="J153" s="118" t="s">
        <v>405</v>
      </c>
      <c r="K153" s="119">
        <v>0</v>
      </c>
      <c r="L153" s="119">
        <v>0</v>
      </c>
      <c r="M153" s="119">
        <v>0</v>
      </c>
      <c r="N153" s="119">
        <v>0</v>
      </c>
      <c r="O153" s="118" t="s">
        <v>321</v>
      </c>
      <c r="P153" s="118" t="s">
        <v>321</v>
      </c>
      <c r="Q153" s="118" t="s">
        <v>322</v>
      </c>
      <c r="R153" s="118" t="s">
        <v>321</v>
      </c>
      <c r="S153" s="118" t="s">
        <v>320</v>
      </c>
      <c r="T153" s="118" t="s">
        <v>319</v>
      </c>
    </row>
    <row r="154" spans="1:20" hidden="1" x14ac:dyDescent="0.2">
      <c r="A154" s="119">
        <v>10</v>
      </c>
      <c r="B154" s="118" t="s">
        <v>321</v>
      </c>
      <c r="C154" s="118" t="s">
        <v>329</v>
      </c>
      <c r="D154" s="118" t="s">
        <v>328</v>
      </c>
      <c r="E154" s="118" t="s">
        <v>68</v>
      </c>
      <c r="F154" s="118" t="s">
        <v>29</v>
      </c>
      <c r="G154" s="118" t="s">
        <v>501</v>
      </c>
      <c r="H154" s="118" t="s">
        <v>500</v>
      </c>
      <c r="I154" s="118" t="s">
        <v>133</v>
      </c>
      <c r="J154" s="118" t="s">
        <v>335</v>
      </c>
      <c r="K154" s="119">
        <v>0</v>
      </c>
      <c r="L154" s="119">
        <v>0</v>
      </c>
      <c r="M154" s="119">
        <v>0</v>
      </c>
      <c r="N154" s="119">
        <v>0</v>
      </c>
      <c r="O154" s="118" t="s">
        <v>321</v>
      </c>
      <c r="P154" s="118" t="s">
        <v>321</v>
      </c>
      <c r="Q154" s="118" t="s">
        <v>322</v>
      </c>
      <c r="R154" s="118" t="s">
        <v>321</v>
      </c>
      <c r="S154" s="118" t="s">
        <v>320</v>
      </c>
      <c r="T154" s="118" t="s">
        <v>319</v>
      </c>
    </row>
    <row r="155" spans="1:20" hidden="1" x14ac:dyDescent="0.2">
      <c r="A155" s="119">
        <v>10</v>
      </c>
      <c r="B155" s="118" t="s">
        <v>321</v>
      </c>
      <c r="C155" s="118" t="s">
        <v>329</v>
      </c>
      <c r="D155" s="118" t="s">
        <v>328</v>
      </c>
      <c r="E155" s="118" t="s">
        <v>68</v>
      </c>
      <c r="F155" s="118" t="s">
        <v>29</v>
      </c>
      <c r="G155" s="118" t="s">
        <v>501</v>
      </c>
      <c r="H155" s="118" t="s">
        <v>500</v>
      </c>
      <c r="I155" s="118" t="s">
        <v>158</v>
      </c>
      <c r="J155" s="118" t="s">
        <v>351</v>
      </c>
      <c r="K155" s="119">
        <v>0</v>
      </c>
      <c r="L155" s="119">
        <v>0</v>
      </c>
      <c r="M155" s="119">
        <v>0</v>
      </c>
      <c r="N155" s="119">
        <v>0</v>
      </c>
      <c r="O155" s="118" t="s">
        <v>343</v>
      </c>
      <c r="P155" s="118" t="s">
        <v>342</v>
      </c>
      <c r="Q155" s="118" t="s">
        <v>322</v>
      </c>
      <c r="R155" s="118" t="s">
        <v>321</v>
      </c>
      <c r="S155" s="118" t="s">
        <v>320</v>
      </c>
      <c r="T155" s="118" t="s">
        <v>319</v>
      </c>
    </row>
    <row r="156" spans="1:20" hidden="1" x14ac:dyDescent="0.2">
      <c r="A156" s="119">
        <v>10</v>
      </c>
      <c r="B156" s="118" t="s">
        <v>321</v>
      </c>
      <c r="C156" s="118" t="s">
        <v>329</v>
      </c>
      <c r="D156" s="118" t="s">
        <v>328</v>
      </c>
      <c r="E156" s="118" t="s">
        <v>68</v>
      </c>
      <c r="F156" s="118" t="s">
        <v>29</v>
      </c>
      <c r="G156" s="118" t="s">
        <v>499</v>
      </c>
      <c r="H156" s="118" t="s">
        <v>498</v>
      </c>
      <c r="I156" s="118" t="s">
        <v>140</v>
      </c>
      <c r="J156" s="118" t="s">
        <v>323</v>
      </c>
      <c r="K156" s="119">
        <v>0</v>
      </c>
      <c r="L156" s="119">
        <v>0</v>
      </c>
      <c r="M156" s="119">
        <v>0</v>
      </c>
      <c r="N156" s="119">
        <v>0</v>
      </c>
      <c r="O156" s="118" t="s">
        <v>321</v>
      </c>
      <c r="P156" s="118" t="s">
        <v>321</v>
      </c>
      <c r="Q156" s="118" t="s">
        <v>341</v>
      </c>
      <c r="R156" s="118" t="s">
        <v>340</v>
      </c>
      <c r="S156" s="118" t="s">
        <v>320</v>
      </c>
      <c r="T156" s="118" t="s">
        <v>319</v>
      </c>
    </row>
    <row r="157" spans="1:20" hidden="1" x14ac:dyDescent="0.2">
      <c r="A157" s="119">
        <v>10</v>
      </c>
      <c r="B157" s="118" t="s">
        <v>321</v>
      </c>
      <c r="C157" s="118" t="s">
        <v>329</v>
      </c>
      <c r="D157" s="118" t="s">
        <v>328</v>
      </c>
      <c r="E157" s="118" t="s">
        <v>68</v>
      </c>
      <c r="F157" s="118" t="s">
        <v>29</v>
      </c>
      <c r="G157" s="118" t="s">
        <v>497</v>
      </c>
      <c r="H157" s="118" t="s">
        <v>496</v>
      </c>
      <c r="I157" s="118" t="s">
        <v>89</v>
      </c>
      <c r="J157" s="118" t="s">
        <v>323</v>
      </c>
      <c r="K157" s="119">
        <v>0</v>
      </c>
      <c r="L157" s="119">
        <v>0</v>
      </c>
      <c r="M157" s="119">
        <v>0</v>
      </c>
      <c r="N157" s="119">
        <v>0</v>
      </c>
      <c r="O157" s="118" t="s">
        <v>321</v>
      </c>
      <c r="P157" s="118" t="s">
        <v>321</v>
      </c>
      <c r="Q157" s="118" t="s">
        <v>322</v>
      </c>
      <c r="R157" s="118" t="s">
        <v>321</v>
      </c>
      <c r="S157" s="118" t="s">
        <v>320</v>
      </c>
      <c r="T157" s="118" t="s">
        <v>319</v>
      </c>
    </row>
    <row r="158" spans="1:20" hidden="1" x14ac:dyDescent="0.2">
      <c r="A158" s="119">
        <v>10</v>
      </c>
      <c r="B158" s="118" t="s">
        <v>321</v>
      </c>
      <c r="C158" s="118" t="s">
        <v>329</v>
      </c>
      <c r="D158" s="118" t="s">
        <v>328</v>
      </c>
      <c r="E158" s="118" t="s">
        <v>68</v>
      </c>
      <c r="F158" s="118" t="s">
        <v>29</v>
      </c>
      <c r="G158" s="118" t="s">
        <v>497</v>
      </c>
      <c r="H158" s="118" t="s">
        <v>496</v>
      </c>
      <c r="I158" s="118" t="s">
        <v>140</v>
      </c>
      <c r="J158" s="118" t="s">
        <v>323</v>
      </c>
      <c r="K158" s="119">
        <v>0</v>
      </c>
      <c r="L158" s="119">
        <v>0</v>
      </c>
      <c r="M158" s="119">
        <v>0</v>
      </c>
      <c r="N158" s="119">
        <v>0</v>
      </c>
      <c r="O158" s="118" t="s">
        <v>321</v>
      </c>
      <c r="P158" s="118" t="s">
        <v>321</v>
      </c>
      <c r="Q158" s="118" t="s">
        <v>341</v>
      </c>
      <c r="R158" s="118" t="s">
        <v>340</v>
      </c>
      <c r="S158" s="118" t="s">
        <v>320</v>
      </c>
      <c r="T158" s="118" t="s">
        <v>319</v>
      </c>
    </row>
    <row r="159" spans="1:20" hidden="1" x14ac:dyDescent="0.2">
      <c r="A159" s="119">
        <v>10</v>
      </c>
      <c r="B159" s="118" t="s">
        <v>321</v>
      </c>
      <c r="C159" s="118" t="s">
        <v>329</v>
      </c>
      <c r="D159" s="118" t="s">
        <v>328</v>
      </c>
      <c r="E159" s="118" t="s">
        <v>68</v>
      </c>
      <c r="F159" s="118" t="s">
        <v>29</v>
      </c>
      <c r="G159" s="118" t="s">
        <v>497</v>
      </c>
      <c r="H159" s="118" t="s">
        <v>496</v>
      </c>
      <c r="I159" s="118" t="s">
        <v>99</v>
      </c>
      <c r="J159" s="118" t="s">
        <v>323</v>
      </c>
      <c r="K159" s="119">
        <v>0</v>
      </c>
      <c r="L159" s="119">
        <v>0</v>
      </c>
      <c r="M159" s="119">
        <v>0</v>
      </c>
      <c r="N159" s="119">
        <v>0</v>
      </c>
      <c r="O159" s="118" t="s">
        <v>321</v>
      </c>
      <c r="P159" s="118" t="s">
        <v>321</v>
      </c>
      <c r="Q159" s="118" t="s">
        <v>322</v>
      </c>
      <c r="R159" s="118" t="s">
        <v>321</v>
      </c>
      <c r="S159" s="118" t="s">
        <v>320</v>
      </c>
      <c r="T159" s="118" t="s">
        <v>319</v>
      </c>
    </row>
    <row r="160" spans="1:20" hidden="1" x14ac:dyDescent="0.2">
      <c r="A160" s="119">
        <v>10</v>
      </c>
      <c r="B160" s="118" t="s">
        <v>321</v>
      </c>
      <c r="C160" s="118" t="s">
        <v>329</v>
      </c>
      <c r="D160" s="118" t="s">
        <v>328</v>
      </c>
      <c r="E160" s="118" t="s">
        <v>68</v>
      </c>
      <c r="F160" s="118" t="s">
        <v>29</v>
      </c>
      <c r="G160" s="118" t="s">
        <v>497</v>
      </c>
      <c r="H160" s="118" t="s">
        <v>496</v>
      </c>
      <c r="I160" s="118" t="s">
        <v>407</v>
      </c>
      <c r="J160" s="118" t="s">
        <v>405</v>
      </c>
      <c r="K160" s="119">
        <v>0</v>
      </c>
      <c r="L160" s="119">
        <v>0</v>
      </c>
      <c r="M160" s="119">
        <v>0</v>
      </c>
      <c r="N160" s="119">
        <v>0</v>
      </c>
      <c r="O160" s="118" t="s">
        <v>321</v>
      </c>
      <c r="P160" s="118" t="s">
        <v>321</v>
      </c>
      <c r="Q160" s="118" t="s">
        <v>322</v>
      </c>
      <c r="R160" s="118" t="s">
        <v>321</v>
      </c>
      <c r="S160" s="118" t="s">
        <v>320</v>
      </c>
      <c r="T160" s="118" t="s">
        <v>319</v>
      </c>
    </row>
    <row r="161" spans="1:20" hidden="1" x14ac:dyDescent="0.2">
      <c r="A161" s="119">
        <v>10</v>
      </c>
      <c r="B161" s="118" t="s">
        <v>321</v>
      </c>
      <c r="C161" s="118" t="s">
        <v>329</v>
      </c>
      <c r="D161" s="118" t="s">
        <v>328</v>
      </c>
      <c r="E161" s="118" t="s">
        <v>68</v>
      </c>
      <c r="F161" s="118" t="s">
        <v>29</v>
      </c>
      <c r="G161" s="118" t="s">
        <v>497</v>
      </c>
      <c r="H161" s="118" t="s">
        <v>496</v>
      </c>
      <c r="I161" s="118" t="s">
        <v>133</v>
      </c>
      <c r="J161" s="118" t="s">
        <v>335</v>
      </c>
      <c r="K161" s="119">
        <v>0</v>
      </c>
      <c r="L161" s="119">
        <v>0</v>
      </c>
      <c r="M161" s="119">
        <v>0</v>
      </c>
      <c r="N161" s="119">
        <v>0</v>
      </c>
      <c r="O161" s="118" t="s">
        <v>321</v>
      </c>
      <c r="P161" s="118" t="s">
        <v>321</v>
      </c>
      <c r="Q161" s="118" t="s">
        <v>322</v>
      </c>
      <c r="R161" s="118" t="s">
        <v>321</v>
      </c>
      <c r="S161" s="118" t="s">
        <v>320</v>
      </c>
      <c r="T161" s="118" t="s">
        <v>319</v>
      </c>
    </row>
    <row r="162" spans="1:20" hidden="1" x14ac:dyDescent="0.2">
      <c r="A162" s="119">
        <v>10</v>
      </c>
      <c r="B162" s="118" t="s">
        <v>321</v>
      </c>
      <c r="C162" s="118" t="s">
        <v>329</v>
      </c>
      <c r="D162" s="118" t="s">
        <v>328</v>
      </c>
      <c r="E162" s="118" t="s">
        <v>68</v>
      </c>
      <c r="F162" s="118" t="s">
        <v>29</v>
      </c>
      <c r="G162" s="118" t="s">
        <v>495</v>
      </c>
      <c r="H162" s="118" t="s">
        <v>494</v>
      </c>
      <c r="I162" s="118" t="s">
        <v>89</v>
      </c>
      <c r="J162" s="118" t="s">
        <v>323</v>
      </c>
      <c r="K162" s="119">
        <v>0</v>
      </c>
      <c r="L162" s="119">
        <v>0</v>
      </c>
      <c r="M162" s="119">
        <v>0</v>
      </c>
      <c r="N162" s="119">
        <v>0</v>
      </c>
      <c r="O162" s="118" t="s">
        <v>321</v>
      </c>
      <c r="P162" s="118" t="s">
        <v>321</v>
      </c>
      <c r="Q162" s="118" t="s">
        <v>322</v>
      </c>
      <c r="R162" s="118" t="s">
        <v>321</v>
      </c>
      <c r="S162" s="118" t="s">
        <v>320</v>
      </c>
      <c r="T162" s="118" t="s">
        <v>319</v>
      </c>
    </row>
    <row r="163" spans="1:20" hidden="1" x14ac:dyDescent="0.2">
      <c r="A163" s="119">
        <v>10</v>
      </c>
      <c r="B163" s="118" t="s">
        <v>321</v>
      </c>
      <c r="C163" s="118" t="s">
        <v>329</v>
      </c>
      <c r="D163" s="118" t="s">
        <v>328</v>
      </c>
      <c r="E163" s="118" t="s">
        <v>68</v>
      </c>
      <c r="F163" s="118" t="s">
        <v>29</v>
      </c>
      <c r="G163" s="118" t="s">
        <v>493</v>
      </c>
      <c r="H163" s="118" t="s">
        <v>492</v>
      </c>
      <c r="I163" s="118" t="s">
        <v>89</v>
      </c>
      <c r="J163" s="118" t="s">
        <v>323</v>
      </c>
      <c r="K163" s="119">
        <v>0</v>
      </c>
      <c r="L163" s="119">
        <v>0</v>
      </c>
      <c r="M163" s="119">
        <v>0</v>
      </c>
      <c r="N163" s="119">
        <v>0</v>
      </c>
      <c r="O163" s="118" t="s">
        <v>321</v>
      </c>
      <c r="P163" s="118" t="s">
        <v>321</v>
      </c>
      <c r="Q163" s="118" t="s">
        <v>341</v>
      </c>
      <c r="R163" s="118" t="s">
        <v>340</v>
      </c>
      <c r="S163" s="118" t="s">
        <v>320</v>
      </c>
      <c r="T163" s="118" t="s">
        <v>319</v>
      </c>
    </row>
    <row r="164" spans="1:20" hidden="1" x14ac:dyDescent="0.2">
      <c r="A164" s="119">
        <v>10</v>
      </c>
      <c r="B164" s="118" t="s">
        <v>321</v>
      </c>
      <c r="C164" s="118" t="s">
        <v>329</v>
      </c>
      <c r="D164" s="118" t="s">
        <v>328</v>
      </c>
      <c r="E164" s="118" t="s">
        <v>68</v>
      </c>
      <c r="F164" s="118" t="s">
        <v>29</v>
      </c>
      <c r="G164" s="118" t="s">
        <v>493</v>
      </c>
      <c r="H164" s="118" t="s">
        <v>492</v>
      </c>
      <c r="I164" s="118" t="s">
        <v>140</v>
      </c>
      <c r="J164" s="118" t="s">
        <v>323</v>
      </c>
      <c r="K164" s="119">
        <v>0</v>
      </c>
      <c r="L164" s="119">
        <v>0</v>
      </c>
      <c r="M164" s="119">
        <v>0</v>
      </c>
      <c r="N164" s="119">
        <v>0</v>
      </c>
      <c r="O164" s="118" t="s">
        <v>321</v>
      </c>
      <c r="P164" s="118" t="s">
        <v>321</v>
      </c>
      <c r="Q164" s="118" t="s">
        <v>322</v>
      </c>
      <c r="R164" s="118" t="s">
        <v>321</v>
      </c>
      <c r="S164" s="118" t="s">
        <v>320</v>
      </c>
      <c r="T164" s="118" t="s">
        <v>319</v>
      </c>
    </row>
    <row r="165" spans="1:20" hidden="1" x14ac:dyDescent="0.2">
      <c r="A165" s="119">
        <v>10</v>
      </c>
      <c r="B165" s="118" t="s">
        <v>321</v>
      </c>
      <c r="C165" s="118" t="s">
        <v>329</v>
      </c>
      <c r="D165" s="118" t="s">
        <v>328</v>
      </c>
      <c r="E165" s="118" t="s">
        <v>68</v>
      </c>
      <c r="F165" s="118" t="s">
        <v>29</v>
      </c>
      <c r="G165" s="118" t="s">
        <v>493</v>
      </c>
      <c r="H165" s="118" t="s">
        <v>492</v>
      </c>
      <c r="I165" s="118" t="s">
        <v>99</v>
      </c>
      <c r="J165" s="118" t="s">
        <v>323</v>
      </c>
      <c r="K165" s="119">
        <v>0</v>
      </c>
      <c r="L165" s="119">
        <v>0</v>
      </c>
      <c r="M165" s="119">
        <v>0</v>
      </c>
      <c r="N165" s="119">
        <v>0</v>
      </c>
      <c r="O165" s="118" t="s">
        <v>321</v>
      </c>
      <c r="P165" s="118" t="s">
        <v>321</v>
      </c>
      <c r="Q165" s="118" t="s">
        <v>322</v>
      </c>
      <c r="R165" s="118" t="s">
        <v>321</v>
      </c>
      <c r="S165" s="118" t="s">
        <v>320</v>
      </c>
      <c r="T165" s="118" t="s">
        <v>319</v>
      </c>
    </row>
    <row r="166" spans="1:20" hidden="1" x14ac:dyDescent="0.2">
      <c r="A166" s="119">
        <v>10</v>
      </c>
      <c r="B166" s="118" t="s">
        <v>321</v>
      </c>
      <c r="C166" s="118" t="s">
        <v>329</v>
      </c>
      <c r="D166" s="118" t="s">
        <v>328</v>
      </c>
      <c r="E166" s="118" t="s">
        <v>68</v>
      </c>
      <c r="F166" s="118" t="s">
        <v>29</v>
      </c>
      <c r="G166" s="118" t="s">
        <v>493</v>
      </c>
      <c r="H166" s="118" t="s">
        <v>492</v>
      </c>
      <c r="I166" s="118" t="s">
        <v>151</v>
      </c>
      <c r="J166" s="118" t="s">
        <v>323</v>
      </c>
      <c r="K166" s="119">
        <v>1400</v>
      </c>
      <c r="L166" s="119">
        <v>560</v>
      </c>
      <c r="M166" s="119">
        <v>1352</v>
      </c>
      <c r="N166" s="119">
        <v>541</v>
      </c>
      <c r="O166" s="118" t="s">
        <v>343</v>
      </c>
      <c r="P166" s="118" t="s">
        <v>342</v>
      </c>
      <c r="Q166" s="118" t="s">
        <v>341</v>
      </c>
      <c r="R166" s="118" t="s">
        <v>340</v>
      </c>
      <c r="S166" s="118" t="s">
        <v>320</v>
      </c>
      <c r="T166" s="118" t="s">
        <v>319</v>
      </c>
    </row>
    <row r="167" spans="1:20" hidden="1" x14ac:dyDescent="0.2">
      <c r="A167" s="119">
        <v>10</v>
      </c>
      <c r="B167" s="118" t="s">
        <v>321</v>
      </c>
      <c r="C167" s="118" t="s">
        <v>329</v>
      </c>
      <c r="D167" s="118" t="s">
        <v>328</v>
      </c>
      <c r="E167" s="118" t="s">
        <v>68</v>
      </c>
      <c r="F167" s="118" t="s">
        <v>29</v>
      </c>
      <c r="G167" s="118" t="s">
        <v>493</v>
      </c>
      <c r="H167" s="118" t="s">
        <v>492</v>
      </c>
      <c r="I167" s="118" t="s">
        <v>158</v>
      </c>
      <c r="J167" s="118" t="s">
        <v>351</v>
      </c>
      <c r="K167" s="119">
        <v>0</v>
      </c>
      <c r="L167" s="119">
        <v>0</v>
      </c>
      <c r="M167" s="119">
        <v>-300</v>
      </c>
      <c r="N167" s="119">
        <v>-60</v>
      </c>
      <c r="O167" s="118" t="s">
        <v>343</v>
      </c>
      <c r="P167" s="118" t="s">
        <v>342</v>
      </c>
      <c r="Q167" s="118" t="s">
        <v>341</v>
      </c>
      <c r="R167" s="118" t="s">
        <v>340</v>
      </c>
      <c r="S167" s="118" t="s">
        <v>320</v>
      </c>
      <c r="T167" s="118" t="s">
        <v>319</v>
      </c>
    </row>
    <row r="168" spans="1:20" hidden="1" x14ac:dyDescent="0.2">
      <c r="A168" s="119">
        <v>10</v>
      </c>
      <c r="B168" s="118" t="s">
        <v>321</v>
      </c>
      <c r="C168" s="118" t="s">
        <v>329</v>
      </c>
      <c r="D168" s="118" t="s">
        <v>328</v>
      </c>
      <c r="E168" s="118" t="s">
        <v>68</v>
      </c>
      <c r="F168" s="118" t="s">
        <v>29</v>
      </c>
      <c r="G168" s="118" t="s">
        <v>491</v>
      </c>
      <c r="H168" s="118" t="s">
        <v>165</v>
      </c>
      <c r="I168" s="118" t="s">
        <v>89</v>
      </c>
      <c r="J168" s="118" t="s">
        <v>323</v>
      </c>
      <c r="K168" s="119">
        <v>35948</v>
      </c>
      <c r="L168" s="119">
        <v>21030</v>
      </c>
      <c r="M168" s="119">
        <v>40379</v>
      </c>
      <c r="N168" s="119">
        <v>23622</v>
      </c>
      <c r="O168" s="118" t="s">
        <v>321</v>
      </c>
      <c r="P168" s="118" t="s">
        <v>321</v>
      </c>
      <c r="Q168" s="118" t="s">
        <v>341</v>
      </c>
      <c r="R168" s="118" t="s">
        <v>340</v>
      </c>
      <c r="S168" s="118" t="s">
        <v>320</v>
      </c>
      <c r="T168" s="118" t="s">
        <v>319</v>
      </c>
    </row>
    <row r="169" spans="1:20" hidden="1" x14ac:dyDescent="0.2">
      <c r="A169" s="119">
        <v>10</v>
      </c>
      <c r="B169" s="118" t="s">
        <v>321</v>
      </c>
      <c r="C169" s="118" t="s">
        <v>329</v>
      </c>
      <c r="D169" s="118" t="s">
        <v>328</v>
      </c>
      <c r="E169" s="118" t="s">
        <v>68</v>
      </c>
      <c r="F169" s="118" t="s">
        <v>29</v>
      </c>
      <c r="G169" s="118" t="s">
        <v>491</v>
      </c>
      <c r="H169" s="118" t="s">
        <v>165</v>
      </c>
      <c r="I169" s="118" t="s">
        <v>140</v>
      </c>
      <c r="J169" s="118" t="s">
        <v>323</v>
      </c>
      <c r="K169" s="119">
        <v>0</v>
      </c>
      <c r="L169" s="119">
        <v>0</v>
      </c>
      <c r="M169" s="119">
        <v>0</v>
      </c>
      <c r="N169" s="119">
        <v>0</v>
      </c>
      <c r="O169" s="118" t="s">
        <v>321</v>
      </c>
      <c r="P169" s="118" t="s">
        <v>321</v>
      </c>
      <c r="Q169" s="118" t="s">
        <v>322</v>
      </c>
      <c r="R169" s="118" t="s">
        <v>321</v>
      </c>
      <c r="S169" s="118" t="s">
        <v>320</v>
      </c>
      <c r="T169" s="118" t="s">
        <v>319</v>
      </c>
    </row>
    <row r="170" spans="1:20" hidden="1" x14ac:dyDescent="0.2">
      <c r="A170" s="119">
        <v>10</v>
      </c>
      <c r="B170" s="118" t="s">
        <v>321</v>
      </c>
      <c r="C170" s="118" t="s">
        <v>329</v>
      </c>
      <c r="D170" s="118" t="s">
        <v>328</v>
      </c>
      <c r="E170" s="118" t="s">
        <v>68</v>
      </c>
      <c r="F170" s="118" t="s">
        <v>29</v>
      </c>
      <c r="G170" s="118" t="s">
        <v>491</v>
      </c>
      <c r="H170" s="118" t="s">
        <v>165</v>
      </c>
      <c r="I170" s="118" t="s">
        <v>99</v>
      </c>
      <c r="J170" s="118" t="s">
        <v>323</v>
      </c>
      <c r="K170" s="119">
        <v>15399</v>
      </c>
      <c r="L170" s="119">
        <v>9008</v>
      </c>
      <c r="M170" s="119">
        <v>9829</v>
      </c>
      <c r="N170" s="119">
        <v>5750</v>
      </c>
      <c r="O170" s="118" t="s">
        <v>343</v>
      </c>
      <c r="P170" s="118" t="s">
        <v>342</v>
      </c>
      <c r="Q170" s="118" t="s">
        <v>341</v>
      </c>
      <c r="R170" s="118" t="s">
        <v>340</v>
      </c>
      <c r="S170" s="118" t="s">
        <v>320</v>
      </c>
      <c r="T170" s="118" t="s">
        <v>319</v>
      </c>
    </row>
    <row r="171" spans="1:20" hidden="1" x14ac:dyDescent="0.2">
      <c r="A171" s="119">
        <v>10</v>
      </c>
      <c r="B171" s="118" t="s">
        <v>321</v>
      </c>
      <c r="C171" s="118" t="s">
        <v>329</v>
      </c>
      <c r="D171" s="118" t="s">
        <v>328</v>
      </c>
      <c r="E171" s="118" t="s">
        <v>68</v>
      </c>
      <c r="F171" s="118" t="s">
        <v>29</v>
      </c>
      <c r="G171" s="118" t="s">
        <v>491</v>
      </c>
      <c r="H171" s="118" t="s">
        <v>165</v>
      </c>
      <c r="I171" s="118" t="s">
        <v>151</v>
      </c>
      <c r="J171" s="118" t="s">
        <v>323</v>
      </c>
      <c r="K171" s="119">
        <v>0</v>
      </c>
      <c r="L171" s="119">
        <v>0</v>
      </c>
      <c r="M171" s="119">
        <v>0</v>
      </c>
      <c r="N171" s="119">
        <v>0</v>
      </c>
      <c r="O171" s="118" t="s">
        <v>321</v>
      </c>
      <c r="P171" s="118" t="s">
        <v>321</v>
      </c>
      <c r="Q171" s="118" t="s">
        <v>322</v>
      </c>
      <c r="R171" s="118" t="s">
        <v>321</v>
      </c>
      <c r="S171" s="118" t="s">
        <v>320</v>
      </c>
      <c r="T171" s="118" t="s">
        <v>319</v>
      </c>
    </row>
    <row r="172" spans="1:20" hidden="1" x14ac:dyDescent="0.2">
      <c r="A172" s="119">
        <v>10</v>
      </c>
      <c r="B172" s="118" t="s">
        <v>321</v>
      </c>
      <c r="C172" s="118" t="s">
        <v>329</v>
      </c>
      <c r="D172" s="118" t="s">
        <v>328</v>
      </c>
      <c r="E172" s="118" t="s">
        <v>68</v>
      </c>
      <c r="F172" s="118" t="s">
        <v>29</v>
      </c>
      <c r="G172" s="118" t="s">
        <v>491</v>
      </c>
      <c r="H172" s="118" t="s">
        <v>165</v>
      </c>
      <c r="I172" s="118" t="s">
        <v>107</v>
      </c>
      <c r="J172" s="118" t="s">
        <v>323</v>
      </c>
      <c r="K172" s="119">
        <v>0</v>
      </c>
      <c r="L172" s="119">
        <v>0</v>
      </c>
      <c r="M172" s="119">
        <v>0</v>
      </c>
      <c r="N172" s="119">
        <v>0</v>
      </c>
      <c r="O172" s="118" t="s">
        <v>321</v>
      </c>
      <c r="P172" s="118" t="s">
        <v>321</v>
      </c>
      <c r="Q172" s="118" t="s">
        <v>322</v>
      </c>
      <c r="R172" s="118" t="s">
        <v>321</v>
      </c>
      <c r="S172" s="118" t="s">
        <v>320</v>
      </c>
      <c r="T172" s="118" t="s">
        <v>319</v>
      </c>
    </row>
    <row r="173" spans="1:20" hidden="1" x14ac:dyDescent="0.2">
      <c r="A173" s="119">
        <v>10</v>
      </c>
      <c r="B173" s="118" t="s">
        <v>321</v>
      </c>
      <c r="C173" s="118" t="s">
        <v>329</v>
      </c>
      <c r="D173" s="118" t="s">
        <v>328</v>
      </c>
      <c r="E173" s="118" t="s">
        <v>68</v>
      </c>
      <c r="F173" s="118" t="s">
        <v>29</v>
      </c>
      <c r="G173" s="118" t="s">
        <v>491</v>
      </c>
      <c r="H173" s="118" t="s">
        <v>165</v>
      </c>
      <c r="I173" s="118" t="s">
        <v>143</v>
      </c>
      <c r="J173" s="118" t="s">
        <v>323</v>
      </c>
      <c r="K173" s="119">
        <v>-11</v>
      </c>
      <c r="L173" s="119">
        <v>-6</v>
      </c>
      <c r="M173" s="119">
        <v>-11</v>
      </c>
      <c r="N173" s="119">
        <v>-6</v>
      </c>
      <c r="O173" s="118" t="s">
        <v>321</v>
      </c>
      <c r="P173" s="118" t="s">
        <v>321</v>
      </c>
      <c r="Q173" s="118" t="s">
        <v>341</v>
      </c>
      <c r="R173" s="118" t="s">
        <v>340</v>
      </c>
      <c r="S173" s="118" t="s">
        <v>320</v>
      </c>
      <c r="T173" s="118" t="s">
        <v>319</v>
      </c>
    </row>
    <row r="174" spans="1:20" hidden="1" x14ac:dyDescent="0.2">
      <c r="A174" s="119">
        <v>10</v>
      </c>
      <c r="B174" s="118" t="s">
        <v>321</v>
      </c>
      <c r="C174" s="118" t="s">
        <v>329</v>
      </c>
      <c r="D174" s="118" t="s">
        <v>328</v>
      </c>
      <c r="E174" s="118" t="s">
        <v>68</v>
      </c>
      <c r="F174" s="118" t="s">
        <v>29</v>
      </c>
      <c r="G174" s="118" t="s">
        <v>491</v>
      </c>
      <c r="H174" s="118" t="s">
        <v>165</v>
      </c>
      <c r="I174" s="118" t="s">
        <v>144</v>
      </c>
      <c r="J174" s="118" t="s">
        <v>323</v>
      </c>
      <c r="K174" s="119">
        <v>11</v>
      </c>
      <c r="L174" s="119">
        <v>11</v>
      </c>
      <c r="M174" s="119">
        <v>11</v>
      </c>
      <c r="N174" s="119">
        <v>11</v>
      </c>
      <c r="O174" s="118" t="s">
        <v>321</v>
      </c>
      <c r="P174" s="118" t="s">
        <v>321</v>
      </c>
      <c r="Q174" s="118" t="s">
        <v>341</v>
      </c>
      <c r="R174" s="118" t="s">
        <v>340</v>
      </c>
      <c r="S174" s="118" t="s">
        <v>320</v>
      </c>
      <c r="T174" s="118" t="s">
        <v>319</v>
      </c>
    </row>
    <row r="175" spans="1:20" hidden="1" x14ac:dyDescent="0.2">
      <c r="A175" s="119">
        <v>10</v>
      </c>
      <c r="B175" s="118" t="s">
        <v>321</v>
      </c>
      <c r="C175" s="118" t="s">
        <v>329</v>
      </c>
      <c r="D175" s="118" t="s">
        <v>328</v>
      </c>
      <c r="E175" s="118" t="s">
        <v>68</v>
      </c>
      <c r="F175" s="118" t="s">
        <v>29</v>
      </c>
      <c r="G175" s="118" t="s">
        <v>491</v>
      </c>
      <c r="H175" s="118" t="s">
        <v>165</v>
      </c>
      <c r="I175" s="118" t="s">
        <v>407</v>
      </c>
      <c r="J175" s="118" t="s">
        <v>405</v>
      </c>
      <c r="K175" s="119">
        <v>6113</v>
      </c>
      <c r="L175" s="119">
        <v>3576</v>
      </c>
      <c r="M175" s="119">
        <v>0</v>
      </c>
      <c r="N175" s="119">
        <v>0</v>
      </c>
      <c r="O175" s="118" t="s">
        <v>321</v>
      </c>
      <c r="P175" s="118" t="s">
        <v>321</v>
      </c>
      <c r="Q175" s="118" t="s">
        <v>341</v>
      </c>
      <c r="R175" s="118" t="s">
        <v>340</v>
      </c>
      <c r="S175" s="118" t="s">
        <v>320</v>
      </c>
      <c r="T175" s="118" t="s">
        <v>319</v>
      </c>
    </row>
    <row r="176" spans="1:20" hidden="1" x14ac:dyDescent="0.2">
      <c r="A176" s="119">
        <v>10</v>
      </c>
      <c r="B176" s="118" t="s">
        <v>321</v>
      </c>
      <c r="C176" s="118" t="s">
        <v>329</v>
      </c>
      <c r="D176" s="118" t="s">
        <v>328</v>
      </c>
      <c r="E176" s="118" t="s">
        <v>68</v>
      </c>
      <c r="F176" s="118" t="s">
        <v>29</v>
      </c>
      <c r="G176" s="118" t="s">
        <v>491</v>
      </c>
      <c r="H176" s="118" t="s">
        <v>165</v>
      </c>
      <c r="I176" s="118" t="s">
        <v>410</v>
      </c>
      <c r="J176" s="118" t="s">
        <v>405</v>
      </c>
      <c r="K176" s="119">
        <v>-6113</v>
      </c>
      <c r="L176" s="119">
        <v>-3576</v>
      </c>
      <c r="M176" s="119">
        <v>0</v>
      </c>
      <c r="N176" s="119">
        <v>0</v>
      </c>
      <c r="O176" s="118" t="s">
        <v>343</v>
      </c>
      <c r="P176" s="118" t="s">
        <v>342</v>
      </c>
      <c r="Q176" s="118" t="s">
        <v>341</v>
      </c>
      <c r="R176" s="118" t="s">
        <v>340</v>
      </c>
      <c r="S176" s="118" t="s">
        <v>320</v>
      </c>
      <c r="T176" s="118" t="s">
        <v>319</v>
      </c>
    </row>
    <row r="177" spans="1:20" hidden="1" x14ac:dyDescent="0.2">
      <c r="A177" s="119">
        <v>10</v>
      </c>
      <c r="B177" s="118" t="s">
        <v>321</v>
      </c>
      <c r="C177" s="118" t="s">
        <v>329</v>
      </c>
      <c r="D177" s="118" t="s">
        <v>328</v>
      </c>
      <c r="E177" s="118" t="s">
        <v>68</v>
      </c>
      <c r="F177" s="118" t="s">
        <v>29</v>
      </c>
      <c r="G177" s="118" t="s">
        <v>491</v>
      </c>
      <c r="H177" s="118" t="s">
        <v>165</v>
      </c>
      <c r="I177" s="118" t="s">
        <v>337</v>
      </c>
      <c r="J177" s="118" t="s">
        <v>336</v>
      </c>
      <c r="K177" s="119">
        <v>0</v>
      </c>
      <c r="L177" s="119">
        <v>0</v>
      </c>
      <c r="M177" s="119">
        <v>0</v>
      </c>
      <c r="N177" s="119">
        <v>0</v>
      </c>
      <c r="O177" s="118" t="s">
        <v>321</v>
      </c>
      <c r="P177" s="118" t="s">
        <v>321</v>
      </c>
      <c r="Q177" s="118" t="s">
        <v>322</v>
      </c>
      <c r="R177" s="118" t="s">
        <v>321</v>
      </c>
      <c r="S177" s="118" t="s">
        <v>320</v>
      </c>
      <c r="T177" s="118" t="s">
        <v>319</v>
      </c>
    </row>
    <row r="178" spans="1:20" hidden="1" x14ac:dyDescent="0.2">
      <c r="A178" s="119">
        <v>10</v>
      </c>
      <c r="B178" s="118" t="s">
        <v>321</v>
      </c>
      <c r="C178" s="118" t="s">
        <v>329</v>
      </c>
      <c r="D178" s="118" t="s">
        <v>328</v>
      </c>
      <c r="E178" s="118" t="s">
        <v>68</v>
      </c>
      <c r="F178" s="118" t="s">
        <v>29</v>
      </c>
      <c r="G178" s="118" t="s">
        <v>491</v>
      </c>
      <c r="H178" s="118" t="s">
        <v>165</v>
      </c>
      <c r="I178" s="118" t="s">
        <v>133</v>
      </c>
      <c r="J178" s="118" t="s">
        <v>335</v>
      </c>
      <c r="K178" s="119">
        <v>0</v>
      </c>
      <c r="L178" s="119">
        <v>0</v>
      </c>
      <c r="M178" s="119">
        <v>0</v>
      </c>
      <c r="N178" s="119">
        <v>0</v>
      </c>
      <c r="O178" s="118" t="s">
        <v>321</v>
      </c>
      <c r="P178" s="118" t="s">
        <v>321</v>
      </c>
      <c r="Q178" s="118" t="s">
        <v>322</v>
      </c>
      <c r="R178" s="118" t="s">
        <v>321</v>
      </c>
      <c r="S178" s="118" t="s">
        <v>320</v>
      </c>
      <c r="T178" s="118" t="s">
        <v>319</v>
      </c>
    </row>
    <row r="179" spans="1:20" hidden="1" x14ac:dyDescent="0.2">
      <c r="A179" s="119">
        <v>10</v>
      </c>
      <c r="B179" s="118" t="s">
        <v>321</v>
      </c>
      <c r="C179" s="118" t="s">
        <v>329</v>
      </c>
      <c r="D179" s="118" t="s">
        <v>328</v>
      </c>
      <c r="E179" s="118" t="s">
        <v>68</v>
      </c>
      <c r="F179" s="118" t="s">
        <v>29</v>
      </c>
      <c r="G179" s="118" t="s">
        <v>491</v>
      </c>
      <c r="H179" s="118" t="s">
        <v>165</v>
      </c>
      <c r="I179" s="118" t="s">
        <v>136</v>
      </c>
      <c r="J179" s="118" t="s">
        <v>330</v>
      </c>
      <c r="K179" s="119">
        <v>0</v>
      </c>
      <c r="L179" s="119">
        <v>0</v>
      </c>
      <c r="M179" s="119">
        <v>0</v>
      </c>
      <c r="N179" s="119">
        <v>0</v>
      </c>
      <c r="O179" s="118" t="s">
        <v>321</v>
      </c>
      <c r="P179" s="118" t="s">
        <v>321</v>
      </c>
      <c r="Q179" s="118" t="s">
        <v>322</v>
      </c>
      <c r="R179" s="118" t="s">
        <v>321</v>
      </c>
      <c r="S179" s="118" t="s">
        <v>320</v>
      </c>
      <c r="T179" s="118" t="s">
        <v>319</v>
      </c>
    </row>
    <row r="180" spans="1:20" hidden="1" x14ac:dyDescent="0.2">
      <c r="A180" s="119">
        <v>10</v>
      </c>
      <c r="B180" s="118" t="s">
        <v>321</v>
      </c>
      <c r="C180" s="118" t="s">
        <v>329</v>
      </c>
      <c r="D180" s="118" t="s">
        <v>328</v>
      </c>
      <c r="E180" s="118" t="s">
        <v>68</v>
      </c>
      <c r="F180" s="118" t="s">
        <v>29</v>
      </c>
      <c r="G180" s="118" t="s">
        <v>491</v>
      </c>
      <c r="H180" s="118" t="s">
        <v>165</v>
      </c>
      <c r="I180" s="118" t="s">
        <v>167</v>
      </c>
      <c r="J180" s="118" t="s">
        <v>330</v>
      </c>
      <c r="K180" s="119">
        <v>0</v>
      </c>
      <c r="L180" s="119">
        <v>0</v>
      </c>
      <c r="M180" s="119">
        <v>0</v>
      </c>
      <c r="N180" s="119">
        <v>0</v>
      </c>
      <c r="O180" s="118" t="s">
        <v>321</v>
      </c>
      <c r="P180" s="118" t="s">
        <v>321</v>
      </c>
      <c r="Q180" s="118" t="s">
        <v>322</v>
      </c>
      <c r="R180" s="118" t="s">
        <v>321</v>
      </c>
      <c r="S180" s="118" t="s">
        <v>320</v>
      </c>
      <c r="T180" s="118" t="s">
        <v>319</v>
      </c>
    </row>
    <row r="181" spans="1:20" hidden="1" x14ac:dyDescent="0.2">
      <c r="A181" s="119">
        <v>10</v>
      </c>
      <c r="B181" s="118" t="s">
        <v>321</v>
      </c>
      <c r="C181" s="118" t="s">
        <v>329</v>
      </c>
      <c r="D181" s="118" t="s">
        <v>328</v>
      </c>
      <c r="E181" s="118" t="s">
        <v>68</v>
      </c>
      <c r="F181" s="118" t="s">
        <v>29</v>
      </c>
      <c r="G181" s="118" t="s">
        <v>490</v>
      </c>
      <c r="H181" s="118" t="s">
        <v>168</v>
      </c>
      <c r="I181" s="118" t="s">
        <v>89</v>
      </c>
      <c r="J181" s="118" t="s">
        <v>323</v>
      </c>
      <c r="K181" s="119">
        <v>3260</v>
      </c>
      <c r="L181" s="119">
        <v>2478</v>
      </c>
      <c r="M181" s="119">
        <v>3192</v>
      </c>
      <c r="N181" s="119">
        <v>2426</v>
      </c>
      <c r="O181" s="118" t="s">
        <v>321</v>
      </c>
      <c r="P181" s="118" t="s">
        <v>321</v>
      </c>
      <c r="Q181" s="118" t="s">
        <v>341</v>
      </c>
      <c r="R181" s="118" t="s">
        <v>340</v>
      </c>
      <c r="S181" s="118" t="s">
        <v>320</v>
      </c>
      <c r="T181" s="118" t="s">
        <v>319</v>
      </c>
    </row>
    <row r="182" spans="1:20" hidden="1" x14ac:dyDescent="0.2">
      <c r="A182" s="119">
        <v>10</v>
      </c>
      <c r="B182" s="118" t="s">
        <v>321</v>
      </c>
      <c r="C182" s="118" t="s">
        <v>329</v>
      </c>
      <c r="D182" s="118" t="s">
        <v>328</v>
      </c>
      <c r="E182" s="118" t="s">
        <v>68</v>
      </c>
      <c r="F182" s="118" t="s">
        <v>29</v>
      </c>
      <c r="G182" s="118" t="s">
        <v>490</v>
      </c>
      <c r="H182" s="118" t="s">
        <v>168</v>
      </c>
      <c r="I182" s="118" t="s">
        <v>140</v>
      </c>
      <c r="J182" s="118" t="s">
        <v>323</v>
      </c>
      <c r="K182" s="119">
        <v>61</v>
      </c>
      <c r="L182" s="119">
        <v>46</v>
      </c>
      <c r="M182" s="119">
        <v>61</v>
      </c>
      <c r="N182" s="119">
        <v>46</v>
      </c>
      <c r="O182" s="118" t="s">
        <v>343</v>
      </c>
      <c r="P182" s="118" t="s">
        <v>342</v>
      </c>
      <c r="Q182" s="118" t="s">
        <v>341</v>
      </c>
      <c r="R182" s="118" t="s">
        <v>340</v>
      </c>
      <c r="S182" s="118" t="s">
        <v>320</v>
      </c>
      <c r="T182" s="118" t="s">
        <v>319</v>
      </c>
    </row>
    <row r="183" spans="1:20" hidden="1" x14ac:dyDescent="0.2">
      <c r="A183" s="119">
        <v>10</v>
      </c>
      <c r="B183" s="118" t="s">
        <v>321</v>
      </c>
      <c r="C183" s="118" t="s">
        <v>329</v>
      </c>
      <c r="D183" s="118" t="s">
        <v>328</v>
      </c>
      <c r="E183" s="118" t="s">
        <v>68</v>
      </c>
      <c r="F183" s="118" t="s">
        <v>29</v>
      </c>
      <c r="G183" s="118" t="s">
        <v>490</v>
      </c>
      <c r="H183" s="118" t="s">
        <v>168</v>
      </c>
      <c r="I183" s="118" t="s">
        <v>99</v>
      </c>
      <c r="J183" s="118" t="s">
        <v>323</v>
      </c>
      <c r="K183" s="119">
        <v>0</v>
      </c>
      <c r="L183" s="119">
        <v>0</v>
      </c>
      <c r="M183" s="119">
        <v>0</v>
      </c>
      <c r="N183" s="119">
        <v>0</v>
      </c>
      <c r="O183" s="118" t="s">
        <v>321</v>
      </c>
      <c r="P183" s="118" t="s">
        <v>321</v>
      </c>
      <c r="Q183" s="118" t="s">
        <v>322</v>
      </c>
      <c r="R183" s="118" t="s">
        <v>321</v>
      </c>
      <c r="S183" s="118" t="s">
        <v>320</v>
      </c>
      <c r="T183" s="118" t="s">
        <v>319</v>
      </c>
    </row>
    <row r="184" spans="1:20" hidden="1" x14ac:dyDescent="0.2">
      <c r="A184" s="119">
        <v>10</v>
      </c>
      <c r="B184" s="118" t="s">
        <v>321</v>
      </c>
      <c r="C184" s="118" t="s">
        <v>329</v>
      </c>
      <c r="D184" s="118" t="s">
        <v>328</v>
      </c>
      <c r="E184" s="118" t="s">
        <v>68</v>
      </c>
      <c r="F184" s="118" t="s">
        <v>29</v>
      </c>
      <c r="G184" s="118" t="s">
        <v>490</v>
      </c>
      <c r="H184" s="118" t="s">
        <v>168</v>
      </c>
      <c r="I184" s="118" t="s">
        <v>151</v>
      </c>
      <c r="J184" s="118" t="s">
        <v>323</v>
      </c>
      <c r="K184" s="119">
        <v>0</v>
      </c>
      <c r="L184" s="119">
        <v>0</v>
      </c>
      <c r="M184" s="119">
        <v>0</v>
      </c>
      <c r="N184" s="119">
        <v>0</v>
      </c>
      <c r="O184" s="118" t="s">
        <v>321</v>
      </c>
      <c r="P184" s="118" t="s">
        <v>321</v>
      </c>
      <c r="Q184" s="118" t="s">
        <v>322</v>
      </c>
      <c r="R184" s="118" t="s">
        <v>321</v>
      </c>
      <c r="S184" s="118" t="s">
        <v>320</v>
      </c>
      <c r="T184" s="118" t="s">
        <v>319</v>
      </c>
    </row>
    <row r="185" spans="1:20" hidden="1" x14ac:dyDescent="0.2">
      <c r="A185" s="119">
        <v>10</v>
      </c>
      <c r="B185" s="118" t="s">
        <v>321</v>
      </c>
      <c r="C185" s="118" t="s">
        <v>329</v>
      </c>
      <c r="D185" s="118" t="s">
        <v>328</v>
      </c>
      <c r="E185" s="118" t="s">
        <v>68</v>
      </c>
      <c r="F185" s="118" t="s">
        <v>29</v>
      </c>
      <c r="G185" s="118" t="s">
        <v>490</v>
      </c>
      <c r="H185" s="118" t="s">
        <v>168</v>
      </c>
      <c r="I185" s="118" t="s">
        <v>145</v>
      </c>
      <c r="J185" s="118" t="s">
        <v>330</v>
      </c>
      <c r="K185" s="119">
        <v>0</v>
      </c>
      <c r="L185" s="119">
        <v>0</v>
      </c>
      <c r="M185" s="119">
        <v>0</v>
      </c>
      <c r="N185" s="119">
        <v>0</v>
      </c>
      <c r="O185" s="118" t="s">
        <v>321</v>
      </c>
      <c r="P185" s="118" t="s">
        <v>321</v>
      </c>
      <c r="Q185" s="118" t="s">
        <v>322</v>
      </c>
      <c r="R185" s="118" t="s">
        <v>321</v>
      </c>
      <c r="S185" s="118" t="s">
        <v>320</v>
      </c>
      <c r="T185" s="118" t="s">
        <v>319</v>
      </c>
    </row>
    <row r="186" spans="1:20" hidden="1" x14ac:dyDescent="0.2">
      <c r="A186" s="119">
        <v>10</v>
      </c>
      <c r="B186" s="118" t="s">
        <v>321</v>
      </c>
      <c r="C186" s="118" t="s">
        <v>329</v>
      </c>
      <c r="D186" s="118" t="s">
        <v>328</v>
      </c>
      <c r="E186" s="118" t="s">
        <v>68</v>
      </c>
      <c r="F186" s="118" t="s">
        <v>29</v>
      </c>
      <c r="G186" s="118" t="s">
        <v>489</v>
      </c>
      <c r="H186" s="118" t="s">
        <v>170</v>
      </c>
      <c r="I186" s="118" t="s">
        <v>89</v>
      </c>
      <c r="J186" s="118" t="s">
        <v>323</v>
      </c>
      <c r="K186" s="119">
        <v>6428</v>
      </c>
      <c r="L186" s="119">
        <v>4480</v>
      </c>
      <c r="M186" s="119">
        <v>6421</v>
      </c>
      <c r="N186" s="119">
        <v>4475</v>
      </c>
      <c r="O186" s="118" t="s">
        <v>321</v>
      </c>
      <c r="P186" s="118" t="s">
        <v>321</v>
      </c>
      <c r="Q186" s="118" t="s">
        <v>341</v>
      </c>
      <c r="R186" s="118" t="s">
        <v>340</v>
      </c>
      <c r="S186" s="118" t="s">
        <v>320</v>
      </c>
      <c r="T186" s="118" t="s">
        <v>319</v>
      </c>
    </row>
    <row r="187" spans="1:20" hidden="1" x14ac:dyDescent="0.2">
      <c r="A187" s="119">
        <v>10</v>
      </c>
      <c r="B187" s="118" t="s">
        <v>321</v>
      </c>
      <c r="C187" s="118" t="s">
        <v>329</v>
      </c>
      <c r="D187" s="118" t="s">
        <v>328</v>
      </c>
      <c r="E187" s="118" t="s">
        <v>68</v>
      </c>
      <c r="F187" s="118" t="s">
        <v>29</v>
      </c>
      <c r="G187" s="118" t="s">
        <v>489</v>
      </c>
      <c r="H187" s="118" t="s">
        <v>170</v>
      </c>
      <c r="I187" s="118" t="s">
        <v>140</v>
      </c>
      <c r="J187" s="118" t="s">
        <v>323</v>
      </c>
      <c r="K187" s="119">
        <v>16</v>
      </c>
      <c r="L187" s="119">
        <v>11</v>
      </c>
      <c r="M187" s="119">
        <v>16</v>
      </c>
      <c r="N187" s="119">
        <v>11</v>
      </c>
      <c r="O187" s="118" t="s">
        <v>343</v>
      </c>
      <c r="P187" s="118" t="s">
        <v>342</v>
      </c>
      <c r="Q187" s="118" t="s">
        <v>341</v>
      </c>
      <c r="R187" s="118" t="s">
        <v>340</v>
      </c>
      <c r="S187" s="118" t="s">
        <v>320</v>
      </c>
      <c r="T187" s="118" t="s">
        <v>319</v>
      </c>
    </row>
    <row r="188" spans="1:20" hidden="1" x14ac:dyDescent="0.2">
      <c r="A188" s="119">
        <v>10</v>
      </c>
      <c r="B188" s="118" t="s">
        <v>321</v>
      </c>
      <c r="C188" s="118" t="s">
        <v>329</v>
      </c>
      <c r="D188" s="118" t="s">
        <v>328</v>
      </c>
      <c r="E188" s="118" t="s">
        <v>68</v>
      </c>
      <c r="F188" s="118" t="s">
        <v>29</v>
      </c>
      <c r="G188" s="118" t="s">
        <v>489</v>
      </c>
      <c r="H188" s="118" t="s">
        <v>170</v>
      </c>
      <c r="I188" s="118" t="s">
        <v>99</v>
      </c>
      <c r="J188" s="118" t="s">
        <v>323</v>
      </c>
      <c r="K188" s="119">
        <v>0</v>
      </c>
      <c r="L188" s="119">
        <v>0</v>
      </c>
      <c r="M188" s="119">
        <v>0</v>
      </c>
      <c r="N188" s="119">
        <v>0</v>
      </c>
      <c r="O188" s="118" t="s">
        <v>321</v>
      </c>
      <c r="P188" s="118" t="s">
        <v>321</v>
      </c>
      <c r="Q188" s="118" t="s">
        <v>322</v>
      </c>
      <c r="R188" s="118" t="s">
        <v>321</v>
      </c>
      <c r="S188" s="118" t="s">
        <v>320</v>
      </c>
      <c r="T188" s="118" t="s">
        <v>319</v>
      </c>
    </row>
    <row r="189" spans="1:20" hidden="1" x14ac:dyDescent="0.2">
      <c r="A189" s="119">
        <v>10</v>
      </c>
      <c r="B189" s="118" t="s">
        <v>321</v>
      </c>
      <c r="C189" s="118" t="s">
        <v>329</v>
      </c>
      <c r="D189" s="118" t="s">
        <v>328</v>
      </c>
      <c r="E189" s="118" t="s">
        <v>68</v>
      </c>
      <c r="F189" s="118" t="s">
        <v>29</v>
      </c>
      <c r="G189" s="118" t="s">
        <v>489</v>
      </c>
      <c r="H189" s="118" t="s">
        <v>170</v>
      </c>
      <c r="I189" s="118" t="s">
        <v>151</v>
      </c>
      <c r="J189" s="118" t="s">
        <v>323</v>
      </c>
      <c r="K189" s="119">
        <v>0</v>
      </c>
      <c r="L189" s="119">
        <v>0</v>
      </c>
      <c r="M189" s="119">
        <v>0</v>
      </c>
      <c r="N189" s="119">
        <v>0</v>
      </c>
      <c r="O189" s="118" t="s">
        <v>321</v>
      </c>
      <c r="P189" s="118" t="s">
        <v>321</v>
      </c>
      <c r="Q189" s="118" t="s">
        <v>322</v>
      </c>
      <c r="R189" s="118" t="s">
        <v>321</v>
      </c>
      <c r="S189" s="118" t="s">
        <v>320</v>
      </c>
      <c r="T189" s="118" t="s">
        <v>319</v>
      </c>
    </row>
    <row r="190" spans="1:20" hidden="1" x14ac:dyDescent="0.2">
      <c r="A190" s="119">
        <v>10</v>
      </c>
      <c r="B190" s="118" t="s">
        <v>321</v>
      </c>
      <c r="C190" s="118" t="s">
        <v>329</v>
      </c>
      <c r="D190" s="118" t="s">
        <v>328</v>
      </c>
      <c r="E190" s="118" t="s">
        <v>68</v>
      </c>
      <c r="F190" s="118" t="s">
        <v>29</v>
      </c>
      <c r="G190" s="118" t="s">
        <v>483</v>
      </c>
      <c r="H190" s="118" t="s">
        <v>172</v>
      </c>
      <c r="I190" s="118" t="s">
        <v>89</v>
      </c>
      <c r="J190" s="118" t="s">
        <v>323</v>
      </c>
      <c r="K190" s="119">
        <v>35853</v>
      </c>
      <c r="L190" s="119">
        <v>22050</v>
      </c>
      <c r="M190" s="119">
        <v>35613</v>
      </c>
      <c r="N190" s="119">
        <v>21902</v>
      </c>
      <c r="O190" s="118" t="s">
        <v>321</v>
      </c>
      <c r="P190" s="118" t="s">
        <v>321</v>
      </c>
      <c r="Q190" s="118" t="s">
        <v>341</v>
      </c>
      <c r="R190" s="118" t="s">
        <v>340</v>
      </c>
      <c r="S190" s="118" t="s">
        <v>320</v>
      </c>
      <c r="T190" s="118" t="s">
        <v>319</v>
      </c>
    </row>
    <row r="191" spans="1:20" hidden="1" x14ac:dyDescent="0.2">
      <c r="A191" s="119">
        <v>10</v>
      </c>
      <c r="B191" s="118" t="s">
        <v>321</v>
      </c>
      <c r="C191" s="118" t="s">
        <v>329</v>
      </c>
      <c r="D191" s="118" t="s">
        <v>328</v>
      </c>
      <c r="E191" s="118" t="s">
        <v>68</v>
      </c>
      <c r="F191" s="118" t="s">
        <v>29</v>
      </c>
      <c r="G191" s="118" t="s">
        <v>483</v>
      </c>
      <c r="H191" s="118" t="s">
        <v>172</v>
      </c>
      <c r="I191" s="118" t="s">
        <v>140</v>
      </c>
      <c r="J191" s="118" t="s">
        <v>323</v>
      </c>
      <c r="K191" s="119">
        <v>0</v>
      </c>
      <c r="L191" s="119">
        <v>0</v>
      </c>
      <c r="M191" s="119">
        <v>0</v>
      </c>
      <c r="N191" s="119">
        <v>0</v>
      </c>
      <c r="O191" s="118" t="s">
        <v>321</v>
      </c>
      <c r="P191" s="118" t="s">
        <v>321</v>
      </c>
      <c r="Q191" s="118" t="s">
        <v>322</v>
      </c>
      <c r="R191" s="118" t="s">
        <v>321</v>
      </c>
      <c r="S191" s="118" t="s">
        <v>320</v>
      </c>
      <c r="T191" s="118" t="s">
        <v>319</v>
      </c>
    </row>
    <row r="192" spans="1:20" hidden="1" x14ac:dyDescent="0.2">
      <c r="A192" s="119">
        <v>10</v>
      </c>
      <c r="B192" s="118" t="s">
        <v>321</v>
      </c>
      <c r="C192" s="118" t="s">
        <v>329</v>
      </c>
      <c r="D192" s="118" t="s">
        <v>328</v>
      </c>
      <c r="E192" s="118" t="s">
        <v>68</v>
      </c>
      <c r="F192" s="118" t="s">
        <v>29</v>
      </c>
      <c r="G192" s="118" t="s">
        <v>483</v>
      </c>
      <c r="H192" s="118" t="s">
        <v>172</v>
      </c>
      <c r="I192" s="118" t="s">
        <v>99</v>
      </c>
      <c r="J192" s="118" t="s">
        <v>323</v>
      </c>
      <c r="K192" s="119">
        <v>-30</v>
      </c>
      <c r="L192" s="119">
        <v>-18</v>
      </c>
      <c r="M192" s="119">
        <v>-30</v>
      </c>
      <c r="N192" s="119">
        <v>-18</v>
      </c>
      <c r="O192" s="118" t="s">
        <v>321</v>
      </c>
      <c r="P192" s="118" t="s">
        <v>321</v>
      </c>
      <c r="Q192" s="118" t="s">
        <v>341</v>
      </c>
      <c r="R192" s="118" t="s">
        <v>340</v>
      </c>
      <c r="S192" s="118" t="s">
        <v>320</v>
      </c>
      <c r="T192" s="118" t="s">
        <v>319</v>
      </c>
    </row>
    <row r="193" spans="1:20" hidden="1" x14ac:dyDescent="0.2">
      <c r="A193" s="119">
        <v>10</v>
      </c>
      <c r="B193" s="118" t="s">
        <v>321</v>
      </c>
      <c r="C193" s="118" t="s">
        <v>329</v>
      </c>
      <c r="D193" s="118" t="s">
        <v>328</v>
      </c>
      <c r="E193" s="118" t="s">
        <v>68</v>
      </c>
      <c r="F193" s="118" t="s">
        <v>29</v>
      </c>
      <c r="G193" s="118" t="s">
        <v>483</v>
      </c>
      <c r="H193" s="118" t="s">
        <v>172</v>
      </c>
      <c r="I193" s="118" t="s">
        <v>151</v>
      </c>
      <c r="J193" s="118" t="s">
        <v>323</v>
      </c>
      <c r="K193" s="119">
        <v>30</v>
      </c>
      <c r="L193" s="119">
        <v>29</v>
      </c>
      <c r="M193" s="119">
        <v>30</v>
      </c>
      <c r="N193" s="119">
        <v>29</v>
      </c>
      <c r="O193" s="118" t="s">
        <v>321</v>
      </c>
      <c r="P193" s="118" t="s">
        <v>321</v>
      </c>
      <c r="Q193" s="118" t="s">
        <v>341</v>
      </c>
      <c r="R193" s="118" t="s">
        <v>340</v>
      </c>
      <c r="S193" s="118" t="s">
        <v>320</v>
      </c>
      <c r="T193" s="118" t="s">
        <v>319</v>
      </c>
    </row>
    <row r="194" spans="1:20" hidden="1" x14ac:dyDescent="0.2">
      <c r="A194" s="119">
        <v>10</v>
      </c>
      <c r="B194" s="118" t="s">
        <v>321</v>
      </c>
      <c r="C194" s="118" t="s">
        <v>329</v>
      </c>
      <c r="D194" s="118" t="s">
        <v>328</v>
      </c>
      <c r="E194" s="118" t="s">
        <v>68</v>
      </c>
      <c r="F194" s="118" t="s">
        <v>29</v>
      </c>
      <c r="G194" s="118" t="s">
        <v>483</v>
      </c>
      <c r="H194" s="118" t="s">
        <v>172</v>
      </c>
      <c r="I194" s="118" t="s">
        <v>107</v>
      </c>
      <c r="J194" s="118" t="s">
        <v>323</v>
      </c>
      <c r="K194" s="119">
        <v>0</v>
      </c>
      <c r="L194" s="119">
        <v>0</v>
      </c>
      <c r="M194" s="119">
        <v>0</v>
      </c>
      <c r="N194" s="119">
        <v>0</v>
      </c>
      <c r="O194" s="118" t="s">
        <v>321</v>
      </c>
      <c r="P194" s="118" t="s">
        <v>321</v>
      </c>
      <c r="Q194" s="118" t="s">
        <v>322</v>
      </c>
      <c r="R194" s="118" t="s">
        <v>321</v>
      </c>
      <c r="S194" s="118" t="s">
        <v>320</v>
      </c>
      <c r="T194" s="118" t="s">
        <v>319</v>
      </c>
    </row>
    <row r="195" spans="1:20" hidden="1" x14ac:dyDescent="0.2">
      <c r="A195" s="119">
        <v>10</v>
      </c>
      <c r="B195" s="118" t="s">
        <v>321</v>
      </c>
      <c r="C195" s="118" t="s">
        <v>329</v>
      </c>
      <c r="D195" s="118" t="s">
        <v>328</v>
      </c>
      <c r="E195" s="118" t="s">
        <v>68</v>
      </c>
      <c r="F195" s="118" t="s">
        <v>29</v>
      </c>
      <c r="G195" s="118" t="s">
        <v>483</v>
      </c>
      <c r="H195" s="118" t="s">
        <v>172</v>
      </c>
      <c r="I195" s="118" t="s">
        <v>143</v>
      </c>
      <c r="J195" s="118" t="s">
        <v>323</v>
      </c>
      <c r="K195" s="119">
        <v>9049</v>
      </c>
      <c r="L195" s="119">
        <v>5565</v>
      </c>
      <c r="M195" s="119">
        <v>8106</v>
      </c>
      <c r="N195" s="119">
        <v>4985</v>
      </c>
      <c r="O195" s="118" t="s">
        <v>343</v>
      </c>
      <c r="P195" s="118" t="s">
        <v>342</v>
      </c>
      <c r="Q195" s="118" t="s">
        <v>341</v>
      </c>
      <c r="R195" s="118" t="s">
        <v>340</v>
      </c>
      <c r="S195" s="118" t="s">
        <v>320</v>
      </c>
      <c r="T195" s="118" t="s">
        <v>319</v>
      </c>
    </row>
    <row r="196" spans="1:20" hidden="1" x14ac:dyDescent="0.2">
      <c r="A196" s="119">
        <v>10</v>
      </c>
      <c r="B196" s="118" t="s">
        <v>321</v>
      </c>
      <c r="C196" s="118" t="s">
        <v>329</v>
      </c>
      <c r="D196" s="118" t="s">
        <v>328</v>
      </c>
      <c r="E196" s="118" t="s">
        <v>68</v>
      </c>
      <c r="F196" s="118" t="s">
        <v>29</v>
      </c>
      <c r="G196" s="118" t="s">
        <v>483</v>
      </c>
      <c r="H196" s="118" t="s">
        <v>172</v>
      </c>
      <c r="I196" s="118" t="s">
        <v>144</v>
      </c>
      <c r="J196" s="118" t="s">
        <v>323</v>
      </c>
      <c r="K196" s="119">
        <v>0</v>
      </c>
      <c r="L196" s="119">
        <v>0</v>
      </c>
      <c r="M196" s="119">
        <v>270</v>
      </c>
      <c r="N196" s="119">
        <v>27</v>
      </c>
      <c r="O196" s="118" t="s">
        <v>321</v>
      </c>
      <c r="P196" s="118" t="s">
        <v>321</v>
      </c>
      <c r="Q196" s="118" t="s">
        <v>341</v>
      </c>
      <c r="R196" s="118" t="s">
        <v>340</v>
      </c>
      <c r="S196" s="118" t="s">
        <v>320</v>
      </c>
      <c r="T196" s="118" t="s">
        <v>319</v>
      </c>
    </row>
    <row r="197" spans="1:20" hidden="1" x14ac:dyDescent="0.2">
      <c r="A197" s="119">
        <v>10</v>
      </c>
      <c r="B197" s="118" t="s">
        <v>321</v>
      </c>
      <c r="C197" s="118" t="s">
        <v>329</v>
      </c>
      <c r="D197" s="118" t="s">
        <v>328</v>
      </c>
      <c r="E197" s="118" t="s">
        <v>68</v>
      </c>
      <c r="F197" s="118" t="s">
        <v>29</v>
      </c>
      <c r="G197" s="118" t="s">
        <v>483</v>
      </c>
      <c r="H197" s="118" t="s">
        <v>172</v>
      </c>
      <c r="I197" s="118" t="s">
        <v>174</v>
      </c>
      <c r="J197" s="118" t="s">
        <v>323</v>
      </c>
      <c r="K197" s="119">
        <v>0</v>
      </c>
      <c r="L197" s="119">
        <v>0</v>
      </c>
      <c r="M197" s="119">
        <v>44</v>
      </c>
      <c r="N197" s="119">
        <v>44</v>
      </c>
      <c r="O197" s="118" t="s">
        <v>321</v>
      </c>
      <c r="P197" s="118" t="s">
        <v>321</v>
      </c>
      <c r="Q197" s="118" t="s">
        <v>341</v>
      </c>
      <c r="R197" s="118" t="s">
        <v>340</v>
      </c>
      <c r="S197" s="118" t="s">
        <v>320</v>
      </c>
      <c r="T197" s="118" t="s">
        <v>319</v>
      </c>
    </row>
    <row r="198" spans="1:20" hidden="1" x14ac:dyDescent="0.2">
      <c r="A198" s="119">
        <v>10</v>
      </c>
      <c r="B198" s="118" t="s">
        <v>321</v>
      </c>
      <c r="C198" s="118" t="s">
        <v>329</v>
      </c>
      <c r="D198" s="118" t="s">
        <v>328</v>
      </c>
      <c r="E198" s="118" t="s">
        <v>68</v>
      </c>
      <c r="F198" s="118" t="s">
        <v>29</v>
      </c>
      <c r="G198" s="118" t="s">
        <v>483</v>
      </c>
      <c r="H198" s="118" t="s">
        <v>172</v>
      </c>
      <c r="I198" s="118" t="s">
        <v>488</v>
      </c>
      <c r="J198" s="118" t="s">
        <v>323</v>
      </c>
      <c r="K198" s="119">
        <v>0</v>
      </c>
      <c r="L198" s="119">
        <v>0</v>
      </c>
      <c r="M198" s="119">
        <v>0</v>
      </c>
      <c r="N198" s="119">
        <v>0</v>
      </c>
      <c r="O198" s="118" t="s">
        <v>321</v>
      </c>
      <c r="P198" s="118" t="s">
        <v>321</v>
      </c>
      <c r="Q198" s="118" t="s">
        <v>322</v>
      </c>
      <c r="R198" s="118" t="s">
        <v>321</v>
      </c>
      <c r="S198" s="118" t="s">
        <v>320</v>
      </c>
      <c r="T198" s="118" t="s">
        <v>319</v>
      </c>
    </row>
    <row r="199" spans="1:20" hidden="1" x14ac:dyDescent="0.2">
      <c r="A199" s="119">
        <v>10</v>
      </c>
      <c r="B199" s="118" t="s">
        <v>321</v>
      </c>
      <c r="C199" s="118" t="s">
        <v>329</v>
      </c>
      <c r="D199" s="118" t="s">
        <v>328</v>
      </c>
      <c r="E199" s="118" t="s">
        <v>68</v>
      </c>
      <c r="F199" s="118" t="s">
        <v>29</v>
      </c>
      <c r="G199" s="118" t="s">
        <v>483</v>
      </c>
      <c r="H199" s="118" t="s">
        <v>172</v>
      </c>
      <c r="I199" s="118" t="s">
        <v>487</v>
      </c>
      <c r="J199" s="118" t="s">
        <v>323</v>
      </c>
      <c r="K199" s="119">
        <v>0</v>
      </c>
      <c r="L199" s="119">
        <v>0</v>
      </c>
      <c r="M199" s="119">
        <v>0</v>
      </c>
      <c r="N199" s="119">
        <v>0</v>
      </c>
      <c r="O199" s="118" t="s">
        <v>321</v>
      </c>
      <c r="P199" s="118" t="s">
        <v>321</v>
      </c>
      <c r="Q199" s="118" t="s">
        <v>322</v>
      </c>
      <c r="R199" s="118" t="s">
        <v>321</v>
      </c>
      <c r="S199" s="118" t="s">
        <v>320</v>
      </c>
      <c r="T199" s="118" t="s">
        <v>319</v>
      </c>
    </row>
    <row r="200" spans="1:20" hidden="1" x14ac:dyDescent="0.2">
      <c r="A200" s="119">
        <v>10</v>
      </c>
      <c r="B200" s="118" t="s">
        <v>321</v>
      </c>
      <c r="C200" s="118" t="s">
        <v>329</v>
      </c>
      <c r="D200" s="118" t="s">
        <v>328</v>
      </c>
      <c r="E200" s="118" t="s">
        <v>68</v>
      </c>
      <c r="F200" s="118" t="s">
        <v>29</v>
      </c>
      <c r="G200" s="118" t="s">
        <v>483</v>
      </c>
      <c r="H200" s="118" t="s">
        <v>172</v>
      </c>
      <c r="I200" s="118" t="s">
        <v>407</v>
      </c>
      <c r="J200" s="118" t="s">
        <v>405</v>
      </c>
      <c r="K200" s="119">
        <v>499</v>
      </c>
      <c r="L200" s="119">
        <v>307</v>
      </c>
      <c r="M200" s="119">
        <v>0</v>
      </c>
      <c r="N200" s="119">
        <v>0</v>
      </c>
      <c r="O200" s="118" t="s">
        <v>321</v>
      </c>
      <c r="P200" s="118" t="s">
        <v>321</v>
      </c>
      <c r="Q200" s="118" t="s">
        <v>341</v>
      </c>
      <c r="R200" s="118" t="s">
        <v>340</v>
      </c>
      <c r="S200" s="118" t="s">
        <v>320</v>
      </c>
      <c r="T200" s="118" t="s">
        <v>319</v>
      </c>
    </row>
    <row r="201" spans="1:20" hidden="1" x14ac:dyDescent="0.2">
      <c r="A201" s="119">
        <v>10</v>
      </c>
      <c r="B201" s="118" t="s">
        <v>321</v>
      </c>
      <c r="C201" s="118" t="s">
        <v>329</v>
      </c>
      <c r="D201" s="118" t="s">
        <v>328</v>
      </c>
      <c r="E201" s="118" t="s">
        <v>68</v>
      </c>
      <c r="F201" s="118" t="s">
        <v>29</v>
      </c>
      <c r="G201" s="118" t="s">
        <v>483</v>
      </c>
      <c r="H201" s="118" t="s">
        <v>172</v>
      </c>
      <c r="I201" s="118" t="s">
        <v>410</v>
      </c>
      <c r="J201" s="118" t="s">
        <v>405</v>
      </c>
      <c r="K201" s="119">
        <v>-499</v>
      </c>
      <c r="L201" s="119">
        <v>-307</v>
      </c>
      <c r="M201" s="119">
        <v>0</v>
      </c>
      <c r="N201" s="119">
        <v>0</v>
      </c>
      <c r="O201" s="118" t="s">
        <v>343</v>
      </c>
      <c r="P201" s="118" t="s">
        <v>342</v>
      </c>
      <c r="Q201" s="118" t="s">
        <v>341</v>
      </c>
      <c r="R201" s="118" t="s">
        <v>340</v>
      </c>
      <c r="S201" s="118" t="s">
        <v>320</v>
      </c>
      <c r="T201" s="118" t="s">
        <v>319</v>
      </c>
    </row>
    <row r="202" spans="1:20" hidden="1" x14ac:dyDescent="0.2">
      <c r="A202" s="119">
        <v>10</v>
      </c>
      <c r="B202" s="118" t="s">
        <v>321</v>
      </c>
      <c r="C202" s="118" t="s">
        <v>329</v>
      </c>
      <c r="D202" s="118" t="s">
        <v>328</v>
      </c>
      <c r="E202" s="118" t="s">
        <v>68</v>
      </c>
      <c r="F202" s="118" t="s">
        <v>29</v>
      </c>
      <c r="G202" s="118" t="s">
        <v>483</v>
      </c>
      <c r="H202" s="118" t="s">
        <v>172</v>
      </c>
      <c r="I202" s="118" t="s">
        <v>486</v>
      </c>
      <c r="J202" s="118" t="s">
        <v>484</v>
      </c>
      <c r="K202" s="119">
        <v>111</v>
      </c>
      <c r="L202" s="119">
        <v>111</v>
      </c>
      <c r="M202" s="119">
        <v>0</v>
      </c>
      <c r="N202" s="119">
        <v>0</v>
      </c>
      <c r="O202" s="118" t="s">
        <v>321</v>
      </c>
      <c r="P202" s="118" t="s">
        <v>321</v>
      </c>
      <c r="Q202" s="118" t="s">
        <v>341</v>
      </c>
      <c r="R202" s="118" t="s">
        <v>340</v>
      </c>
      <c r="S202" s="118" t="s">
        <v>320</v>
      </c>
      <c r="T202" s="118" t="s">
        <v>319</v>
      </c>
    </row>
    <row r="203" spans="1:20" hidden="1" x14ac:dyDescent="0.2">
      <c r="A203" s="119">
        <v>10</v>
      </c>
      <c r="B203" s="118" t="s">
        <v>321</v>
      </c>
      <c r="C203" s="118" t="s">
        <v>329</v>
      </c>
      <c r="D203" s="118" t="s">
        <v>328</v>
      </c>
      <c r="E203" s="118" t="s">
        <v>68</v>
      </c>
      <c r="F203" s="118" t="s">
        <v>29</v>
      </c>
      <c r="G203" s="118" t="s">
        <v>483</v>
      </c>
      <c r="H203" s="118" t="s">
        <v>172</v>
      </c>
      <c r="I203" s="118" t="s">
        <v>485</v>
      </c>
      <c r="J203" s="118" t="s">
        <v>484</v>
      </c>
      <c r="K203" s="119">
        <v>-111</v>
      </c>
      <c r="L203" s="119">
        <v>-111</v>
      </c>
      <c r="M203" s="119">
        <v>0</v>
      </c>
      <c r="N203" s="119">
        <v>0</v>
      </c>
      <c r="O203" s="118" t="s">
        <v>321</v>
      </c>
      <c r="P203" s="118" t="s">
        <v>321</v>
      </c>
      <c r="Q203" s="118" t="s">
        <v>341</v>
      </c>
      <c r="R203" s="118" t="s">
        <v>340</v>
      </c>
      <c r="S203" s="118" t="s">
        <v>320</v>
      </c>
      <c r="T203" s="118" t="s">
        <v>319</v>
      </c>
    </row>
    <row r="204" spans="1:20" hidden="1" x14ac:dyDescent="0.2">
      <c r="A204" s="119">
        <v>10</v>
      </c>
      <c r="B204" s="118" t="s">
        <v>321</v>
      </c>
      <c r="C204" s="118" t="s">
        <v>329</v>
      </c>
      <c r="D204" s="118" t="s">
        <v>328</v>
      </c>
      <c r="E204" s="118" t="s">
        <v>68</v>
      </c>
      <c r="F204" s="118" t="s">
        <v>29</v>
      </c>
      <c r="G204" s="118" t="s">
        <v>483</v>
      </c>
      <c r="H204" s="118" t="s">
        <v>172</v>
      </c>
      <c r="I204" s="118" t="s">
        <v>337</v>
      </c>
      <c r="J204" s="118" t="s">
        <v>336</v>
      </c>
      <c r="K204" s="119">
        <v>0</v>
      </c>
      <c r="L204" s="119">
        <v>0</v>
      </c>
      <c r="M204" s="119">
        <v>0</v>
      </c>
      <c r="N204" s="119">
        <v>0</v>
      </c>
      <c r="O204" s="118" t="s">
        <v>321</v>
      </c>
      <c r="P204" s="118" t="s">
        <v>321</v>
      </c>
      <c r="Q204" s="118" t="s">
        <v>322</v>
      </c>
      <c r="R204" s="118" t="s">
        <v>321</v>
      </c>
      <c r="S204" s="118" t="s">
        <v>320</v>
      </c>
      <c r="T204" s="118" t="s">
        <v>319</v>
      </c>
    </row>
    <row r="205" spans="1:20" hidden="1" x14ac:dyDescent="0.2">
      <c r="A205" s="119">
        <v>10</v>
      </c>
      <c r="B205" s="118" t="s">
        <v>321</v>
      </c>
      <c r="C205" s="118" t="s">
        <v>329</v>
      </c>
      <c r="D205" s="118" t="s">
        <v>328</v>
      </c>
      <c r="E205" s="118" t="s">
        <v>68</v>
      </c>
      <c r="F205" s="118" t="s">
        <v>29</v>
      </c>
      <c r="G205" s="118" t="s">
        <v>483</v>
      </c>
      <c r="H205" s="118" t="s">
        <v>172</v>
      </c>
      <c r="I205" s="118" t="s">
        <v>133</v>
      </c>
      <c r="J205" s="118" t="s">
        <v>335</v>
      </c>
      <c r="K205" s="119">
        <v>0</v>
      </c>
      <c r="L205" s="119">
        <v>0</v>
      </c>
      <c r="M205" s="119">
        <v>0</v>
      </c>
      <c r="N205" s="119">
        <v>0</v>
      </c>
      <c r="O205" s="118" t="s">
        <v>321</v>
      </c>
      <c r="P205" s="118" t="s">
        <v>321</v>
      </c>
      <c r="Q205" s="118" t="s">
        <v>322</v>
      </c>
      <c r="R205" s="118" t="s">
        <v>321</v>
      </c>
      <c r="S205" s="118" t="s">
        <v>320</v>
      </c>
      <c r="T205" s="118" t="s">
        <v>319</v>
      </c>
    </row>
    <row r="206" spans="1:20" hidden="1" x14ac:dyDescent="0.2">
      <c r="A206" s="119">
        <v>10</v>
      </c>
      <c r="B206" s="118" t="s">
        <v>321</v>
      </c>
      <c r="C206" s="118" t="s">
        <v>329</v>
      </c>
      <c r="D206" s="118" t="s">
        <v>328</v>
      </c>
      <c r="E206" s="118" t="s">
        <v>68</v>
      </c>
      <c r="F206" s="118" t="s">
        <v>29</v>
      </c>
      <c r="G206" s="118" t="s">
        <v>483</v>
      </c>
      <c r="H206" s="118" t="s">
        <v>172</v>
      </c>
      <c r="I206" s="118" t="s">
        <v>136</v>
      </c>
      <c r="J206" s="118" t="s">
        <v>330</v>
      </c>
      <c r="K206" s="119">
        <v>0</v>
      </c>
      <c r="L206" s="119">
        <v>0</v>
      </c>
      <c r="M206" s="119">
        <v>0</v>
      </c>
      <c r="N206" s="119">
        <v>0</v>
      </c>
      <c r="O206" s="118" t="s">
        <v>321</v>
      </c>
      <c r="P206" s="118" t="s">
        <v>321</v>
      </c>
      <c r="Q206" s="118" t="s">
        <v>322</v>
      </c>
      <c r="R206" s="118" t="s">
        <v>321</v>
      </c>
      <c r="S206" s="118" t="s">
        <v>320</v>
      </c>
      <c r="T206" s="118" t="s">
        <v>319</v>
      </c>
    </row>
    <row r="207" spans="1:20" hidden="1" x14ac:dyDescent="0.2">
      <c r="A207" s="119">
        <v>10</v>
      </c>
      <c r="B207" s="118" t="s">
        <v>321</v>
      </c>
      <c r="C207" s="118" t="s">
        <v>329</v>
      </c>
      <c r="D207" s="118" t="s">
        <v>328</v>
      </c>
      <c r="E207" s="118" t="s">
        <v>68</v>
      </c>
      <c r="F207" s="118" t="s">
        <v>29</v>
      </c>
      <c r="G207" s="118" t="s">
        <v>483</v>
      </c>
      <c r="H207" s="118" t="s">
        <v>172</v>
      </c>
      <c r="I207" s="118" t="s">
        <v>167</v>
      </c>
      <c r="J207" s="118" t="s">
        <v>330</v>
      </c>
      <c r="K207" s="119">
        <v>0</v>
      </c>
      <c r="L207" s="119">
        <v>0</v>
      </c>
      <c r="M207" s="119">
        <v>0</v>
      </c>
      <c r="N207" s="119">
        <v>0</v>
      </c>
      <c r="O207" s="118" t="s">
        <v>321</v>
      </c>
      <c r="P207" s="118" t="s">
        <v>321</v>
      </c>
      <c r="Q207" s="118" t="s">
        <v>322</v>
      </c>
      <c r="R207" s="118" t="s">
        <v>321</v>
      </c>
      <c r="S207" s="118" t="s">
        <v>320</v>
      </c>
      <c r="T207" s="118" t="s">
        <v>319</v>
      </c>
    </row>
    <row r="208" spans="1:20" hidden="1" x14ac:dyDescent="0.2">
      <c r="A208" s="119">
        <v>10</v>
      </c>
      <c r="B208" s="118" t="s">
        <v>321</v>
      </c>
      <c r="C208" s="118" t="s">
        <v>329</v>
      </c>
      <c r="D208" s="118" t="s">
        <v>328</v>
      </c>
      <c r="E208" s="118" t="s">
        <v>68</v>
      </c>
      <c r="F208" s="118" t="s">
        <v>29</v>
      </c>
      <c r="G208" s="118" t="s">
        <v>483</v>
      </c>
      <c r="H208" s="118" t="s">
        <v>172</v>
      </c>
      <c r="I208" s="118" t="s">
        <v>158</v>
      </c>
      <c r="J208" s="118" t="s">
        <v>351</v>
      </c>
      <c r="K208" s="119">
        <v>0</v>
      </c>
      <c r="L208" s="119">
        <v>0</v>
      </c>
      <c r="M208" s="119">
        <v>-950</v>
      </c>
      <c r="N208" s="119">
        <v>-293</v>
      </c>
      <c r="O208" s="118" t="s">
        <v>343</v>
      </c>
      <c r="P208" s="118" t="s">
        <v>342</v>
      </c>
      <c r="Q208" s="118" t="s">
        <v>341</v>
      </c>
      <c r="R208" s="118" t="s">
        <v>340</v>
      </c>
      <c r="S208" s="118" t="s">
        <v>320</v>
      </c>
      <c r="T208" s="118" t="s">
        <v>319</v>
      </c>
    </row>
    <row r="209" spans="1:20" hidden="1" x14ac:dyDescent="0.2">
      <c r="A209" s="119">
        <v>10</v>
      </c>
      <c r="B209" s="118" t="s">
        <v>321</v>
      </c>
      <c r="C209" s="118" t="s">
        <v>329</v>
      </c>
      <c r="D209" s="118" t="s">
        <v>328</v>
      </c>
      <c r="E209" s="118" t="s">
        <v>68</v>
      </c>
      <c r="F209" s="118" t="s">
        <v>29</v>
      </c>
      <c r="G209" s="118" t="s">
        <v>483</v>
      </c>
      <c r="H209" s="118" t="s">
        <v>172</v>
      </c>
      <c r="I209" s="118" t="s">
        <v>175</v>
      </c>
      <c r="J209" s="118" t="s">
        <v>351</v>
      </c>
      <c r="K209" s="119">
        <v>0</v>
      </c>
      <c r="L209" s="119">
        <v>0</v>
      </c>
      <c r="M209" s="119">
        <v>0</v>
      </c>
      <c r="N209" s="119">
        <v>0</v>
      </c>
      <c r="O209" s="118" t="s">
        <v>343</v>
      </c>
      <c r="P209" s="118" t="s">
        <v>342</v>
      </c>
      <c r="Q209" s="118" t="s">
        <v>341</v>
      </c>
      <c r="R209" s="118" t="s">
        <v>340</v>
      </c>
      <c r="S209" s="118" t="s">
        <v>320</v>
      </c>
      <c r="T209" s="118" t="s">
        <v>319</v>
      </c>
    </row>
    <row r="210" spans="1:20" hidden="1" x14ac:dyDescent="0.2">
      <c r="A210" s="119">
        <v>10</v>
      </c>
      <c r="B210" s="118" t="s">
        <v>321</v>
      </c>
      <c r="C210" s="118" t="s">
        <v>329</v>
      </c>
      <c r="D210" s="118" t="s">
        <v>328</v>
      </c>
      <c r="E210" s="118" t="s">
        <v>68</v>
      </c>
      <c r="F210" s="118" t="s">
        <v>29</v>
      </c>
      <c r="G210" s="118" t="s">
        <v>482</v>
      </c>
      <c r="H210" s="118" t="s">
        <v>481</v>
      </c>
      <c r="I210" s="118" t="s">
        <v>89</v>
      </c>
      <c r="J210" s="118" t="s">
        <v>323</v>
      </c>
      <c r="K210" s="119">
        <v>15</v>
      </c>
      <c r="L210" s="119">
        <v>12</v>
      </c>
      <c r="M210" s="119">
        <v>15</v>
      </c>
      <c r="N210" s="119">
        <v>12</v>
      </c>
      <c r="O210" s="118" t="s">
        <v>321</v>
      </c>
      <c r="P210" s="118" t="s">
        <v>321</v>
      </c>
      <c r="Q210" s="118" t="s">
        <v>341</v>
      </c>
      <c r="R210" s="118" t="s">
        <v>340</v>
      </c>
      <c r="S210" s="118" t="s">
        <v>320</v>
      </c>
      <c r="T210" s="118" t="s">
        <v>319</v>
      </c>
    </row>
    <row r="211" spans="1:20" hidden="1" x14ac:dyDescent="0.2">
      <c r="A211" s="119">
        <v>10</v>
      </c>
      <c r="B211" s="118" t="s">
        <v>321</v>
      </c>
      <c r="C211" s="118" t="s">
        <v>329</v>
      </c>
      <c r="D211" s="118" t="s">
        <v>328</v>
      </c>
      <c r="E211" s="118" t="s">
        <v>68</v>
      </c>
      <c r="F211" s="118" t="s">
        <v>29</v>
      </c>
      <c r="G211" s="118" t="s">
        <v>480</v>
      </c>
      <c r="H211" s="118" t="s">
        <v>479</v>
      </c>
      <c r="I211" s="118" t="s">
        <v>89</v>
      </c>
      <c r="J211" s="118" t="s">
        <v>323</v>
      </c>
      <c r="K211" s="119">
        <v>788</v>
      </c>
      <c r="L211" s="119">
        <v>512</v>
      </c>
      <c r="M211" s="119">
        <v>882</v>
      </c>
      <c r="N211" s="119">
        <v>573</v>
      </c>
      <c r="O211" s="118" t="s">
        <v>321</v>
      </c>
      <c r="P211" s="118" t="s">
        <v>321</v>
      </c>
      <c r="Q211" s="118" t="s">
        <v>341</v>
      </c>
      <c r="R211" s="118" t="s">
        <v>340</v>
      </c>
      <c r="S211" s="118" t="s">
        <v>320</v>
      </c>
      <c r="T211" s="118" t="s">
        <v>319</v>
      </c>
    </row>
    <row r="212" spans="1:20" hidden="1" x14ac:dyDescent="0.2">
      <c r="A212" s="119">
        <v>10</v>
      </c>
      <c r="B212" s="118" t="s">
        <v>321</v>
      </c>
      <c r="C212" s="118" t="s">
        <v>329</v>
      </c>
      <c r="D212" s="118" t="s">
        <v>328</v>
      </c>
      <c r="E212" s="118" t="s">
        <v>68</v>
      </c>
      <c r="F212" s="118" t="s">
        <v>29</v>
      </c>
      <c r="G212" s="118" t="s">
        <v>480</v>
      </c>
      <c r="H212" s="118" t="s">
        <v>479</v>
      </c>
      <c r="I212" s="118" t="s">
        <v>140</v>
      </c>
      <c r="J212" s="118" t="s">
        <v>323</v>
      </c>
      <c r="K212" s="119">
        <v>0</v>
      </c>
      <c r="L212" s="119">
        <v>0</v>
      </c>
      <c r="M212" s="119">
        <v>0</v>
      </c>
      <c r="N212" s="119">
        <v>0</v>
      </c>
      <c r="O212" s="118" t="s">
        <v>321</v>
      </c>
      <c r="P212" s="118" t="s">
        <v>321</v>
      </c>
      <c r="Q212" s="118" t="s">
        <v>322</v>
      </c>
      <c r="R212" s="118" t="s">
        <v>321</v>
      </c>
      <c r="S212" s="118" t="s">
        <v>320</v>
      </c>
      <c r="T212" s="118" t="s">
        <v>319</v>
      </c>
    </row>
    <row r="213" spans="1:20" hidden="1" x14ac:dyDescent="0.2">
      <c r="A213" s="119">
        <v>10</v>
      </c>
      <c r="B213" s="118" t="s">
        <v>321</v>
      </c>
      <c r="C213" s="118" t="s">
        <v>329</v>
      </c>
      <c r="D213" s="118" t="s">
        <v>328</v>
      </c>
      <c r="E213" s="118" t="s">
        <v>68</v>
      </c>
      <c r="F213" s="118" t="s">
        <v>29</v>
      </c>
      <c r="G213" s="118" t="s">
        <v>480</v>
      </c>
      <c r="H213" s="118" t="s">
        <v>479</v>
      </c>
      <c r="I213" s="118" t="s">
        <v>99</v>
      </c>
      <c r="J213" s="118" t="s">
        <v>323</v>
      </c>
      <c r="K213" s="119">
        <v>153</v>
      </c>
      <c r="L213" s="119">
        <v>45</v>
      </c>
      <c r="M213" s="119">
        <v>153</v>
      </c>
      <c r="N213" s="119">
        <v>45</v>
      </c>
      <c r="O213" s="118" t="s">
        <v>343</v>
      </c>
      <c r="P213" s="118" t="s">
        <v>342</v>
      </c>
      <c r="Q213" s="118" t="s">
        <v>341</v>
      </c>
      <c r="R213" s="118" t="s">
        <v>340</v>
      </c>
      <c r="S213" s="118" t="s">
        <v>320</v>
      </c>
      <c r="T213" s="118" t="s">
        <v>319</v>
      </c>
    </row>
    <row r="214" spans="1:20" hidden="1" x14ac:dyDescent="0.2">
      <c r="A214" s="119">
        <v>10</v>
      </c>
      <c r="B214" s="118" t="s">
        <v>321</v>
      </c>
      <c r="C214" s="118" t="s">
        <v>329</v>
      </c>
      <c r="D214" s="118" t="s">
        <v>328</v>
      </c>
      <c r="E214" s="118" t="s">
        <v>68</v>
      </c>
      <c r="F214" s="118" t="s">
        <v>29</v>
      </c>
      <c r="G214" s="118" t="s">
        <v>478</v>
      </c>
      <c r="H214" s="118" t="s">
        <v>180</v>
      </c>
      <c r="I214" s="118" t="s">
        <v>89</v>
      </c>
      <c r="J214" s="118" t="s">
        <v>323</v>
      </c>
      <c r="K214" s="119">
        <v>329</v>
      </c>
      <c r="L214" s="119">
        <v>274</v>
      </c>
      <c r="M214" s="119">
        <v>329</v>
      </c>
      <c r="N214" s="119">
        <v>274</v>
      </c>
      <c r="O214" s="118" t="s">
        <v>321</v>
      </c>
      <c r="P214" s="118" t="s">
        <v>321</v>
      </c>
      <c r="Q214" s="118" t="s">
        <v>341</v>
      </c>
      <c r="R214" s="118" t="s">
        <v>340</v>
      </c>
      <c r="S214" s="118" t="s">
        <v>320</v>
      </c>
      <c r="T214" s="118" t="s">
        <v>319</v>
      </c>
    </row>
    <row r="215" spans="1:20" hidden="1" x14ac:dyDescent="0.2">
      <c r="A215" s="119">
        <v>10</v>
      </c>
      <c r="B215" s="118" t="s">
        <v>321</v>
      </c>
      <c r="C215" s="118" t="s">
        <v>329</v>
      </c>
      <c r="D215" s="118" t="s">
        <v>328</v>
      </c>
      <c r="E215" s="118" t="s">
        <v>68</v>
      </c>
      <c r="F215" s="118" t="s">
        <v>29</v>
      </c>
      <c r="G215" s="118" t="s">
        <v>478</v>
      </c>
      <c r="H215" s="118" t="s">
        <v>180</v>
      </c>
      <c r="I215" s="118" t="s">
        <v>140</v>
      </c>
      <c r="J215" s="118" t="s">
        <v>323</v>
      </c>
      <c r="K215" s="119">
        <v>25</v>
      </c>
      <c r="L215" s="119">
        <v>21</v>
      </c>
      <c r="M215" s="119">
        <v>25</v>
      </c>
      <c r="N215" s="119">
        <v>21</v>
      </c>
      <c r="O215" s="118" t="s">
        <v>343</v>
      </c>
      <c r="P215" s="118" t="s">
        <v>342</v>
      </c>
      <c r="Q215" s="118" t="s">
        <v>341</v>
      </c>
      <c r="R215" s="118" t="s">
        <v>340</v>
      </c>
      <c r="S215" s="118" t="s">
        <v>320</v>
      </c>
      <c r="T215" s="118" t="s">
        <v>319</v>
      </c>
    </row>
    <row r="216" spans="1:20" hidden="1" x14ac:dyDescent="0.2">
      <c r="A216" s="119">
        <v>10</v>
      </c>
      <c r="B216" s="118" t="s">
        <v>321</v>
      </c>
      <c r="C216" s="118" t="s">
        <v>329</v>
      </c>
      <c r="D216" s="118" t="s">
        <v>328</v>
      </c>
      <c r="E216" s="118" t="s">
        <v>68</v>
      </c>
      <c r="F216" s="118" t="s">
        <v>29</v>
      </c>
      <c r="G216" s="118" t="s">
        <v>478</v>
      </c>
      <c r="H216" s="118" t="s">
        <v>180</v>
      </c>
      <c r="I216" s="118" t="s">
        <v>99</v>
      </c>
      <c r="J216" s="118" t="s">
        <v>323</v>
      </c>
      <c r="K216" s="119">
        <v>0</v>
      </c>
      <c r="L216" s="119">
        <v>0</v>
      </c>
      <c r="M216" s="119">
        <v>0</v>
      </c>
      <c r="N216" s="119">
        <v>0</v>
      </c>
      <c r="O216" s="118" t="s">
        <v>321</v>
      </c>
      <c r="P216" s="118" t="s">
        <v>321</v>
      </c>
      <c r="Q216" s="118" t="s">
        <v>322</v>
      </c>
      <c r="R216" s="118" t="s">
        <v>321</v>
      </c>
      <c r="S216" s="118" t="s">
        <v>320</v>
      </c>
      <c r="T216" s="118" t="s">
        <v>319</v>
      </c>
    </row>
    <row r="217" spans="1:20" hidden="1" x14ac:dyDescent="0.2">
      <c r="A217" s="119">
        <v>10</v>
      </c>
      <c r="B217" s="118" t="s">
        <v>321</v>
      </c>
      <c r="C217" s="118" t="s">
        <v>329</v>
      </c>
      <c r="D217" s="118" t="s">
        <v>328</v>
      </c>
      <c r="E217" s="118" t="s">
        <v>68</v>
      </c>
      <c r="F217" s="118" t="s">
        <v>29</v>
      </c>
      <c r="G217" s="118" t="s">
        <v>477</v>
      </c>
      <c r="H217" s="118" t="s">
        <v>476</v>
      </c>
      <c r="I217" s="118" t="s">
        <v>89</v>
      </c>
      <c r="J217" s="118" t="s">
        <v>323</v>
      </c>
      <c r="K217" s="119">
        <v>400</v>
      </c>
      <c r="L217" s="119">
        <v>120</v>
      </c>
      <c r="M217" s="119">
        <v>450</v>
      </c>
      <c r="N217" s="119">
        <v>135</v>
      </c>
      <c r="O217" s="118" t="s">
        <v>321</v>
      </c>
      <c r="P217" s="118" t="s">
        <v>321</v>
      </c>
      <c r="Q217" s="118" t="s">
        <v>341</v>
      </c>
      <c r="R217" s="118" t="s">
        <v>340</v>
      </c>
      <c r="S217" s="118" t="s">
        <v>320</v>
      </c>
      <c r="T217" s="118" t="s">
        <v>319</v>
      </c>
    </row>
    <row r="218" spans="1:20" hidden="1" x14ac:dyDescent="0.2">
      <c r="A218" s="119">
        <v>10</v>
      </c>
      <c r="B218" s="118" t="s">
        <v>321</v>
      </c>
      <c r="C218" s="118" t="s">
        <v>329</v>
      </c>
      <c r="D218" s="118" t="s">
        <v>328</v>
      </c>
      <c r="E218" s="118" t="s">
        <v>68</v>
      </c>
      <c r="F218" s="118" t="s">
        <v>29</v>
      </c>
      <c r="G218" s="118" t="s">
        <v>477</v>
      </c>
      <c r="H218" s="118" t="s">
        <v>476</v>
      </c>
      <c r="I218" s="118" t="s">
        <v>140</v>
      </c>
      <c r="J218" s="118" t="s">
        <v>323</v>
      </c>
      <c r="K218" s="119">
        <v>0</v>
      </c>
      <c r="L218" s="119">
        <v>0</v>
      </c>
      <c r="M218" s="119">
        <v>0</v>
      </c>
      <c r="N218" s="119">
        <v>0</v>
      </c>
      <c r="O218" s="118" t="s">
        <v>321</v>
      </c>
      <c r="P218" s="118" t="s">
        <v>321</v>
      </c>
      <c r="Q218" s="118" t="s">
        <v>341</v>
      </c>
      <c r="R218" s="118" t="s">
        <v>340</v>
      </c>
      <c r="S218" s="118" t="s">
        <v>320</v>
      </c>
      <c r="T218" s="118" t="s">
        <v>319</v>
      </c>
    </row>
    <row r="219" spans="1:20" hidden="1" x14ac:dyDescent="0.2">
      <c r="A219" s="119">
        <v>10</v>
      </c>
      <c r="B219" s="118" t="s">
        <v>321</v>
      </c>
      <c r="C219" s="118" t="s">
        <v>329</v>
      </c>
      <c r="D219" s="118" t="s">
        <v>328</v>
      </c>
      <c r="E219" s="118" t="s">
        <v>68</v>
      </c>
      <c r="F219" s="118" t="s">
        <v>29</v>
      </c>
      <c r="G219" s="118" t="s">
        <v>477</v>
      </c>
      <c r="H219" s="118" t="s">
        <v>476</v>
      </c>
      <c r="I219" s="118" t="s">
        <v>158</v>
      </c>
      <c r="J219" s="118" t="s">
        <v>351</v>
      </c>
      <c r="K219" s="119">
        <v>0</v>
      </c>
      <c r="L219" s="119">
        <v>0</v>
      </c>
      <c r="M219" s="119">
        <v>0</v>
      </c>
      <c r="N219" s="119">
        <v>0</v>
      </c>
      <c r="O219" s="118" t="s">
        <v>321</v>
      </c>
      <c r="P219" s="118" t="s">
        <v>321</v>
      </c>
      <c r="Q219" s="118" t="s">
        <v>322</v>
      </c>
      <c r="R219" s="118" t="s">
        <v>321</v>
      </c>
      <c r="S219" s="118" t="s">
        <v>320</v>
      </c>
      <c r="T219" s="118" t="s">
        <v>319</v>
      </c>
    </row>
    <row r="220" spans="1:20" hidden="1" x14ac:dyDescent="0.2">
      <c r="A220" s="119">
        <v>10</v>
      </c>
      <c r="B220" s="118" t="s">
        <v>321</v>
      </c>
      <c r="C220" s="118" t="s">
        <v>329</v>
      </c>
      <c r="D220" s="118" t="s">
        <v>328</v>
      </c>
      <c r="E220" s="118" t="s">
        <v>68</v>
      </c>
      <c r="F220" s="118" t="s">
        <v>29</v>
      </c>
      <c r="G220" s="118" t="s">
        <v>475</v>
      </c>
      <c r="H220" s="118" t="s">
        <v>474</v>
      </c>
      <c r="I220" s="118" t="s">
        <v>89</v>
      </c>
      <c r="J220" s="118" t="s">
        <v>323</v>
      </c>
      <c r="K220" s="119">
        <v>0</v>
      </c>
      <c r="L220" s="119">
        <v>0</v>
      </c>
      <c r="M220" s="119">
        <v>0</v>
      </c>
      <c r="N220" s="119">
        <v>0</v>
      </c>
      <c r="O220" s="118" t="s">
        <v>321</v>
      </c>
      <c r="P220" s="118" t="s">
        <v>321</v>
      </c>
      <c r="Q220" s="118" t="s">
        <v>322</v>
      </c>
      <c r="R220" s="118" t="s">
        <v>321</v>
      </c>
      <c r="S220" s="118" t="s">
        <v>320</v>
      </c>
      <c r="T220" s="118" t="s">
        <v>319</v>
      </c>
    </row>
    <row r="221" spans="1:20" hidden="1" x14ac:dyDescent="0.2">
      <c r="A221" s="119">
        <v>10</v>
      </c>
      <c r="B221" s="118" t="s">
        <v>321</v>
      </c>
      <c r="C221" s="118" t="s">
        <v>329</v>
      </c>
      <c r="D221" s="118" t="s">
        <v>328</v>
      </c>
      <c r="E221" s="118" t="s">
        <v>68</v>
      </c>
      <c r="F221" s="118" t="s">
        <v>29</v>
      </c>
      <c r="G221" s="118" t="s">
        <v>475</v>
      </c>
      <c r="H221" s="118" t="s">
        <v>474</v>
      </c>
      <c r="I221" s="118" t="s">
        <v>158</v>
      </c>
      <c r="J221" s="118" t="s">
        <v>351</v>
      </c>
      <c r="K221" s="119">
        <v>0</v>
      </c>
      <c r="L221" s="119">
        <v>0</v>
      </c>
      <c r="M221" s="119">
        <v>0</v>
      </c>
      <c r="N221" s="119">
        <v>0</v>
      </c>
      <c r="O221" s="118" t="s">
        <v>321</v>
      </c>
      <c r="P221" s="118" t="s">
        <v>321</v>
      </c>
      <c r="Q221" s="118" t="s">
        <v>322</v>
      </c>
      <c r="R221" s="118" t="s">
        <v>321</v>
      </c>
      <c r="S221" s="118" t="s">
        <v>320</v>
      </c>
      <c r="T221" s="118" t="s">
        <v>319</v>
      </c>
    </row>
    <row r="222" spans="1:20" hidden="1" x14ac:dyDescent="0.2">
      <c r="A222" s="119">
        <v>10</v>
      </c>
      <c r="B222" s="118" t="s">
        <v>321</v>
      </c>
      <c r="C222" s="118" t="s">
        <v>329</v>
      </c>
      <c r="D222" s="118" t="s">
        <v>328</v>
      </c>
      <c r="E222" s="118" t="s">
        <v>68</v>
      </c>
      <c r="F222" s="118" t="s">
        <v>29</v>
      </c>
      <c r="G222" s="118" t="s">
        <v>473</v>
      </c>
      <c r="H222" s="118" t="s">
        <v>472</v>
      </c>
      <c r="I222" s="118" t="s">
        <v>89</v>
      </c>
      <c r="J222" s="118" t="s">
        <v>323</v>
      </c>
      <c r="K222" s="119">
        <v>0</v>
      </c>
      <c r="L222" s="119">
        <v>0</v>
      </c>
      <c r="M222" s="119">
        <v>0</v>
      </c>
      <c r="N222" s="119">
        <v>0</v>
      </c>
      <c r="O222" s="118" t="s">
        <v>321</v>
      </c>
      <c r="P222" s="118" t="s">
        <v>321</v>
      </c>
      <c r="Q222" s="118" t="s">
        <v>341</v>
      </c>
      <c r="R222" s="118" t="s">
        <v>340</v>
      </c>
      <c r="S222" s="118" t="s">
        <v>320</v>
      </c>
      <c r="T222" s="118" t="s">
        <v>319</v>
      </c>
    </row>
    <row r="223" spans="1:20" hidden="1" x14ac:dyDescent="0.2">
      <c r="A223" s="119">
        <v>10</v>
      </c>
      <c r="B223" s="118" t="s">
        <v>321</v>
      </c>
      <c r="C223" s="118" t="s">
        <v>329</v>
      </c>
      <c r="D223" s="118" t="s">
        <v>328</v>
      </c>
      <c r="E223" s="118" t="s">
        <v>68</v>
      </c>
      <c r="F223" s="118" t="s">
        <v>29</v>
      </c>
      <c r="G223" s="118" t="s">
        <v>473</v>
      </c>
      <c r="H223" s="118" t="s">
        <v>472</v>
      </c>
      <c r="I223" s="118" t="s">
        <v>140</v>
      </c>
      <c r="J223" s="118" t="s">
        <v>323</v>
      </c>
      <c r="K223" s="119">
        <v>0</v>
      </c>
      <c r="L223" s="119">
        <v>0</v>
      </c>
      <c r="M223" s="119">
        <v>0</v>
      </c>
      <c r="N223" s="119">
        <v>0</v>
      </c>
      <c r="O223" s="118" t="s">
        <v>321</v>
      </c>
      <c r="P223" s="118" t="s">
        <v>321</v>
      </c>
      <c r="Q223" s="118" t="s">
        <v>341</v>
      </c>
      <c r="R223" s="118" t="s">
        <v>340</v>
      </c>
      <c r="S223" s="118" t="s">
        <v>320</v>
      </c>
      <c r="T223" s="118" t="s">
        <v>319</v>
      </c>
    </row>
    <row r="224" spans="1:20" hidden="1" x14ac:dyDescent="0.2">
      <c r="A224" s="119">
        <v>10</v>
      </c>
      <c r="B224" s="118" t="s">
        <v>321</v>
      </c>
      <c r="C224" s="118" t="s">
        <v>329</v>
      </c>
      <c r="D224" s="118" t="s">
        <v>328</v>
      </c>
      <c r="E224" s="118" t="s">
        <v>68</v>
      </c>
      <c r="F224" s="118" t="s">
        <v>29</v>
      </c>
      <c r="G224" s="118" t="s">
        <v>473</v>
      </c>
      <c r="H224" s="118" t="s">
        <v>472</v>
      </c>
      <c r="I224" s="118" t="s">
        <v>158</v>
      </c>
      <c r="J224" s="118" t="s">
        <v>351</v>
      </c>
      <c r="K224" s="119">
        <v>0</v>
      </c>
      <c r="L224" s="119">
        <v>0</v>
      </c>
      <c r="M224" s="119">
        <v>0</v>
      </c>
      <c r="N224" s="119">
        <v>0</v>
      </c>
      <c r="O224" s="118" t="s">
        <v>321</v>
      </c>
      <c r="P224" s="118" t="s">
        <v>321</v>
      </c>
      <c r="Q224" s="118" t="s">
        <v>322</v>
      </c>
      <c r="R224" s="118" t="s">
        <v>321</v>
      </c>
      <c r="S224" s="118" t="s">
        <v>320</v>
      </c>
      <c r="T224" s="118" t="s">
        <v>319</v>
      </c>
    </row>
    <row r="225" spans="1:20" hidden="1" x14ac:dyDescent="0.2">
      <c r="A225" s="119">
        <v>10</v>
      </c>
      <c r="B225" s="118" t="s">
        <v>321</v>
      </c>
      <c r="C225" s="118" t="s">
        <v>329</v>
      </c>
      <c r="D225" s="118" t="s">
        <v>328</v>
      </c>
      <c r="E225" s="118" t="s">
        <v>68</v>
      </c>
      <c r="F225" s="118" t="s">
        <v>29</v>
      </c>
      <c r="G225" s="118" t="s">
        <v>470</v>
      </c>
      <c r="H225" s="118" t="s">
        <v>186</v>
      </c>
      <c r="I225" s="118" t="s">
        <v>89</v>
      </c>
      <c r="J225" s="118" t="s">
        <v>323</v>
      </c>
      <c r="K225" s="119">
        <v>711</v>
      </c>
      <c r="L225" s="119">
        <v>21</v>
      </c>
      <c r="M225" s="119">
        <v>2181</v>
      </c>
      <c r="N225" s="119">
        <v>65</v>
      </c>
      <c r="O225" s="118" t="s">
        <v>321</v>
      </c>
      <c r="P225" s="118" t="s">
        <v>321</v>
      </c>
      <c r="Q225" s="118" t="s">
        <v>341</v>
      </c>
      <c r="R225" s="118" t="s">
        <v>340</v>
      </c>
      <c r="S225" s="118" t="s">
        <v>320</v>
      </c>
      <c r="T225" s="118" t="s">
        <v>319</v>
      </c>
    </row>
    <row r="226" spans="1:20" hidden="1" x14ac:dyDescent="0.2">
      <c r="A226" s="119">
        <v>10</v>
      </c>
      <c r="B226" s="118" t="s">
        <v>321</v>
      </c>
      <c r="C226" s="118" t="s">
        <v>329</v>
      </c>
      <c r="D226" s="118" t="s">
        <v>328</v>
      </c>
      <c r="E226" s="118" t="s">
        <v>68</v>
      </c>
      <c r="F226" s="118" t="s">
        <v>29</v>
      </c>
      <c r="G226" s="118" t="s">
        <v>470</v>
      </c>
      <c r="H226" s="118" t="s">
        <v>186</v>
      </c>
      <c r="I226" s="118" t="s">
        <v>140</v>
      </c>
      <c r="J226" s="118" t="s">
        <v>323</v>
      </c>
      <c r="K226" s="119">
        <v>32145</v>
      </c>
      <c r="L226" s="119">
        <v>25395</v>
      </c>
      <c r="M226" s="119">
        <v>30953</v>
      </c>
      <c r="N226" s="119">
        <v>24453</v>
      </c>
      <c r="O226" s="118" t="s">
        <v>321</v>
      </c>
      <c r="P226" s="118" t="s">
        <v>321</v>
      </c>
      <c r="Q226" s="118" t="s">
        <v>341</v>
      </c>
      <c r="R226" s="118" t="s">
        <v>340</v>
      </c>
      <c r="S226" s="118" t="s">
        <v>320</v>
      </c>
      <c r="T226" s="118" t="s">
        <v>319</v>
      </c>
    </row>
    <row r="227" spans="1:20" hidden="1" x14ac:dyDescent="0.2">
      <c r="A227" s="119">
        <v>10</v>
      </c>
      <c r="B227" s="118" t="s">
        <v>321</v>
      </c>
      <c r="C227" s="118" t="s">
        <v>329</v>
      </c>
      <c r="D227" s="118" t="s">
        <v>328</v>
      </c>
      <c r="E227" s="118" t="s">
        <v>68</v>
      </c>
      <c r="F227" s="118" t="s">
        <v>29</v>
      </c>
      <c r="G227" s="118" t="s">
        <v>470</v>
      </c>
      <c r="H227" s="118" t="s">
        <v>186</v>
      </c>
      <c r="I227" s="118" t="s">
        <v>99</v>
      </c>
      <c r="J227" s="118" t="s">
        <v>323</v>
      </c>
      <c r="K227" s="119">
        <v>873</v>
      </c>
      <c r="L227" s="119">
        <v>44</v>
      </c>
      <c r="M227" s="119">
        <v>873</v>
      </c>
      <c r="N227" s="119">
        <v>44</v>
      </c>
      <c r="O227" s="118" t="s">
        <v>321</v>
      </c>
      <c r="P227" s="118" t="s">
        <v>321</v>
      </c>
      <c r="Q227" s="118" t="s">
        <v>341</v>
      </c>
      <c r="R227" s="118" t="s">
        <v>340</v>
      </c>
      <c r="S227" s="118" t="s">
        <v>320</v>
      </c>
      <c r="T227" s="118" t="s">
        <v>319</v>
      </c>
    </row>
    <row r="228" spans="1:20" hidden="1" x14ac:dyDescent="0.2">
      <c r="A228" s="119">
        <v>10</v>
      </c>
      <c r="B228" s="118" t="s">
        <v>321</v>
      </c>
      <c r="C228" s="118" t="s">
        <v>329</v>
      </c>
      <c r="D228" s="118" t="s">
        <v>328</v>
      </c>
      <c r="E228" s="118" t="s">
        <v>68</v>
      </c>
      <c r="F228" s="118" t="s">
        <v>29</v>
      </c>
      <c r="G228" s="118" t="s">
        <v>470</v>
      </c>
      <c r="H228" s="118" t="s">
        <v>186</v>
      </c>
      <c r="I228" s="118" t="s">
        <v>151</v>
      </c>
      <c r="J228" s="118" t="s">
        <v>323</v>
      </c>
      <c r="K228" s="119">
        <v>352</v>
      </c>
      <c r="L228" s="119">
        <v>278</v>
      </c>
      <c r="M228" s="119">
        <v>352</v>
      </c>
      <c r="N228" s="119">
        <v>278</v>
      </c>
      <c r="O228" s="118" t="s">
        <v>343</v>
      </c>
      <c r="P228" s="118" t="s">
        <v>342</v>
      </c>
      <c r="Q228" s="118" t="s">
        <v>341</v>
      </c>
      <c r="R228" s="118" t="s">
        <v>340</v>
      </c>
      <c r="S228" s="118" t="s">
        <v>320</v>
      </c>
      <c r="T228" s="118" t="s">
        <v>319</v>
      </c>
    </row>
    <row r="229" spans="1:20" hidden="1" x14ac:dyDescent="0.2">
      <c r="A229" s="119">
        <v>10</v>
      </c>
      <c r="B229" s="118" t="s">
        <v>321</v>
      </c>
      <c r="C229" s="118" t="s">
        <v>329</v>
      </c>
      <c r="D229" s="118" t="s">
        <v>328</v>
      </c>
      <c r="E229" s="118" t="s">
        <v>68</v>
      </c>
      <c r="F229" s="118" t="s">
        <v>29</v>
      </c>
      <c r="G229" s="118" t="s">
        <v>470</v>
      </c>
      <c r="H229" s="118" t="s">
        <v>186</v>
      </c>
      <c r="I229" s="118" t="s">
        <v>107</v>
      </c>
      <c r="J229" s="118" t="s">
        <v>323</v>
      </c>
      <c r="K229" s="119">
        <v>0</v>
      </c>
      <c r="L229" s="119">
        <v>0</v>
      </c>
      <c r="M229" s="119">
        <v>0</v>
      </c>
      <c r="N229" s="119">
        <v>0</v>
      </c>
      <c r="O229" s="118" t="s">
        <v>321</v>
      </c>
      <c r="P229" s="118" t="s">
        <v>321</v>
      </c>
      <c r="Q229" s="118" t="s">
        <v>322</v>
      </c>
      <c r="R229" s="118" t="s">
        <v>321</v>
      </c>
      <c r="S229" s="118" t="s">
        <v>320</v>
      </c>
      <c r="T229" s="118" t="s">
        <v>319</v>
      </c>
    </row>
    <row r="230" spans="1:20" hidden="1" x14ac:dyDescent="0.2">
      <c r="A230" s="119">
        <v>10</v>
      </c>
      <c r="B230" s="118" t="s">
        <v>321</v>
      </c>
      <c r="C230" s="118" t="s">
        <v>329</v>
      </c>
      <c r="D230" s="118" t="s">
        <v>328</v>
      </c>
      <c r="E230" s="118" t="s">
        <v>68</v>
      </c>
      <c r="F230" s="118" t="s">
        <v>29</v>
      </c>
      <c r="G230" s="118" t="s">
        <v>470</v>
      </c>
      <c r="H230" s="118" t="s">
        <v>186</v>
      </c>
      <c r="I230" s="118" t="s">
        <v>143</v>
      </c>
      <c r="J230" s="118" t="s">
        <v>323</v>
      </c>
      <c r="K230" s="119">
        <v>0</v>
      </c>
      <c r="L230" s="119">
        <v>0</v>
      </c>
      <c r="M230" s="119">
        <v>0</v>
      </c>
      <c r="N230" s="119">
        <v>0</v>
      </c>
      <c r="O230" s="118" t="s">
        <v>321</v>
      </c>
      <c r="P230" s="118" t="s">
        <v>321</v>
      </c>
      <c r="Q230" s="118" t="s">
        <v>322</v>
      </c>
      <c r="R230" s="118" t="s">
        <v>321</v>
      </c>
      <c r="S230" s="118" t="s">
        <v>320</v>
      </c>
      <c r="T230" s="118" t="s">
        <v>319</v>
      </c>
    </row>
    <row r="231" spans="1:20" hidden="1" x14ac:dyDescent="0.2">
      <c r="A231" s="119">
        <v>10</v>
      </c>
      <c r="B231" s="118" t="s">
        <v>321</v>
      </c>
      <c r="C231" s="118" t="s">
        <v>329</v>
      </c>
      <c r="D231" s="118" t="s">
        <v>328</v>
      </c>
      <c r="E231" s="118" t="s">
        <v>68</v>
      </c>
      <c r="F231" s="118" t="s">
        <v>29</v>
      </c>
      <c r="G231" s="118" t="s">
        <v>470</v>
      </c>
      <c r="H231" s="118" t="s">
        <v>186</v>
      </c>
      <c r="I231" s="118" t="s">
        <v>144</v>
      </c>
      <c r="J231" s="118" t="s">
        <v>323</v>
      </c>
      <c r="K231" s="119">
        <v>-15</v>
      </c>
      <c r="L231" s="119">
        <v>-12</v>
      </c>
      <c r="M231" s="119">
        <v>-15</v>
      </c>
      <c r="N231" s="119">
        <v>-12</v>
      </c>
      <c r="O231" s="118" t="s">
        <v>321</v>
      </c>
      <c r="P231" s="118" t="s">
        <v>321</v>
      </c>
      <c r="Q231" s="118" t="s">
        <v>341</v>
      </c>
      <c r="R231" s="118" t="s">
        <v>340</v>
      </c>
      <c r="S231" s="118" t="s">
        <v>320</v>
      </c>
      <c r="T231" s="118" t="s">
        <v>319</v>
      </c>
    </row>
    <row r="232" spans="1:20" hidden="1" x14ac:dyDescent="0.2">
      <c r="A232" s="119">
        <v>10</v>
      </c>
      <c r="B232" s="118" t="s">
        <v>321</v>
      </c>
      <c r="C232" s="118" t="s">
        <v>329</v>
      </c>
      <c r="D232" s="118" t="s">
        <v>328</v>
      </c>
      <c r="E232" s="118" t="s">
        <v>68</v>
      </c>
      <c r="F232" s="118" t="s">
        <v>29</v>
      </c>
      <c r="G232" s="118" t="s">
        <v>470</v>
      </c>
      <c r="H232" s="118" t="s">
        <v>186</v>
      </c>
      <c r="I232" s="118" t="s">
        <v>188</v>
      </c>
      <c r="J232" s="118" t="s">
        <v>323</v>
      </c>
      <c r="K232" s="119">
        <v>-113</v>
      </c>
      <c r="L232" s="119">
        <v>-89</v>
      </c>
      <c r="M232" s="119">
        <v>-113</v>
      </c>
      <c r="N232" s="119">
        <v>-89</v>
      </c>
      <c r="O232" s="118" t="s">
        <v>321</v>
      </c>
      <c r="P232" s="118" t="s">
        <v>321</v>
      </c>
      <c r="Q232" s="118" t="s">
        <v>341</v>
      </c>
      <c r="R232" s="118" t="s">
        <v>340</v>
      </c>
      <c r="S232" s="118" t="s">
        <v>320</v>
      </c>
      <c r="T232" s="118" t="s">
        <v>319</v>
      </c>
    </row>
    <row r="233" spans="1:20" hidden="1" x14ac:dyDescent="0.2">
      <c r="A233" s="119">
        <v>10</v>
      </c>
      <c r="B233" s="118" t="s">
        <v>321</v>
      </c>
      <c r="C233" s="118" t="s">
        <v>329</v>
      </c>
      <c r="D233" s="118" t="s">
        <v>328</v>
      </c>
      <c r="E233" s="118" t="s">
        <v>68</v>
      </c>
      <c r="F233" s="118" t="s">
        <v>29</v>
      </c>
      <c r="G233" s="118" t="s">
        <v>470</v>
      </c>
      <c r="H233" s="118" t="s">
        <v>186</v>
      </c>
      <c r="I233" s="118" t="s">
        <v>386</v>
      </c>
      <c r="J233" s="118" t="s">
        <v>323</v>
      </c>
      <c r="K233" s="119">
        <v>0</v>
      </c>
      <c r="L233" s="119">
        <v>0</v>
      </c>
      <c r="M233" s="119">
        <v>10</v>
      </c>
      <c r="N233" s="119">
        <v>10</v>
      </c>
      <c r="O233" s="118" t="s">
        <v>321</v>
      </c>
      <c r="P233" s="118" t="s">
        <v>321</v>
      </c>
      <c r="Q233" s="118" t="s">
        <v>341</v>
      </c>
      <c r="R233" s="118" t="s">
        <v>340</v>
      </c>
      <c r="S233" s="118" t="s">
        <v>320</v>
      </c>
      <c r="T233" s="118" t="s">
        <v>319</v>
      </c>
    </row>
    <row r="234" spans="1:20" hidden="1" x14ac:dyDescent="0.2">
      <c r="A234" s="119">
        <v>10</v>
      </c>
      <c r="B234" s="118" t="s">
        <v>321</v>
      </c>
      <c r="C234" s="118" t="s">
        <v>329</v>
      </c>
      <c r="D234" s="118" t="s">
        <v>328</v>
      </c>
      <c r="E234" s="118" t="s">
        <v>68</v>
      </c>
      <c r="F234" s="118" t="s">
        <v>29</v>
      </c>
      <c r="G234" s="118" t="s">
        <v>470</v>
      </c>
      <c r="H234" s="118" t="s">
        <v>186</v>
      </c>
      <c r="I234" s="118" t="s">
        <v>471</v>
      </c>
      <c r="J234" s="118" t="s">
        <v>335</v>
      </c>
      <c r="K234" s="119">
        <v>0</v>
      </c>
      <c r="L234" s="119">
        <v>0</v>
      </c>
      <c r="M234" s="119">
        <v>0</v>
      </c>
      <c r="N234" s="119">
        <v>0</v>
      </c>
      <c r="O234" s="118" t="s">
        <v>321</v>
      </c>
      <c r="P234" s="118" t="s">
        <v>321</v>
      </c>
      <c r="Q234" s="118" t="s">
        <v>322</v>
      </c>
      <c r="R234" s="118" t="s">
        <v>321</v>
      </c>
      <c r="S234" s="118" t="s">
        <v>320</v>
      </c>
      <c r="T234" s="118" t="s">
        <v>319</v>
      </c>
    </row>
    <row r="235" spans="1:20" hidden="1" x14ac:dyDescent="0.2">
      <c r="A235" s="119">
        <v>10</v>
      </c>
      <c r="B235" s="118" t="s">
        <v>321</v>
      </c>
      <c r="C235" s="118" t="s">
        <v>329</v>
      </c>
      <c r="D235" s="118" t="s">
        <v>328</v>
      </c>
      <c r="E235" s="118" t="s">
        <v>68</v>
      </c>
      <c r="F235" s="118" t="s">
        <v>29</v>
      </c>
      <c r="G235" s="118" t="s">
        <v>470</v>
      </c>
      <c r="H235" s="118" t="s">
        <v>186</v>
      </c>
      <c r="I235" s="118" t="s">
        <v>136</v>
      </c>
      <c r="J235" s="118" t="s">
        <v>330</v>
      </c>
      <c r="K235" s="119">
        <v>0</v>
      </c>
      <c r="L235" s="119">
        <v>0</v>
      </c>
      <c r="M235" s="119">
        <v>0</v>
      </c>
      <c r="N235" s="119">
        <v>0</v>
      </c>
      <c r="O235" s="118" t="s">
        <v>321</v>
      </c>
      <c r="P235" s="118" t="s">
        <v>321</v>
      </c>
      <c r="Q235" s="118" t="s">
        <v>322</v>
      </c>
      <c r="R235" s="118" t="s">
        <v>321</v>
      </c>
      <c r="S235" s="118" t="s">
        <v>320</v>
      </c>
      <c r="T235" s="118" t="s">
        <v>319</v>
      </c>
    </row>
    <row r="236" spans="1:20" hidden="1" x14ac:dyDescent="0.2">
      <c r="A236" s="119">
        <v>10</v>
      </c>
      <c r="B236" s="118" t="s">
        <v>321</v>
      </c>
      <c r="C236" s="118" t="s">
        <v>329</v>
      </c>
      <c r="D236" s="118" t="s">
        <v>328</v>
      </c>
      <c r="E236" s="118" t="s">
        <v>68</v>
      </c>
      <c r="F236" s="118" t="s">
        <v>29</v>
      </c>
      <c r="G236" s="118" t="s">
        <v>470</v>
      </c>
      <c r="H236" s="118" t="s">
        <v>186</v>
      </c>
      <c r="I236" s="118" t="s">
        <v>158</v>
      </c>
      <c r="J236" s="118" t="s">
        <v>351</v>
      </c>
      <c r="K236" s="119">
        <v>0</v>
      </c>
      <c r="L236" s="119">
        <v>0</v>
      </c>
      <c r="M236" s="119">
        <v>-217</v>
      </c>
      <c r="N236" s="119">
        <v>-5</v>
      </c>
      <c r="O236" s="118" t="s">
        <v>321</v>
      </c>
      <c r="P236" s="118" t="s">
        <v>321</v>
      </c>
      <c r="Q236" s="118" t="s">
        <v>341</v>
      </c>
      <c r="R236" s="118" t="s">
        <v>340</v>
      </c>
      <c r="S236" s="118" t="s">
        <v>320</v>
      </c>
      <c r="T236" s="118" t="s">
        <v>319</v>
      </c>
    </row>
    <row r="237" spans="1:20" hidden="1" x14ac:dyDescent="0.2">
      <c r="A237" s="119">
        <v>10</v>
      </c>
      <c r="B237" s="118" t="s">
        <v>321</v>
      </c>
      <c r="C237" s="118" t="s">
        <v>329</v>
      </c>
      <c r="D237" s="118" t="s">
        <v>328</v>
      </c>
      <c r="E237" s="118" t="s">
        <v>68</v>
      </c>
      <c r="F237" s="118" t="s">
        <v>29</v>
      </c>
      <c r="G237" s="118" t="s">
        <v>469</v>
      </c>
      <c r="H237" s="118" t="s">
        <v>468</v>
      </c>
      <c r="I237" s="118" t="s">
        <v>89</v>
      </c>
      <c r="J237" s="118" t="s">
        <v>323</v>
      </c>
      <c r="K237" s="119">
        <v>335</v>
      </c>
      <c r="L237" s="119">
        <v>37</v>
      </c>
      <c r="M237" s="119">
        <v>350</v>
      </c>
      <c r="N237" s="119">
        <v>39</v>
      </c>
      <c r="O237" s="118" t="s">
        <v>321</v>
      </c>
      <c r="P237" s="118" t="s">
        <v>321</v>
      </c>
      <c r="Q237" s="118" t="s">
        <v>341</v>
      </c>
      <c r="R237" s="118" t="s">
        <v>340</v>
      </c>
      <c r="S237" s="118" t="s">
        <v>320</v>
      </c>
      <c r="T237" s="118" t="s">
        <v>319</v>
      </c>
    </row>
    <row r="238" spans="1:20" hidden="1" x14ac:dyDescent="0.2">
      <c r="A238" s="119">
        <v>10</v>
      </c>
      <c r="B238" s="118" t="s">
        <v>321</v>
      </c>
      <c r="C238" s="118" t="s">
        <v>329</v>
      </c>
      <c r="D238" s="118" t="s">
        <v>328</v>
      </c>
      <c r="E238" s="118" t="s">
        <v>68</v>
      </c>
      <c r="F238" s="118" t="s">
        <v>29</v>
      </c>
      <c r="G238" s="118" t="s">
        <v>467</v>
      </c>
      <c r="H238" s="118" t="s">
        <v>466</v>
      </c>
      <c r="I238" s="118" t="s">
        <v>140</v>
      </c>
      <c r="J238" s="118" t="s">
        <v>323</v>
      </c>
      <c r="K238" s="119">
        <v>0</v>
      </c>
      <c r="L238" s="119">
        <v>0</v>
      </c>
      <c r="M238" s="119">
        <v>0</v>
      </c>
      <c r="N238" s="119">
        <v>0</v>
      </c>
      <c r="O238" s="118" t="s">
        <v>321</v>
      </c>
      <c r="P238" s="118" t="s">
        <v>321</v>
      </c>
      <c r="Q238" s="118" t="s">
        <v>322</v>
      </c>
      <c r="R238" s="118" t="s">
        <v>321</v>
      </c>
      <c r="S238" s="118" t="s">
        <v>320</v>
      </c>
      <c r="T238" s="118" t="s">
        <v>319</v>
      </c>
    </row>
    <row r="239" spans="1:20" hidden="1" x14ac:dyDescent="0.2">
      <c r="A239" s="119">
        <v>10</v>
      </c>
      <c r="B239" s="118" t="s">
        <v>321</v>
      </c>
      <c r="C239" s="118" t="s">
        <v>329</v>
      </c>
      <c r="D239" s="118" t="s">
        <v>328</v>
      </c>
      <c r="E239" s="118" t="s">
        <v>68</v>
      </c>
      <c r="F239" s="118" t="s">
        <v>29</v>
      </c>
      <c r="G239" s="118" t="s">
        <v>467</v>
      </c>
      <c r="H239" s="118" t="s">
        <v>466</v>
      </c>
      <c r="I239" s="118" t="s">
        <v>99</v>
      </c>
      <c r="J239" s="118" t="s">
        <v>323</v>
      </c>
      <c r="K239" s="119">
        <v>0</v>
      </c>
      <c r="L239" s="119">
        <v>0</v>
      </c>
      <c r="M239" s="119">
        <v>0</v>
      </c>
      <c r="N239" s="119">
        <v>0</v>
      </c>
      <c r="O239" s="118" t="s">
        <v>321</v>
      </c>
      <c r="P239" s="118" t="s">
        <v>321</v>
      </c>
      <c r="Q239" s="118" t="s">
        <v>322</v>
      </c>
      <c r="R239" s="118" t="s">
        <v>321</v>
      </c>
      <c r="S239" s="118" t="s">
        <v>320</v>
      </c>
      <c r="T239" s="118" t="s">
        <v>319</v>
      </c>
    </row>
    <row r="240" spans="1:20" hidden="1" x14ac:dyDescent="0.2">
      <c r="A240" s="119">
        <v>10</v>
      </c>
      <c r="B240" s="118" t="s">
        <v>321</v>
      </c>
      <c r="C240" s="118" t="s">
        <v>329</v>
      </c>
      <c r="D240" s="118" t="s">
        <v>328</v>
      </c>
      <c r="E240" s="118" t="s">
        <v>68</v>
      </c>
      <c r="F240" s="118" t="s">
        <v>29</v>
      </c>
      <c r="G240" s="118" t="s">
        <v>467</v>
      </c>
      <c r="H240" s="118" t="s">
        <v>466</v>
      </c>
      <c r="I240" s="118" t="s">
        <v>158</v>
      </c>
      <c r="J240" s="118" t="s">
        <v>351</v>
      </c>
      <c r="K240" s="119">
        <v>0</v>
      </c>
      <c r="L240" s="119">
        <v>0</v>
      </c>
      <c r="M240" s="119">
        <v>0</v>
      </c>
      <c r="N240" s="119">
        <v>0</v>
      </c>
      <c r="O240" s="118" t="s">
        <v>321</v>
      </c>
      <c r="P240" s="118" t="s">
        <v>321</v>
      </c>
      <c r="Q240" s="118" t="s">
        <v>322</v>
      </c>
      <c r="R240" s="118" t="s">
        <v>321</v>
      </c>
      <c r="S240" s="118" t="s">
        <v>320</v>
      </c>
      <c r="T240" s="118" t="s">
        <v>319</v>
      </c>
    </row>
    <row r="241" spans="1:20" hidden="1" x14ac:dyDescent="0.2">
      <c r="A241" s="119">
        <v>10</v>
      </c>
      <c r="B241" s="118" t="s">
        <v>321</v>
      </c>
      <c r="C241" s="118" t="s">
        <v>329</v>
      </c>
      <c r="D241" s="118" t="s">
        <v>328</v>
      </c>
      <c r="E241" s="118" t="s">
        <v>68</v>
      </c>
      <c r="F241" s="118" t="s">
        <v>29</v>
      </c>
      <c r="G241" s="118" t="s">
        <v>465</v>
      </c>
      <c r="H241" s="118" t="s">
        <v>191</v>
      </c>
      <c r="I241" s="118" t="s">
        <v>89</v>
      </c>
      <c r="J241" s="118" t="s">
        <v>323</v>
      </c>
      <c r="K241" s="119">
        <v>0</v>
      </c>
      <c r="L241" s="119">
        <v>0</v>
      </c>
      <c r="M241" s="119">
        <v>-250</v>
      </c>
      <c r="N241" s="119">
        <v>0</v>
      </c>
      <c r="O241" s="118" t="s">
        <v>321</v>
      </c>
      <c r="P241" s="118" t="s">
        <v>321</v>
      </c>
      <c r="Q241" s="118" t="s">
        <v>341</v>
      </c>
      <c r="R241" s="118" t="s">
        <v>340</v>
      </c>
      <c r="S241" s="118" t="s">
        <v>320</v>
      </c>
      <c r="T241" s="118" t="s">
        <v>319</v>
      </c>
    </row>
    <row r="242" spans="1:20" hidden="1" x14ac:dyDescent="0.2">
      <c r="A242" s="119">
        <v>10</v>
      </c>
      <c r="B242" s="118" t="s">
        <v>321</v>
      </c>
      <c r="C242" s="118" t="s">
        <v>329</v>
      </c>
      <c r="D242" s="118" t="s">
        <v>328</v>
      </c>
      <c r="E242" s="118" t="s">
        <v>68</v>
      </c>
      <c r="F242" s="118" t="s">
        <v>29</v>
      </c>
      <c r="G242" s="118" t="s">
        <v>464</v>
      </c>
      <c r="H242" s="118" t="s">
        <v>193</v>
      </c>
      <c r="I242" s="118" t="s">
        <v>89</v>
      </c>
      <c r="J242" s="118" t="s">
        <v>323</v>
      </c>
      <c r="K242" s="119">
        <v>838</v>
      </c>
      <c r="L242" s="119">
        <v>545</v>
      </c>
      <c r="M242" s="119">
        <v>987</v>
      </c>
      <c r="N242" s="119">
        <v>642</v>
      </c>
      <c r="O242" s="118" t="s">
        <v>321</v>
      </c>
      <c r="P242" s="118" t="s">
        <v>321</v>
      </c>
      <c r="Q242" s="118" t="s">
        <v>341</v>
      </c>
      <c r="R242" s="118" t="s">
        <v>340</v>
      </c>
      <c r="S242" s="118" t="s">
        <v>320</v>
      </c>
      <c r="T242" s="118" t="s">
        <v>319</v>
      </c>
    </row>
    <row r="243" spans="1:20" hidden="1" x14ac:dyDescent="0.2">
      <c r="A243" s="119">
        <v>10</v>
      </c>
      <c r="B243" s="118" t="s">
        <v>321</v>
      </c>
      <c r="C243" s="118" t="s">
        <v>329</v>
      </c>
      <c r="D243" s="118" t="s">
        <v>328</v>
      </c>
      <c r="E243" s="118" t="s">
        <v>68</v>
      </c>
      <c r="F243" s="118" t="s">
        <v>29</v>
      </c>
      <c r="G243" s="118" t="s">
        <v>463</v>
      </c>
      <c r="H243" s="118" t="s">
        <v>195</v>
      </c>
      <c r="I243" s="118" t="s">
        <v>89</v>
      </c>
      <c r="J243" s="118" t="s">
        <v>323</v>
      </c>
      <c r="K243" s="119">
        <v>212</v>
      </c>
      <c r="L243" s="119">
        <v>138</v>
      </c>
      <c r="M243" s="119">
        <v>249</v>
      </c>
      <c r="N243" s="119">
        <v>162</v>
      </c>
      <c r="O243" s="118" t="s">
        <v>321</v>
      </c>
      <c r="P243" s="118" t="s">
        <v>321</v>
      </c>
      <c r="Q243" s="118" t="s">
        <v>341</v>
      </c>
      <c r="R243" s="118" t="s">
        <v>340</v>
      </c>
      <c r="S243" s="118" t="s">
        <v>320</v>
      </c>
      <c r="T243" s="118" t="s">
        <v>319</v>
      </c>
    </row>
    <row r="244" spans="1:20" hidden="1" x14ac:dyDescent="0.2">
      <c r="A244" s="119">
        <v>10</v>
      </c>
      <c r="B244" s="118" t="s">
        <v>321</v>
      </c>
      <c r="C244" s="118" t="s">
        <v>329</v>
      </c>
      <c r="D244" s="118" t="s">
        <v>328</v>
      </c>
      <c r="E244" s="118" t="s">
        <v>68</v>
      </c>
      <c r="F244" s="118" t="s">
        <v>29</v>
      </c>
      <c r="G244" s="118" t="s">
        <v>462</v>
      </c>
      <c r="H244" s="118" t="s">
        <v>461</v>
      </c>
      <c r="I244" s="118" t="s">
        <v>89</v>
      </c>
      <c r="J244" s="118" t="s">
        <v>323</v>
      </c>
      <c r="K244" s="119">
        <v>108</v>
      </c>
      <c r="L244" s="119">
        <v>4</v>
      </c>
      <c r="M244" s="119">
        <v>118</v>
      </c>
      <c r="N244" s="119">
        <v>5</v>
      </c>
      <c r="O244" s="118" t="s">
        <v>321</v>
      </c>
      <c r="P244" s="118" t="s">
        <v>321</v>
      </c>
      <c r="Q244" s="118" t="s">
        <v>341</v>
      </c>
      <c r="R244" s="118" t="s">
        <v>340</v>
      </c>
      <c r="S244" s="118" t="s">
        <v>320</v>
      </c>
      <c r="T244" s="118" t="s">
        <v>319</v>
      </c>
    </row>
    <row r="245" spans="1:20" hidden="1" x14ac:dyDescent="0.2">
      <c r="A245" s="119">
        <v>10</v>
      </c>
      <c r="B245" s="118" t="s">
        <v>321</v>
      </c>
      <c r="C245" s="118" t="s">
        <v>329</v>
      </c>
      <c r="D245" s="118" t="s">
        <v>328</v>
      </c>
      <c r="E245" s="118" t="s">
        <v>68</v>
      </c>
      <c r="F245" s="118" t="s">
        <v>29</v>
      </c>
      <c r="G245" s="118" t="s">
        <v>460</v>
      </c>
      <c r="H245" s="118" t="s">
        <v>459</v>
      </c>
      <c r="I245" s="118" t="s">
        <v>89</v>
      </c>
      <c r="J245" s="118" t="s">
        <v>323</v>
      </c>
      <c r="K245" s="119">
        <v>0</v>
      </c>
      <c r="L245" s="119">
        <v>0</v>
      </c>
      <c r="M245" s="119">
        <v>0</v>
      </c>
      <c r="N245" s="119">
        <v>0</v>
      </c>
      <c r="O245" s="118" t="s">
        <v>321</v>
      </c>
      <c r="P245" s="118" t="s">
        <v>321</v>
      </c>
      <c r="Q245" s="118" t="s">
        <v>322</v>
      </c>
      <c r="R245" s="118" t="s">
        <v>321</v>
      </c>
      <c r="S245" s="118" t="s">
        <v>320</v>
      </c>
      <c r="T245" s="118" t="s">
        <v>319</v>
      </c>
    </row>
    <row r="246" spans="1:20" hidden="1" x14ac:dyDescent="0.2">
      <c r="A246" s="119">
        <v>10</v>
      </c>
      <c r="B246" s="118" t="s">
        <v>321</v>
      </c>
      <c r="C246" s="118" t="s">
        <v>329</v>
      </c>
      <c r="D246" s="118" t="s">
        <v>328</v>
      </c>
      <c r="E246" s="118" t="s">
        <v>68</v>
      </c>
      <c r="F246" s="118" t="s">
        <v>29</v>
      </c>
      <c r="G246" s="118" t="s">
        <v>458</v>
      </c>
      <c r="H246" s="118" t="s">
        <v>199</v>
      </c>
      <c r="I246" s="118" t="s">
        <v>89</v>
      </c>
      <c r="J246" s="118" t="s">
        <v>323</v>
      </c>
      <c r="K246" s="119">
        <v>0</v>
      </c>
      <c r="L246" s="119">
        <v>0</v>
      </c>
      <c r="M246" s="119">
        <v>0</v>
      </c>
      <c r="N246" s="119">
        <v>0</v>
      </c>
      <c r="O246" s="118" t="s">
        <v>321</v>
      </c>
      <c r="P246" s="118" t="s">
        <v>321</v>
      </c>
      <c r="Q246" s="118" t="s">
        <v>341</v>
      </c>
      <c r="R246" s="118" t="s">
        <v>340</v>
      </c>
      <c r="S246" s="118" t="s">
        <v>320</v>
      </c>
      <c r="T246" s="118" t="s">
        <v>319</v>
      </c>
    </row>
    <row r="247" spans="1:20" hidden="1" x14ac:dyDescent="0.2">
      <c r="A247" s="119">
        <v>10</v>
      </c>
      <c r="B247" s="118" t="s">
        <v>321</v>
      </c>
      <c r="C247" s="118" t="s">
        <v>329</v>
      </c>
      <c r="D247" s="118" t="s">
        <v>328</v>
      </c>
      <c r="E247" s="118" t="s">
        <v>68</v>
      </c>
      <c r="F247" s="118" t="s">
        <v>29</v>
      </c>
      <c r="G247" s="118" t="s">
        <v>457</v>
      </c>
      <c r="H247" s="118" t="s">
        <v>456</v>
      </c>
      <c r="I247" s="118" t="s">
        <v>89</v>
      </c>
      <c r="J247" s="118" t="s">
        <v>323</v>
      </c>
      <c r="K247" s="119">
        <v>0</v>
      </c>
      <c r="L247" s="119">
        <v>0</v>
      </c>
      <c r="M247" s="119">
        <v>0</v>
      </c>
      <c r="N247" s="119">
        <v>0</v>
      </c>
      <c r="O247" s="118" t="s">
        <v>321</v>
      </c>
      <c r="P247" s="118" t="s">
        <v>321</v>
      </c>
      <c r="Q247" s="118" t="s">
        <v>322</v>
      </c>
      <c r="R247" s="118" t="s">
        <v>321</v>
      </c>
      <c r="S247" s="118" t="s">
        <v>320</v>
      </c>
      <c r="T247" s="118" t="s">
        <v>319</v>
      </c>
    </row>
    <row r="248" spans="1:20" hidden="1" x14ac:dyDescent="0.2">
      <c r="A248" s="119">
        <v>10</v>
      </c>
      <c r="B248" s="118" t="s">
        <v>321</v>
      </c>
      <c r="C248" s="118" t="s">
        <v>329</v>
      </c>
      <c r="D248" s="118" t="s">
        <v>328</v>
      </c>
      <c r="E248" s="118" t="s">
        <v>68</v>
      </c>
      <c r="F248" s="118" t="s">
        <v>29</v>
      </c>
      <c r="G248" s="118" t="s">
        <v>455</v>
      </c>
      <c r="H248" s="118" t="s">
        <v>201</v>
      </c>
      <c r="I248" s="118" t="s">
        <v>89</v>
      </c>
      <c r="J248" s="118" t="s">
        <v>323</v>
      </c>
      <c r="K248" s="119">
        <v>0</v>
      </c>
      <c r="L248" s="119">
        <v>0</v>
      </c>
      <c r="M248" s="119">
        <v>0</v>
      </c>
      <c r="N248" s="119">
        <v>0</v>
      </c>
      <c r="O248" s="118" t="s">
        <v>321</v>
      </c>
      <c r="P248" s="118" t="s">
        <v>321</v>
      </c>
      <c r="Q248" s="118" t="s">
        <v>322</v>
      </c>
      <c r="R248" s="118" t="s">
        <v>321</v>
      </c>
      <c r="S248" s="118" t="s">
        <v>320</v>
      </c>
      <c r="T248" s="118" t="s">
        <v>319</v>
      </c>
    </row>
    <row r="249" spans="1:20" hidden="1" x14ac:dyDescent="0.2">
      <c r="A249" s="119">
        <v>10</v>
      </c>
      <c r="B249" s="118" t="s">
        <v>321</v>
      </c>
      <c r="C249" s="118" t="s">
        <v>329</v>
      </c>
      <c r="D249" s="118" t="s">
        <v>328</v>
      </c>
      <c r="E249" s="118" t="s">
        <v>68</v>
      </c>
      <c r="F249" s="118" t="s">
        <v>29</v>
      </c>
      <c r="G249" s="118" t="s">
        <v>455</v>
      </c>
      <c r="H249" s="118" t="s">
        <v>201</v>
      </c>
      <c r="I249" s="118" t="s">
        <v>203</v>
      </c>
      <c r="J249" s="118" t="s">
        <v>453</v>
      </c>
      <c r="K249" s="119">
        <v>8</v>
      </c>
      <c r="L249" s="119">
        <v>0</v>
      </c>
      <c r="M249" s="119">
        <v>8</v>
      </c>
      <c r="N249" s="119">
        <v>0</v>
      </c>
      <c r="O249" s="118" t="s">
        <v>321</v>
      </c>
      <c r="P249" s="118" t="s">
        <v>321</v>
      </c>
      <c r="Q249" s="118" t="s">
        <v>322</v>
      </c>
      <c r="R249" s="118" t="s">
        <v>321</v>
      </c>
      <c r="S249" s="118" t="s">
        <v>320</v>
      </c>
      <c r="T249" s="118" t="s">
        <v>319</v>
      </c>
    </row>
    <row r="250" spans="1:20" hidden="1" x14ac:dyDescent="0.2">
      <c r="A250" s="119">
        <v>10</v>
      </c>
      <c r="B250" s="118" t="s">
        <v>321</v>
      </c>
      <c r="C250" s="118" t="s">
        <v>329</v>
      </c>
      <c r="D250" s="118" t="s">
        <v>328</v>
      </c>
      <c r="E250" s="118" t="s">
        <v>68</v>
      </c>
      <c r="F250" s="118" t="s">
        <v>29</v>
      </c>
      <c r="G250" s="118" t="s">
        <v>454</v>
      </c>
      <c r="H250" s="118" t="s">
        <v>204</v>
      </c>
      <c r="I250" s="118" t="s">
        <v>89</v>
      </c>
      <c r="J250" s="118" t="s">
        <v>323</v>
      </c>
      <c r="K250" s="119">
        <v>0</v>
      </c>
      <c r="L250" s="119">
        <v>0</v>
      </c>
      <c r="M250" s="119">
        <v>0</v>
      </c>
      <c r="N250" s="119">
        <v>0</v>
      </c>
      <c r="O250" s="118" t="s">
        <v>321</v>
      </c>
      <c r="P250" s="118" t="s">
        <v>321</v>
      </c>
      <c r="Q250" s="118" t="s">
        <v>322</v>
      </c>
      <c r="R250" s="118" t="s">
        <v>321</v>
      </c>
      <c r="S250" s="118" t="s">
        <v>320</v>
      </c>
      <c r="T250" s="118" t="s">
        <v>319</v>
      </c>
    </row>
    <row r="251" spans="1:20" hidden="1" x14ac:dyDescent="0.2">
      <c r="A251" s="119">
        <v>10</v>
      </c>
      <c r="B251" s="118" t="s">
        <v>321</v>
      </c>
      <c r="C251" s="118" t="s">
        <v>329</v>
      </c>
      <c r="D251" s="118" t="s">
        <v>328</v>
      </c>
      <c r="E251" s="118" t="s">
        <v>68</v>
      </c>
      <c r="F251" s="118" t="s">
        <v>29</v>
      </c>
      <c r="G251" s="118" t="s">
        <v>454</v>
      </c>
      <c r="H251" s="118" t="s">
        <v>204</v>
      </c>
      <c r="I251" s="118" t="s">
        <v>203</v>
      </c>
      <c r="J251" s="118" t="s">
        <v>453</v>
      </c>
      <c r="K251" s="119">
        <v>36</v>
      </c>
      <c r="L251" s="119">
        <v>2</v>
      </c>
      <c r="M251" s="119">
        <v>36</v>
      </c>
      <c r="N251" s="119">
        <v>2</v>
      </c>
      <c r="O251" s="118" t="s">
        <v>321</v>
      </c>
      <c r="P251" s="118" t="s">
        <v>321</v>
      </c>
      <c r="Q251" s="118" t="s">
        <v>322</v>
      </c>
      <c r="R251" s="118" t="s">
        <v>321</v>
      </c>
      <c r="S251" s="118" t="s">
        <v>320</v>
      </c>
      <c r="T251" s="118" t="s">
        <v>319</v>
      </c>
    </row>
    <row r="252" spans="1:20" hidden="1" x14ac:dyDescent="0.2">
      <c r="A252" s="119">
        <v>10</v>
      </c>
      <c r="B252" s="118" t="s">
        <v>321</v>
      </c>
      <c r="C252" s="118" t="s">
        <v>329</v>
      </c>
      <c r="D252" s="118" t="s">
        <v>328</v>
      </c>
      <c r="E252" s="118" t="s">
        <v>68</v>
      </c>
      <c r="F252" s="118" t="s">
        <v>29</v>
      </c>
      <c r="G252" s="118" t="s">
        <v>452</v>
      </c>
      <c r="H252" s="118" t="s">
        <v>206</v>
      </c>
      <c r="I252" s="118" t="s">
        <v>89</v>
      </c>
      <c r="J252" s="118" t="s">
        <v>323</v>
      </c>
      <c r="K252" s="119">
        <v>0</v>
      </c>
      <c r="L252" s="119">
        <v>0</v>
      </c>
      <c r="M252" s="119">
        <v>0</v>
      </c>
      <c r="N252" s="119">
        <v>0</v>
      </c>
      <c r="O252" s="118" t="s">
        <v>321</v>
      </c>
      <c r="P252" s="118" t="s">
        <v>321</v>
      </c>
      <c r="Q252" s="118" t="s">
        <v>341</v>
      </c>
      <c r="R252" s="118" t="s">
        <v>340</v>
      </c>
      <c r="S252" s="118" t="s">
        <v>320</v>
      </c>
      <c r="T252" s="118" t="s">
        <v>319</v>
      </c>
    </row>
    <row r="253" spans="1:20" hidden="1" x14ac:dyDescent="0.2">
      <c r="A253" s="119">
        <v>10</v>
      </c>
      <c r="B253" s="118" t="s">
        <v>321</v>
      </c>
      <c r="C253" s="118" t="s">
        <v>329</v>
      </c>
      <c r="D253" s="118" t="s">
        <v>328</v>
      </c>
      <c r="E253" s="118" t="s">
        <v>68</v>
      </c>
      <c r="F253" s="118" t="s">
        <v>29</v>
      </c>
      <c r="G253" s="118" t="s">
        <v>451</v>
      </c>
      <c r="H253" s="118" t="s">
        <v>450</v>
      </c>
      <c r="I253" s="118" t="s">
        <v>140</v>
      </c>
      <c r="J253" s="118" t="s">
        <v>323</v>
      </c>
      <c r="K253" s="119">
        <v>0</v>
      </c>
      <c r="L253" s="119">
        <v>0</v>
      </c>
      <c r="M253" s="119">
        <v>0</v>
      </c>
      <c r="N253" s="119">
        <v>0</v>
      </c>
      <c r="O253" s="118" t="s">
        <v>321</v>
      </c>
      <c r="P253" s="118" t="s">
        <v>321</v>
      </c>
      <c r="Q253" s="118" t="s">
        <v>341</v>
      </c>
      <c r="R253" s="118" t="s">
        <v>340</v>
      </c>
      <c r="S253" s="118" t="s">
        <v>320</v>
      </c>
      <c r="T253" s="118" t="s">
        <v>319</v>
      </c>
    </row>
    <row r="254" spans="1:20" hidden="1" x14ac:dyDescent="0.2">
      <c r="A254" s="119">
        <v>10</v>
      </c>
      <c r="B254" s="118" t="s">
        <v>321</v>
      </c>
      <c r="C254" s="118" t="s">
        <v>329</v>
      </c>
      <c r="D254" s="118" t="s">
        <v>328</v>
      </c>
      <c r="E254" s="118" t="s">
        <v>68</v>
      </c>
      <c r="F254" s="118" t="s">
        <v>29</v>
      </c>
      <c r="G254" s="118" t="s">
        <v>449</v>
      </c>
      <c r="H254" s="118" t="s">
        <v>210</v>
      </c>
      <c r="I254" s="118" t="s">
        <v>89</v>
      </c>
      <c r="J254" s="118" t="s">
        <v>323</v>
      </c>
      <c r="K254" s="119">
        <v>0</v>
      </c>
      <c r="L254" s="119">
        <v>0</v>
      </c>
      <c r="M254" s="119">
        <v>0</v>
      </c>
      <c r="N254" s="119">
        <v>0</v>
      </c>
      <c r="O254" s="118" t="s">
        <v>321</v>
      </c>
      <c r="P254" s="118" t="s">
        <v>321</v>
      </c>
      <c r="Q254" s="118" t="s">
        <v>341</v>
      </c>
      <c r="R254" s="118" t="s">
        <v>340</v>
      </c>
      <c r="S254" s="118" t="s">
        <v>320</v>
      </c>
      <c r="T254" s="118" t="s">
        <v>319</v>
      </c>
    </row>
    <row r="255" spans="1:20" hidden="1" x14ac:dyDescent="0.2">
      <c r="A255" s="119">
        <v>10</v>
      </c>
      <c r="B255" s="118" t="s">
        <v>321</v>
      </c>
      <c r="C255" s="118" t="s">
        <v>329</v>
      </c>
      <c r="D255" s="118" t="s">
        <v>328</v>
      </c>
      <c r="E255" s="118" t="s">
        <v>68</v>
      </c>
      <c r="F255" s="118" t="s">
        <v>29</v>
      </c>
      <c r="G255" s="118" t="s">
        <v>449</v>
      </c>
      <c r="H255" s="118" t="s">
        <v>210</v>
      </c>
      <c r="I255" s="118" t="s">
        <v>140</v>
      </c>
      <c r="J255" s="118" t="s">
        <v>323</v>
      </c>
      <c r="K255" s="119">
        <v>0</v>
      </c>
      <c r="L255" s="119">
        <v>0</v>
      </c>
      <c r="M255" s="119">
        <v>0</v>
      </c>
      <c r="N255" s="119">
        <v>0</v>
      </c>
      <c r="O255" s="118" t="s">
        <v>321</v>
      </c>
      <c r="P255" s="118" t="s">
        <v>321</v>
      </c>
      <c r="Q255" s="118" t="s">
        <v>341</v>
      </c>
      <c r="R255" s="118" t="s">
        <v>340</v>
      </c>
      <c r="S255" s="118" t="s">
        <v>320</v>
      </c>
      <c r="T255" s="118" t="s">
        <v>319</v>
      </c>
    </row>
    <row r="256" spans="1:20" hidden="1" x14ac:dyDescent="0.2">
      <c r="A256" s="119">
        <v>10</v>
      </c>
      <c r="B256" s="118" t="s">
        <v>321</v>
      </c>
      <c r="C256" s="118" t="s">
        <v>329</v>
      </c>
      <c r="D256" s="118" t="s">
        <v>328</v>
      </c>
      <c r="E256" s="118" t="s">
        <v>68</v>
      </c>
      <c r="F256" s="118" t="s">
        <v>29</v>
      </c>
      <c r="G256" s="118" t="s">
        <v>449</v>
      </c>
      <c r="H256" s="118" t="s">
        <v>210</v>
      </c>
      <c r="I256" s="118" t="s">
        <v>99</v>
      </c>
      <c r="J256" s="118" t="s">
        <v>323</v>
      </c>
      <c r="K256" s="119">
        <v>0</v>
      </c>
      <c r="L256" s="119">
        <v>0</v>
      </c>
      <c r="M256" s="119">
        <v>750</v>
      </c>
      <c r="N256" s="119">
        <v>460</v>
      </c>
      <c r="O256" s="118" t="s">
        <v>321</v>
      </c>
      <c r="P256" s="118" t="s">
        <v>321</v>
      </c>
      <c r="Q256" s="118" t="s">
        <v>341</v>
      </c>
      <c r="R256" s="118" t="s">
        <v>340</v>
      </c>
      <c r="S256" s="118" t="s">
        <v>320</v>
      </c>
      <c r="T256" s="118" t="s">
        <v>319</v>
      </c>
    </row>
    <row r="257" spans="1:20" hidden="1" x14ac:dyDescent="0.2">
      <c r="A257" s="119">
        <v>10</v>
      </c>
      <c r="B257" s="118" t="s">
        <v>321</v>
      </c>
      <c r="C257" s="118" t="s">
        <v>329</v>
      </c>
      <c r="D257" s="118" t="s">
        <v>328</v>
      </c>
      <c r="E257" s="118" t="s">
        <v>68</v>
      </c>
      <c r="F257" s="118" t="s">
        <v>29</v>
      </c>
      <c r="G257" s="118" t="s">
        <v>449</v>
      </c>
      <c r="H257" s="118" t="s">
        <v>210</v>
      </c>
      <c r="I257" s="118" t="s">
        <v>151</v>
      </c>
      <c r="J257" s="118" t="s">
        <v>323</v>
      </c>
      <c r="K257" s="119">
        <v>0</v>
      </c>
      <c r="L257" s="119">
        <v>0</v>
      </c>
      <c r="M257" s="119">
        <v>0</v>
      </c>
      <c r="N257" s="119">
        <v>0</v>
      </c>
      <c r="O257" s="118" t="s">
        <v>321</v>
      </c>
      <c r="P257" s="118" t="s">
        <v>321</v>
      </c>
      <c r="Q257" s="118" t="s">
        <v>322</v>
      </c>
      <c r="R257" s="118" t="s">
        <v>321</v>
      </c>
      <c r="S257" s="118" t="s">
        <v>320</v>
      </c>
      <c r="T257" s="118" t="s">
        <v>319</v>
      </c>
    </row>
    <row r="258" spans="1:20" hidden="1" x14ac:dyDescent="0.2">
      <c r="A258" s="119">
        <v>10</v>
      </c>
      <c r="B258" s="118" t="s">
        <v>321</v>
      </c>
      <c r="C258" s="118" t="s">
        <v>329</v>
      </c>
      <c r="D258" s="118" t="s">
        <v>328</v>
      </c>
      <c r="E258" s="118" t="s">
        <v>68</v>
      </c>
      <c r="F258" s="118" t="s">
        <v>29</v>
      </c>
      <c r="G258" s="118" t="s">
        <v>449</v>
      </c>
      <c r="H258" s="118" t="s">
        <v>210</v>
      </c>
      <c r="I258" s="118" t="s">
        <v>107</v>
      </c>
      <c r="J258" s="118" t="s">
        <v>323</v>
      </c>
      <c r="K258" s="119">
        <v>0</v>
      </c>
      <c r="L258" s="119">
        <v>0</v>
      </c>
      <c r="M258" s="119">
        <v>250</v>
      </c>
      <c r="N258" s="119">
        <v>200</v>
      </c>
      <c r="O258" s="118" t="s">
        <v>343</v>
      </c>
      <c r="P258" s="118" t="s">
        <v>342</v>
      </c>
      <c r="Q258" s="118" t="s">
        <v>341</v>
      </c>
      <c r="R258" s="118" t="s">
        <v>340</v>
      </c>
      <c r="S258" s="118" t="s">
        <v>320</v>
      </c>
      <c r="T258" s="118" t="s">
        <v>319</v>
      </c>
    </row>
    <row r="259" spans="1:20" hidden="1" x14ac:dyDescent="0.2">
      <c r="A259" s="119">
        <v>10</v>
      </c>
      <c r="B259" s="118" t="s">
        <v>321</v>
      </c>
      <c r="C259" s="118" t="s">
        <v>329</v>
      </c>
      <c r="D259" s="118" t="s">
        <v>328</v>
      </c>
      <c r="E259" s="118" t="s">
        <v>68</v>
      </c>
      <c r="F259" s="118" t="s">
        <v>29</v>
      </c>
      <c r="G259" s="118" t="s">
        <v>449</v>
      </c>
      <c r="H259" s="118" t="s">
        <v>210</v>
      </c>
      <c r="I259" s="118" t="s">
        <v>143</v>
      </c>
      <c r="J259" s="118" t="s">
        <v>323</v>
      </c>
      <c r="K259" s="119">
        <v>0</v>
      </c>
      <c r="L259" s="119">
        <v>0</v>
      </c>
      <c r="M259" s="119">
        <v>500</v>
      </c>
      <c r="N259" s="119">
        <v>200</v>
      </c>
      <c r="O259" s="118" t="s">
        <v>343</v>
      </c>
      <c r="P259" s="118" t="s">
        <v>342</v>
      </c>
      <c r="Q259" s="118" t="s">
        <v>341</v>
      </c>
      <c r="R259" s="118" t="s">
        <v>340</v>
      </c>
      <c r="S259" s="118" t="s">
        <v>320</v>
      </c>
      <c r="T259" s="118" t="s">
        <v>319</v>
      </c>
    </row>
    <row r="260" spans="1:20" hidden="1" x14ac:dyDescent="0.2">
      <c r="A260" s="119">
        <v>10</v>
      </c>
      <c r="B260" s="118" t="s">
        <v>321</v>
      </c>
      <c r="C260" s="118" t="s">
        <v>329</v>
      </c>
      <c r="D260" s="118" t="s">
        <v>328</v>
      </c>
      <c r="E260" s="118" t="s">
        <v>68</v>
      </c>
      <c r="F260" s="118" t="s">
        <v>29</v>
      </c>
      <c r="G260" s="118" t="s">
        <v>449</v>
      </c>
      <c r="H260" s="118" t="s">
        <v>210</v>
      </c>
      <c r="I260" s="118" t="s">
        <v>144</v>
      </c>
      <c r="J260" s="118" t="s">
        <v>323</v>
      </c>
      <c r="K260" s="119">
        <v>0</v>
      </c>
      <c r="L260" s="119">
        <v>0</v>
      </c>
      <c r="M260" s="119">
        <v>0</v>
      </c>
      <c r="N260" s="119">
        <v>0</v>
      </c>
      <c r="O260" s="118" t="s">
        <v>321</v>
      </c>
      <c r="P260" s="118" t="s">
        <v>321</v>
      </c>
      <c r="Q260" s="118" t="s">
        <v>322</v>
      </c>
      <c r="R260" s="118" t="s">
        <v>321</v>
      </c>
      <c r="S260" s="118" t="s">
        <v>320</v>
      </c>
      <c r="T260" s="118" t="s">
        <v>319</v>
      </c>
    </row>
    <row r="261" spans="1:20" hidden="1" x14ac:dyDescent="0.2">
      <c r="A261" s="119">
        <v>10</v>
      </c>
      <c r="B261" s="118" t="s">
        <v>321</v>
      </c>
      <c r="C261" s="118" t="s">
        <v>329</v>
      </c>
      <c r="D261" s="118" t="s">
        <v>328</v>
      </c>
      <c r="E261" s="118" t="s">
        <v>68</v>
      </c>
      <c r="F261" s="118" t="s">
        <v>29</v>
      </c>
      <c r="G261" s="118" t="s">
        <v>449</v>
      </c>
      <c r="H261" s="118" t="s">
        <v>210</v>
      </c>
      <c r="I261" s="118" t="s">
        <v>188</v>
      </c>
      <c r="J261" s="118" t="s">
        <v>323</v>
      </c>
      <c r="K261" s="119">
        <v>0</v>
      </c>
      <c r="L261" s="119">
        <v>0</v>
      </c>
      <c r="M261" s="119">
        <v>0</v>
      </c>
      <c r="N261" s="119">
        <v>0</v>
      </c>
      <c r="O261" s="118" t="s">
        <v>321</v>
      </c>
      <c r="P261" s="118" t="s">
        <v>321</v>
      </c>
      <c r="Q261" s="118" t="s">
        <v>322</v>
      </c>
      <c r="R261" s="118" t="s">
        <v>321</v>
      </c>
      <c r="S261" s="118" t="s">
        <v>320</v>
      </c>
      <c r="T261" s="118" t="s">
        <v>319</v>
      </c>
    </row>
    <row r="262" spans="1:20" hidden="1" x14ac:dyDescent="0.2">
      <c r="A262" s="119">
        <v>10</v>
      </c>
      <c r="B262" s="118" t="s">
        <v>321</v>
      </c>
      <c r="C262" s="118" t="s">
        <v>329</v>
      </c>
      <c r="D262" s="118" t="s">
        <v>328</v>
      </c>
      <c r="E262" s="118" t="s">
        <v>68</v>
      </c>
      <c r="F262" s="118" t="s">
        <v>29</v>
      </c>
      <c r="G262" s="118" t="s">
        <v>449</v>
      </c>
      <c r="H262" s="118" t="s">
        <v>210</v>
      </c>
      <c r="I262" s="118" t="s">
        <v>386</v>
      </c>
      <c r="J262" s="118" t="s">
        <v>323</v>
      </c>
      <c r="K262" s="119">
        <v>0</v>
      </c>
      <c r="L262" s="119">
        <v>0</v>
      </c>
      <c r="M262" s="119">
        <v>0</v>
      </c>
      <c r="N262" s="119">
        <v>0</v>
      </c>
      <c r="O262" s="118" t="s">
        <v>321</v>
      </c>
      <c r="P262" s="118" t="s">
        <v>321</v>
      </c>
      <c r="Q262" s="118" t="s">
        <v>322</v>
      </c>
      <c r="R262" s="118" t="s">
        <v>321</v>
      </c>
      <c r="S262" s="118" t="s">
        <v>320</v>
      </c>
      <c r="T262" s="118" t="s">
        <v>319</v>
      </c>
    </row>
    <row r="263" spans="1:20" hidden="1" x14ac:dyDescent="0.2">
      <c r="A263" s="119">
        <v>10</v>
      </c>
      <c r="B263" s="118" t="s">
        <v>321</v>
      </c>
      <c r="C263" s="118" t="s">
        <v>329</v>
      </c>
      <c r="D263" s="118" t="s">
        <v>328</v>
      </c>
      <c r="E263" s="118" t="s">
        <v>68</v>
      </c>
      <c r="F263" s="118" t="s">
        <v>29</v>
      </c>
      <c r="G263" s="118" t="s">
        <v>449</v>
      </c>
      <c r="H263" s="118" t="s">
        <v>210</v>
      </c>
      <c r="I263" s="118" t="s">
        <v>174</v>
      </c>
      <c r="J263" s="118" t="s">
        <v>323</v>
      </c>
      <c r="K263" s="119">
        <v>0</v>
      </c>
      <c r="L263" s="119">
        <v>0</v>
      </c>
      <c r="M263" s="119">
        <v>0</v>
      </c>
      <c r="N263" s="119">
        <v>0</v>
      </c>
      <c r="O263" s="118" t="s">
        <v>321</v>
      </c>
      <c r="P263" s="118" t="s">
        <v>321</v>
      </c>
      <c r="Q263" s="118" t="s">
        <v>322</v>
      </c>
      <c r="R263" s="118" t="s">
        <v>321</v>
      </c>
      <c r="S263" s="118" t="s">
        <v>320</v>
      </c>
      <c r="T263" s="118" t="s">
        <v>319</v>
      </c>
    </row>
    <row r="264" spans="1:20" hidden="1" x14ac:dyDescent="0.2">
      <c r="A264" s="119">
        <v>10</v>
      </c>
      <c r="B264" s="118" t="s">
        <v>321</v>
      </c>
      <c r="C264" s="118" t="s">
        <v>329</v>
      </c>
      <c r="D264" s="118" t="s">
        <v>328</v>
      </c>
      <c r="E264" s="118" t="s">
        <v>68</v>
      </c>
      <c r="F264" s="118" t="s">
        <v>29</v>
      </c>
      <c r="G264" s="118" t="s">
        <v>449</v>
      </c>
      <c r="H264" s="118" t="s">
        <v>210</v>
      </c>
      <c r="I264" s="118" t="s">
        <v>158</v>
      </c>
      <c r="J264" s="118" t="s">
        <v>351</v>
      </c>
      <c r="K264" s="119">
        <v>0</v>
      </c>
      <c r="L264" s="119">
        <v>0</v>
      </c>
      <c r="M264" s="119">
        <v>0</v>
      </c>
      <c r="N264" s="119">
        <v>0</v>
      </c>
      <c r="O264" s="118" t="s">
        <v>321</v>
      </c>
      <c r="P264" s="118" t="s">
        <v>321</v>
      </c>
      <c r="Q264" s="118" t="s">
        <v>322</v>
      </c>
      <c r="R264" s="118" t="s">
        <v>321</v>
      </c>
      <c r="S264" s="118" t="s">
        <v>320</v>
      </c>
      <c r="T264" s="118" t="s">
        <v>319</v>
      </c>
    </row>
    <row r="265" spans="1:20" hidden="1" x14ac:dyDescent="0.2">
      <c r="A265" s="119">
        <v>10</v>
      </c>
      <c r="B265" s="118" t="s">
        <v>321</v>
      </c>
      <c r="C265" s="118" t="s">
        <v>329</v>
      </c>
      <c r="D265" s="118" t="s">
        <v>328</v>
      </c>
      <c r="E265" s="118" t="s">
        <v>70</v>
      </c>
      <c r="F265" s="118" t="s">
        <v>30</v>
      </c>
      <c r="G265" s="118" t="s">
        <v>448</v>
      </c>
      <c r="H265" s="118" t="s">
        <v>447</v>
      </c>
      <c r="I265" s="118" t="s">
        <v>89</v>
      </c>
      <c r="J265" s="118" t="s">
        <v>323</v>
      </c>
      <c r="K265" s="119">
        <v>0</v>
      </c>
      <c r="L265" s="119">
        <v>0</v>
      </c>
      <c r="M265" s="119">
        <v>0</v>
      </c>
      <c r="N265" s="119">
        <v>0</v>
      </c>
      <c r="O265" s="118" t="s">
        <v>321</v>
      </c>
      <c r="P265" s="118" t="s">
        <v>321</v>
      </c>
      <c r="Q265" s="118" t="s">
        <v>322</v>
      </c>
      <c r="R265" s="118" t="s">
        <v>321</v>
      </c>
      <c r="S265" s="118" t="s">
        <v>320</v>
      </c>
      <c r="T265" s="118" t="s">
        <v>319</v>
      </c>
    </row>
    <row r="266" spans="1:20" hidden="1" x14ac:dyDescent="0.2">
      <c r="A266" s="119">
        <v>10</v>
      </c>
      <c r="B266" s="118" t="s">
        <v>321</v>
      </c>
      <c r="C266" s="118" t="s">
        <v>329</v>
      </c>
      <c r="D266" s="118" t="s">
        <v>328</v>
      </c>
      <c r="E266" s="118" t="s">
        <v>70</v>
      </c>
      <c r="F266" s="118" t="s">
        <v>30</v>
      </c>
      <c r="G266" s="118" t="s">
        <v>446</v>
      </c>
      <c r="H266" s="118" t="s">
        <v>212</v>
      </c>
      <c r="I266" s="118" t="s">
        <v>89</v>
      </c>
      <c r="J266" s="118" t="s">
        <v>323</v>
      </c>
      <c r="K266" s="119">
        <v>2858</v>
      </c>
      <c r="L266" s="119">
        <v>286</v>
      </c>
      <c r="M266" s="119">
        <v>2720</v>
      </c>
      <c r="N266" s="119">
        <v>272</v>
      </c>
      <c r="O266" s="118" t="s">
        <v>321</v>
      </c>
      <c r="P266" s="118" t="s">
        <v>321</v>
      </c>
      <c r="Q266" s="118" t="s">
        <v>341</v>
      </c>
      <c r="R266" s="118" t="s">
        <v>340</v>
      </c>
      <c r="S266" s="118" t="s">
        <v>320</v>
      </c>
      <c r="T266" s="118" t="s">
        <v>319</v>
      </c>
    </row>
    <row r="267" spans="1:20" hidden="1" x14ac:dyDescent="0.2">
      <c r="A267" s="119">
        <v>10</v>
      </c>
      <c r="B267" s="118" t="s">
        <v>321</v>
      </c>
      <c r="C267" s="118" t="s">
        <v>329</v>
      </c>
      <c r="D267" s="118" t="s">
        <v>328</v>
      </c>
      <c r="E267" s="118" t="s">
        <v>70</v>
      </c>
      <c r="F267" s="118" t="s">
        <v>30</v>
      </c>
      <c r="G267" s="118" t="s">
        <v>446</v>
      </c>
      <c r="H267" s="118" t="s">
        <v>212</v>
      </c>
      <c r="I267" s="118" t="s">
        <v>140</v>
      </c>
      <c r="J267" s="118" t="s">
        <v>323</v>
      </c>
      <c r="K267" s="119">
        <v>60</v>
      </c>
      <c r="L267" s="119">
        <v>6</v>
      </c>
      <c r="M267" s="119">
        <v>58</v>
      </c>
      <c r="N267" s="119">
        <v>6</v>
      </c>
      <c r="O267" s="118" t="s">
        <v>343</v>
      </c>
      <c r="P267" s="118" t="s">
        <v>342</v>
      </c>
      <c r="Q267" s="118" t="s">
        <v>341</v>
      </c>
      <c r="R267" s="118" t="s">
        <v>340</v>
      </c>
      <c r="S267" s="118" t="s">
        <v>320</v>
      </c>
      <c r="T267" s="118" t="s">
        <v>319</v>
      </c>
    </row>
    <row r="268" spans="1:20" hidden="1" x14ac:dyDescent="0.2">
      <c r="A268" s="119">
        <v>10</v>
      </c>
      <c r="B268" s="118" t="s">
        <v>321</v>
      </c>
      <c r="C268" s="118" t="s">
        <v>329</v>
      </c>
      <c r="D268" s="118" t="s">
        <v>328</v>
      </c>
      <c r="E268" s="118" t="s">
        <v>70</v>
      </c>
      <c r="F268" s="118" t="s">
        <v>30</v>
      </c>
      <c r="G268" s="118" t="s">
        <v>446</v>
      </c>
      <c r="H268" s="118" t="s">
        <v>212</v>
      </c>
      <c r="I268" s="118" t="s">
        <v>99</v>
      </c>
      <c r="J268" s="118" t="s">
        <v>323</v>
      </c>
      <c r="K268" s="119">
        <v>0</v>
      </c>
      <c r="L268" s="119">
        <v>0</v>
      </c>
      <c r="M268" s="119">
        <v>0</v>
      </c>
      <c r="N268" s="119">
        <v>0</v>
      </c>
      <c r="O268" s="118" t="s">
        <v>321</v>
      </c>
      <c r="P268" s="118" t="s">
        <v>321</v>
      </c>
      <c r="Q268" s="118" t="s">
        <v>322</v>
      </c>
      <c r="R268" s="118" t="s">
        <v>321</v>
      </c>
      <c r="S268" s="118" t="s">
        <v>320</v>
      </c>
      <c r="T268" s="118" t="s">
        <v>319</v>
      </c>
    </row>
    <row r="269" spans="1:20" hidden="1" x14ac:dyDescent="0.2">
      <c r="A269" s="119">
        <v>10</v>
      </c>
      <c r="B269" s="118" t="s">
        <v>321</v>
      </c>
      <c r="C269" s="118" t="s">
        <v>329</v>
      </c>
      <c r="D269" s="118" t="s">
        <v>328</v>
      </c>
      <c r="E269" s="118" t="s">
        <v>70</v>
      </c>
      <c r="F269" s="118" t="s">
        <v>30</v>
      </c>
      <c r="G269" s="118" t="s">
        <v>446</v>
      </c>
      <c r="H269" s="118" t="s">
        <v>212</v>
      </c>
      <c r="I269" s="118" t="s">
        <v>151</v>
      </c>
      <c r="J269" s="118" t="s">
        <v>323</v>
      </c>
      <c r="K269" s="119">
        <v>0</v>
      </c>
      <c r="L269" s="119">
        <v>0</v>
      </c>
      <c r="M269" s="119">
        <v>0</v>
      </c>
      <c r="N269" s="119">
        <v>0</v>
      </c>
      <c r="O269" s="118" t="s">
        <v>321</v>
      </c>
      <c r="P269" s="118" t="s">
        <v>321</v>
      </c>
      <c r="Q269" s="118" t="s">
        <v>322</v>
      </c>
      <c r="R269" s="118" t="s">
        <v>321</v>
      </c>
      <c r="S269" s="118" t="s">
        <v>320</v>
      </c>
      <c r="T269" s="118" t="s">
        <v>319</v>
      </c>
    </row>
    <row r="270" spans="1:20" hidden="1" x14ac:dyDescent="0.2">
      <c r="A270" s="119">
        <v>10</v>
      </c>
      <c r="B270" s="118" t="s">
        <v>321</v>
      </c>
      <c r="C270" s="118" t="s">
        <v>329</v>
      </c>
      <c r="D270" s="118" t="s">
        <v>328</v>
      </c>
      <c r="E270" s="118" t="s">
        <v>70</v>
      </c>
      <c r="F270" s="118" t="s">
        <v>30</v>
      </c>
      <c r="G270" s="118" t="s">
        <v>446</v>
      </c>
      <c r="H270" s="118" t="s">
        <v>212</v>
      </c>
      <c r="I270" s="118" t="s">
        <v>407</v>
      </c>
      <c r="J270" s="118" t="s">
        <v>405</v>
      </c>
      <c r="K270" s="119">
        <v>2</v>
      </c>
      <c r="L270" s="119">
        <v>0</v>
      </c>
      <c r="M270" s="119">
        <v>0</v>
      </c>
      <c r="N270" s="119">
        <v>0</v>
      </c>
      <c r="O270" s="118" t="s">
        <v>321</v>
      </c>
      <c r="P270" s="118" t="s">
        <v>321</v>
      </c>
      <c r="Q270" s="118" t="s">
        <v>341</v>
      </c>
      <c r="R270" s="118" t="s">
        <v>340</v>
      </c>
      <c r="S270" s="118" t="s">
        <v>320</v>
      </c>
      <c r="T270" s="118" t="s">
        <v>319</v>
      </c>
    </row>
    <row r="271" spans="1:20" hidden="1" x14ac:dyDescent="0.2">
      <c r="A271" s="119">
        <v>10</v>
      </c>
      <c r="B271" s="118" t="s">
        <v>321</v>
      </c>
      <c r="C271" s="118" t="s">
        <v>329</v>
      </c>
      <c r="D271" s="118" t="s">
        <v>328</v>
      </c>
      <c r="E271" s="118" t="s">
        <v>70</v>
      </c>
      <c r="F271" s="118" t="s">
        <v>30</v>
      </c>
      <c r="G271" s="118" t="s">
        <v>446</v>
      </c>
      <c r="H271" s="118" t="s">
        <v>212</v>
      </c>
      <c r="I271" s="118" t="s">
        <v>410</v>
      </c>
      <c r="J271" s="118" t="s">
        <v>405</v>
      </c>
      <c r="K271" s="119">
        <v>-2</v>
      </c>
      <c r="L271" s="119">
        <v>0</v>
      </c>
      <c r="M271" s="119">
        <v>0</v>
      </c>
      <c r="N271" s="119">
        <v>0</v>
      </c>
      <c r="O271" s="118" t="s">
        <v>343</v>
      </c>
      <c r="P271" s="118" t="s">
        <v>342</v>
      </c>
      <c r="Q271" s="118" t="s">
        <v>341</v>
      </c>
      <c r="R271" s="118" t="s">
        <v>340</v>
      </c>
      <c r="S271" s="118" t="s">
        <v>320</v>
      </c>
      <c r="T271" s="118" t="s">
        <v>319</v>
      </c>
    </row>
    <row r="272" spans="1:20" hidden="1" x14ac:dyDescent="0.2">
      <c r="A272" s="119">
        <v>10</v>
      </c>
      <c r="B272" s="118" t="s">
        <v>321</v>
      </c>
      <c r="C272" s="118" t="s">
        <v>329</v>
      </c>
      <c r="D272" s="118" t="s">
        <v>328</v>
      </c>
      <c r="E272" s="118" t="s">
        <v>70</v>
      </c>
      <c r="F272" s="118" t="s">
        <v>30</v>
      </c>
      <c r="G272" s="118" t="s">
        <v>446</v>
      </c>
      <c r="H272" s="118" t="s">
        <v>212</v>
      </c>
      <c r="I272" s="118" t="s">
        <v>158</v>
      </c>
      <c r="J272" s="118" t="s">
        <v>351</v>
      </c>
      <c r="K272" s="119">
        <v>0</v>
      </c>
      <c r="L272" s="119">
        <v>0</v>
      </c>
      <c r="M272" s="119">
        <v>0</v>
      </c>
      <c r="N272" s="119">
        <v>0</v>
      </c>
      <c r="O272" s="118" t="s">
        <v>321</v>
      </c>
      <c r="P272" s="118" t="s">
        <v>321</v>
      </c>
      <c r="Q272" s="118" t="s">
        <v>322</v>
      </c>
      <c r="R272" s="118" t="s">
        <v>321</v>
      </c>
      <c r="S272" s="118" t="s">
        <v>320</v>
      </c>
      <c r="T272" s="118" t="s">
        <v>319</v>
      </c>
    </row>
    <row r="273" spans="1:20" hidden="1" x14ac:dyDescent="0.2">
      <c r="A273" s="119">
        <v>10</v>
      </c>
      <c r="B273" s="118" t="s">
        <v>321</v>
      </c>
      <c r="C273" s="118" t="s">
        <v>329</v>
      </c>
      <c r="D273" s="118" t="s">
        <v>328</v>
      </c>
      <c r="E273" s="118" t="s">
        <v>70</v>
      </c>
      <c r="F273" s="118" t="s">
        <v>30</v>
      </c>
      <c r="G273" s="118" t="s">
        <v>445</v>
      </c>
      <c r="H273" s="118" t="s">
        <v>214</v>
      </c>
      <c r="I273" s="118" t="s">
        <v>89</v>
      </c>
      <c r="J273" s="118" t="s">
        <v>323</v>
      </c>
      <c r="K273" s="119">
        <v>19042</v>
      </c>
      <c r="L273" s="119">
        <v>3237</v>
      </c>
      <c r="M273" s="119">
        <v>20092</v>
      </c>
      <c r="N273" s="119">
        <v>3416</v>
      </c>
      <c r="O273" s="118" t="s">
        <v>321</v>
      </c>
      <c r="P273" s="118" t="s">
        <v>321</v>
      </c>
      <c r="Q273" s="118" t="s">
        <v>341</v>
      </c>
      <c r="R273" s="118" t="s">
        <v>340</v>
      </c>
      <c r="S273" s="118" t="s">
        <v>320</v>
      </c>
      <c r="T273" s="118" t="s">
        <v>319</v>
      </c>
    </row>
    <row r="274" spans="1:20" hidden="1" x14ac:dyDescent="0.2">
      <c r="A274" s="119">
        <v>10</v>
      </c>
      <c r="B274" s="118" t="s">
        <v>321</v>
      </c>
      <c r="C274" s="118" t="s">
        <v>329</v>
      </c>
      <c r="D274" s="118" t="s">
        <v>328</v>
      </c>
      <c r="E274" s="118" t="s">
        <v>70</v>
      </c>
      <c r="F274" s="118" t="s">
        <v>30</v>
      </c>
      <c r="G274" s="118" t="s">
        <v>445</v>
      </c>
      <c r="H274" s="118" t="s">
        <v>214</v>
      </c>
      <c r="I274" s="118" t="s">
        <v>140</v>
      </c>
      <c r="J274" s="118" t="s">
        <v>323</v>
      </c>
      <c r="K274" s="119">
        <v>0</v>
      </c>
      <c r="L274" s="119">
        <v>0</v>
      </c>
      <c r="M274" s="119">
        <v>0</v>
      </c>
      <c r="N274" s="119">
        <v>0</v>
      </c>
      <c r="O274" s="118" t="s">
        <v>321</v>
      </c>
      <c r="P274" s="118" t="s">
        <v>321</v>
      </c>
      <c r="Q274" s="118" t="s">
        <v>322</v>
      </c>
      <c r="R274" s="118" t="s">
        <v>321</v>
      </c>
      <c r="S274" s="118" t="s">
        <v>320</v>
      </c>
      <c r="T274" s="118" t="s">
        <v>319</v>
      </c>
    </row>
    <row r="275" spans="1:20" hidden="1" x14ac:dyDescent="0.2">
      <c r="A275" s="119">
        <v>10</v>
      </c>
      <c r="B275" s="118" t="s">
        <v>321</v>
      </c>
      <c r="C275" s="118" t="s">
        <v>329</v>
      </c>
      <c r="D275" s="118" t="s">
        <v>328</v>
      </c>
      <c r="E275" s="118" t="s">
        <v>70</v>
      </c>
      <c r="F275" s="118" t="s">
        <v>30</v>
      </c>
      <c r="G275" s="118" t="s">
        <v>445</v>
      </c>
      <c r="H275" s="118" t="s">
        <v>214</v>
      </c>
      <c r="I275" s="118" t="s">
        <v>99</v>
      </c>
      <c r="J275" s="118" t="s">
        <v>323</v>
      </c>
      <c r="K275" s="119">
        <v>80</v>
      </c>
      <c r="L275" s="119">
        <v>13</v>
      </c>
      <c r="M275" s="119">
        <v>232</v>
      </c>
      <c r="N275" s="119">
        <v>37</v>
      </c>
      <c r="O275" s="118" t="s">
        <v>343</v>
      </c>
      <c r="P275" s="118" t="s">
        <v>342</v>
      </c>
      <c r="Q275" s="118" t="s">
        <v>341</v>
      </c>
      <c r="R275" s="118" t="s">
        <v>340</v>
      </c>
      <c r="S275" s="118" t="s">
        <v>320</v>
      </c>
      <c r="T275" s="118" t="s">
        <v>319</v>
      </c>
    </row>
    <row r="276" spans="1:20" hidden="1" x14ac:dyDescent="0.2">
      <c r="A276" s="119">
        <v>10</v>
      </c>
      <c r="B276" s="118" t="s">
        <v>321</v>
      </c>
      <c r="C276" s="118" t="s">
        <v>329</v>
      </c>
      <c r="D276" s="118" t="s">
        <v>328</v>
      </c>
      <c r="E276" s="118" t="s">
        <v>70</v>
      </c>
      <c r="F276" s="118" t="s">
        <v>30</v>
      </c>
      <c r="G276" s="118" t="s">
        <v>445</v>
      </c>
      <c r="H276" s="118" t="s">
        <v>214</v>
      </c>
      <c r="I276" s="118" t="s">
        <v>151</v>
      </c>
      <c r="J276" s="118" t="s">
        <v>323</v>
      </c>
      <c r="K276" s="119">
        <v>0</v>
      </c>
      <c r="L276" s="119">
        <v>0</v>
      </c>
      <c r="M276" s="119">
        <v>0</v>
      </c>
      <c r="N276" s="119">
        <v>0</v>
      </c>
      <c r="O276" s="118" t="s">
        <v>321</v>
      </c>
      <c r="P276" s="118" t="s">
        <v>321</v>
      </c>
      <c r="Q276" s="118" t="s">
        <v>322</v>
      </c>
      <c r="R276" s="118" t="s">
        <v>321</v>
      </c>
      <c r="S276" s="118" t="s">
        <v>320</v>
      </c>
      <c r="T276" s="118" t="s">
        <v>319</v>
      </c>
    </row>
    <row r="277" spans="1:20" hidden="1" x14ac:dyDescent="0.2">
      <c r="A277" s="119">
        <v>10</v>
      </c>
      <c r="B277" s="118" t="s">
        <v>321</v>
      </c>
      <c r="C277" s="118" t="s">
        <v>329</v>
      </c>
      <c r="D277" s="118" t="s">
        <v>328</v>
      </c>
      <c r="E277" s="118" t="s">
        <v>70</v>
      </c>
      <c r="F277" s="118" t="s">
        <v>30</v>
      </c>
      <c r="G277" s="118" t="s">
        <v>445</v>
      </c>
      <c r="H277" s="118" t="s">
        <v>214</v>
      </c>
      <c r="I277" s="118" t="s">
        <v>158</v>
      </c>
      <c r="J277" s="118" t="s">
        <v>351</v>
      </c>
      <c r="K277" s="119">
        <v>0</v>
      </c>
      <c r="L277" s="119">
        <v>0</v>
      </c>
      <c r="M277" s="119">
        <v>-65</v>
      </c>
      <c r="N277" s="119">
        <v>-6</v>
      </c>
      <c r="O277" s="118" t="s">
        <v>321</v>
      </c>
      <c r="P277" s="118" t="s">
        <v>321</v>
      </c>
      <c r="Q277" s="118" t="s">
        <v>341</v>
      </c>
      <c r="R277" s="118" t="s">
        <v>340</v>
      </c>
      <c r="S277" s="118" t="s">
        <v>320</v>
      </c>
      <c r="T277" s="118" t="s">
        <v>319</v>
      </c>
    </row>
    <row r="278" spans="1:20" hidden="1" x14ac:dyDescent="0.2">
      <c r="A278" s="119">
        <v>10</v>
      </c>
      <c r="B278" s="118" t="s">
        <v>321</v>
      </c>
      <c r="C278" s="118" t="s">
        <v>329</v>
      </c>
      <c r="D278" s="118" t="s">
        <v>328</v>
      </c>
      <c r="E278" s="118" t="s">
        <v>70</v>
      </c>
      <c r="F278" s="118" t="s">
        <v>30</v>
      </c>
      <c r="G278" s="118" t="s">
        <v>444</v>
      </c>
      <c r="H278" s="118" t="s">
        <v>216</v>
      </c>
      <c r="I278" s="118" t="s">
        <v>89</v>
      </c>
      <c r="J278" s="118" t="s">
        <v>323</v>
      </c>
      <c r="K278" s="119">
        <v>3702</v>
      </c>
      <c r="L278" s="119">
        <v>592</v>
      </c>
      <c r="M278" s="119">
        <v>3712</v>
      </c>
      <c r="N278" s="119">
        <v>594</v>
      </c>
      <c r="O278" s="118" t="s">
        <v>321</v>
      </c>
      <c r="P278" s="118" t="s">
        <v>321</v>
      </c>
      <c r="Q278" s="118" t="s">
        <v>341</v>
      </c>
      <c r="R278" s="118" t="s">
        <v>340</v>
      </c>
      <c r="S278" s="118" t="s">
        <v>320</v>
      </c>
      <c r="T278" s="118" t="s">
        <v>319</v>
      </c>
    </row>
    <row r="279" spans="1:20" hidden="1" x14ac:dyDescent="0.2">
      <c r="A279" s="119">
        <v>10</v>
      </c>
      <c r="B279" s="118" t="s">
        <v>321</v>
      </c>
      <c r="C279" s="118" t="s">
        <v>329</v>
      </c>
      <c r="D279" s="118" t="s">
        <v>328</v>
      </c>
      <c r="E279" s="118" t="s">
        <v>70</v>
      </c>
      <c r="F279" s="118" t="s">
        <v>30</v>
      </c>
      <c r="G279" s="118" t="s">
        <v>444</v>
      </c>
      <c r="H279" s="118" t="s">
        <v>216</v>
      </c>
      <c r="I279" s="118" t="s">
        <v>140</v>
      </c>
      <c r="J279" s="118" t="s">
        <v>323</v>
      </c>
      <c r="K279" s="119">
        <v>0</v>
      </c>
      <c r="L279" s="119">
        <v>0</v>
      </c>
      <c r="M279" s="119">
        <v>0</v>
      </c>
      <c r="N279" s="119">
        <v>0</v>
      </c>
      <c r="O279" s="118" t="s">
        <v>321</v>
      </c>
      <c r="P279" s="118" t="s">
        <v>321</v>
      </c>
      <c r="Q279" s="118" t="s">
        <v>322</v>
      </c>
      <c r="R279" s="118" t="s">
        <v>321</v>
      </c>
      <c r="S279" s="118" t="s">
        <v>320</v>
      </c>
      <c r="T279" s="118" t="s">
        <v>319</v>
      </c>
    </row>
    <row r="280" spans="1:20" hidden="1" x14ac:dyDescent="0.2">
      <c r="A280" s="119">
        <v>10</v>
      </c>
      <c r="B280" s="118" t="s">
        <v>321</v>
      </c>
      <c r="C280" s="118" t="s">
        <v>329</v>
      </c>
      <c r="D280" s="118" t="s">
        <v>328</v>
      </c>
      <c r="E280" s="118" t="s">
        <v>70</v>
      </c>
      <c r="F280" s="118" t="s">
        <v>30</v>
      </c>
      <c r="G280" s="118" t="s">
        <v>444</v>
      </c>
      <c r="H280" s="118" t="s">
        <v>216</v>
      </c>
      <c r="I280" s="118" t="s">
        <v>99</v>
      </c>
      <c r="J280" s="118" t="s">
        <v>323</v>
      </c>
      <c r="K280" s="119">
        <v>14</v>
      </c>
      <c r="L280" s="119">
        <v>2</v>
      </c>
      <c r="M280" s="119">
        <v>14</v>
      </c>
      <c r="N280" s="119">
        <v>2</v>
      </c>
      <c r="O280" s="118" t="s">
        <v>343</v>
      </c>
      <c r="P280" s="118" t="s">
        <v>342</v>
      </c>
      <c r="Q280" s="118" t="s">
        <v>341</v>
      </c>
      <c r="R280" s="118" t="s">
        <v>340</v>
      </c>
      <c r="S280" s="118" t="s">
        <v>320</v>
      </c>
      <c r="T280" s="118" t="s">
        <v>319</v>
      </c>
    </row>
    <row r="281" spans="1:20" hidden="1" x14ac:dyDescent="0.2">
      <c r="A281" s="119">
        <v>10</v>
      </c>
      <c r="B281" s="118" t="s">
        <v>321</v>
      </c>
      <c r="C281" s="118" t="s">
        <v>329</v>
      </c>
      <c r="D281" s="118" t="s">
        <v>328</v>
      </c>
      <c r="E281" s="118" t="s">
        <v>70</v>
      </c>
      <c r="F281" s="118" t="s">
        <v>30</v>
      </c>
      <c r="G281" s="118" t="s">
        <v>444</v>
      </c>
      <c r="H281" s="118" t="s">
        <v>216</v>
      </c>
      <c r="I281" s="118" t="s">
        <v>151</v>
      </c>
      <c r="J281" s="118" t="s">
        <v>323</v>
      </c>
      <c r="K281" s="119">
        <v>0</v>
      </c>
      <c r="L281" s="119">
        <v>0</v>
      </c>
      <c r="M281" s="119">
        <v>0</v>
      </c>
      <c r="N281" s="119">
        <v>0</v>
      </c>
      <c r="O281" s="118" t="s">
        <v>321</v>
      </c>
      <c r="P281" s="118" t="s">
        <v>321</v>
      </c>
      <c r="Q281" s="118" t="s">
        <v>322</v>
      </c>
      <c r="R281" s="118" t="s">
        <v>321</v>
      </c>
      <c r="S281" s="118" t="s">
        <v>320</v>
      </c>
      <c r="T281" s="118" t="s">
        <v>319</v>
      </c>
    </row>
    <row r="282" spans="1:20" hidden="1" x14ac:dyDescent="0.2">
      <c r="A282" s="119">
        <v>10</v>
      </c>
      <c r="B282" s="118" t="s">
        <v>321</v>
      </c>
      <c r="C282" s="118" t="s">
        <v>329</v>
      </c>
      <c r="D282" s="118" t="s">
        <v>328</v>
      </c>
      <c r="E282" s="118" t="s">
        <v>70</v>
      </c>
      <c r="F282" s="118" t="s">
        <v>30</v>
      </c>
      <c r="G282" s="118" t="s">
        <v>444</v>
      </c>
      <c r="H282" s="118" t="s">
        <v>216</v>
      </c>
      <c r="I282" s="118" t="s">
        <v>107</v>
      </c>
      <c r="J282" s="118" t="s">
        <v>323</v>
      </c>
      <c r="K282" s="119">
        <v>0</v>
      </c>
      <c r="L282" s="119">
        <v>0</v>
      </c>
      <c r="M282" s="119">
        <v>0</v>
      </c>
      <c r="N282" s="119">
        <v>0</v>
      </c>
      <c r="O282" s="118" t="s">
        <v>321</v>
      </c>
      <c r="P282" s="118" t="s">
        <v>321</v>
      </c>
      <c r="Q282" s="118" t="s">
        <v>322</v>
      </c>
      <c r="R282" s="118" t="s">
        <v>321</v>
      </c>
      <c r="S282" s="118" t="s">
        <v>320</v>
      </c>
      <c r="T282" s="118" t="s">
        <v>319</v>
      </c>
    </row>
    <row r="283" spans="1:20" hidden="1" x14ac:dyDescent="0.2">
      <c r="A283" s="119">
        <v>10</v>
      </c>
      <c r="B283" s="118" t="s">
        <v>321</v>
      </c>
      <c r="C283" s="118" t="s">
        <v>329</v>
      </c>
      <c r="D283" s="118" t="s">
        <v>328</v>
      </c>
      <c r="E283" s="118" t="s">
        <v>70</v>
      </c>
      <c r="F283" s="118" t="s">
        <v>30</v>
      </c>
      <c r="G283" s="118" t="s">
        <v>444</v>
      </c>
      <c r="H283" s="118" t="s">
        <v>216</v>
      </c>
      <c r="I283" s="118" t="s">
        <v>158</v>
      </c>
      <c r="J283" s="118" t="s">
        <v>351</v>
      </c>
      <c r="K283" s="119">
        <v>0</v>
      </c>
      <c r="L283" s="119">
        <v>0</v>
      </c>
      <c r="M283" s="119">
        <v>-116</v>
      </c>
      <c r="N283" s="119">
        <v>-9</v>
      </c>
      <c r="O283" s="118" t="s">
        <v>321</v>
      </c>
      <c r="P283" s="118" t="s">
        <v>321</v>
      </c>
      <c r="Q283" s="118" t="s">
        <v>341</v>
      </c>
      <c r="R283" s="118" t="s">
        <v>340</v>
      </c>
      <c r="S283" s="118" t="s">
        <v>320</v>
      </c>
      <c r="T283" s="118" t="s">
        <v>319</v>
      </c>
    </row>
    <row r="284" spans="1:20" hidden="1" x14ac:dyDescent="0.2">
      <c r="A284" s="119">
        <v>10</v>
      </c>
      <c r="B284" s="118" t="s">
        <v>321</v>
      </c>
      <c r="C284" s="118" t="s">
        <v>329</v>
      </c>
      <c r="D284" s="118" t="s">
        <v>328</v>
      </c>
      <c r="E284" s="118" t="s">
        <v>70</v>
      </c>
      <c r="F284" s="118" t="s">
        <v>30</v>
      </c>
      <c r="G284" s="118" t="s">
        <v>443</v>
      </c>
      <c r="H284" s="118" t="s">
        <v>218</v>
      </c>
      <c r="I284" s="118" t="s">
        <v>89</v>
      </c>
      <c r="J284" s="118" t="s">
        <v>323</v>
      </c>
      <c r="K284" s="119">
        <v>1006</v>
      </c>
      <c r="L284" s="119">
        <v>101</v>
      </c>
      <c r="M284" s="119">
        <v>953</v>
      </c>
      <c r="N284" s="119">
        <v>95</v>
      </c>
      <c r="O284" s="118" t="s">
        <v>321</v>
      </c>
      <c r="P284" s="118" t="s">
        <v>321</v>
      </c>
      <c r="Q284" s="118" t="s">
        <v>341</v>
      </c>
      <c r="R284" s="118" t="s">
        <v>340</v>
      </c>
      <c r="S284" s="118" t="s">
        <v>320</v>
      </c>
      <c r="T284" s="118" t="s">
        <v>319</v>
      </c>
    </row>
    <row r="285" spans="1:20" hidden="1" x14ac:dyDescent="0.2">
      <c r="A285" s="119">
        <v>10</v>
      </c>
      <c r="B285" s="118" t="s">
        <v>321</v>
      </c>
      <c r="C285" s="118" t="s">
        <v>329</v>
      </c>
      <c r="D285" s="118" t="s">
        <v>328</v>
      </c>
      <c r="E285" s="118" t="s">
        <v>70</v>
      </c>
      <c r="F285" s="118" t="s">
        <v>30</v>
      </c>
      <c r="G285" s="118" t="s">
        <v>443</v>
      </c>
      <c r="H285" s="118" t="s">
        <v>218</v>
      </c>
      <c r="I285" s="118" t="s">
        <v>140</v>
      </c>
      <c r="J285" s="118" t="s">
        <v>323</v>
      </c>
      <c r="K285" s="119">
        <v>247</v>
      </c>
      <c r="L285" s="119">
        <v>25</v>
      </c>
      <c r="M285" s="119">
        <v>230</v>
      </c>
      <c r="N285" s="119">
        <v>23</v>
      </c>
      <c r="O285" s="118" t="s">
        <v>343</v>
      </c>
      <c r="P285" s="118" t="s">
        <v>342</v>
      </c>
      <c r="Q285" s="118" t="s">
        <v>341</v>
      </c>
      <c r="R285" s="118" t="s">
        <v>340</v>
      </c>
      <c r="S285" s="118" t="s">
        <v>320</v>
      </c>
      <c r="T285" s="118" t="s">
        <v>319</v>
      </c>
    </row>
    <row r="286" spans="1:20" hidden="1" x14ac:dyDescent="0.2">
      <c r="A286" s="119">
        <v>10</v>
      </c>
      <c r="B286" s="118" t="s">
        <v>321</v>
      </c>
      <c r="C286" s="118" t="s">
        <v>329</v>
      </c>
      <c r="D286" s="118" t="s">
        <v>328</v>
      </c>
      <c r="E286" s="118" t="s">
        <v>70</v>
      </c>
      <c r="F286" s="118" t="s">
        <v>30</v>
      </c>
      <c r="G286" s="118" t="s">
        <v>443</v>
      </c>
      <c r="H286" s="118" t="s">
        <v>218</v>
      </c>
      <c r="I286" s="118" t="s">
        <v>99</v>
      </c>
      <c r="J286" s="118" t="s">
        <v>323</v>
      </c>
      <c r="K286" s="119">
        <v>0</v>
      </c>
      <c r="L286" s="119">
        <v>0</v>
      </c>
      <c r="M286" s="119">
        <v>0</v>
      </c>
      <c r="N286" s="119">
        <v>0</v>
      </c>
      <c r="O286" s="118" t="s">
        <v>321</v>
      </c>
      <c r="P286" s="118" t="s">
        <v>321</v>
      </c>
      <c r="Q286" s="118" t="s">
        <v>322</v>
      </c>
      <c r="R286" s="118" t="s">
        <v>321</v>
      </c>
      <c r="S286" s="118" t="s">
        <v>320</v>
      </c>
      <c r="T286" s="118" t="s">
        <v>319</v>
      </c>
    </row>
    <row r="287" spans="1:20" hidden="1" x14ac:dyDescent="0.2">
      <c r="A287" s="119">
        <v>10</v>
      </c>
      <c r="B287" s="118" t="s">
        <v>321</v>
      </c>
      <c r="C287" s="118" t="s">
        <v>329</v>
      </c>
      <c r="D287" s="118" t="s">
        <v>328</v>
      </c>
      <c r="E287" s="118" t="s">
        <v>70</v>
      </c>
      <c r="F287" s="118" t="s">
        <v>30</v>
      </c>
      <c r="G287" s="118" t="s">
        <v>443</v>
      </c>
      <c r="H287" s="118" t="s">
        <v>218</v>
      </c>
      <c r="I287" s="118" t="s">
        <v>151</v>
      </c>
      <c r="J287" s="118" t="s">
        <v>323</v>
      </c>
      <c r="K287" s="119">
        <v>0</v>
      </c>
      <c r="L287" s="119">
        <v>0</v>
      </c>
      <c r="M287" s="119">
        <v>0</v>
      </c>
      <c r="N287" s="119">
        <v>0</v>
      </c>
      <c r="O287" s="118" t="s">
        <v>321</v>
      </c>
      <c r="P287" s="118" t="s">
        <v>321</v>
      </c>
      <c r="Q287" s="118" t="s">
        <v>322</v>
      </c>
      <c r="R287" s="118" t="s">
        <v>321</v>
      </c>
      <c r="S287" s="118" t="s">
        <v>320</v>
      </c>
      <c r="T287" s="118" t="s">
        <v>319</v>
      </c>
    </row>
    <row r="288" spans="1:20" hidden="1" x14ac:dyDescent="0.2">
      <c r="A288" s="119">
        <v>10</v>
      </c>
      <c r="B288" s="118" t="s">
        <v>321</v>
      </c>
      <c r="C288" s="118" t="s">
        <v>329</v>
      </c>
      <c r="D288" s="118" t="s">
        <v>328</v>
      </c>
      <c r="E288" s="118" t="s">
        <v>70</v>
      </c>
      <c r="F288" s="118" t="s">
        <v>30</v>
      </c>
      <c r="G288" s="118" t="s">
        <v>443</v>
      </c>
      <c r="H288" s="118" t="s">
        <v>218</v>
      </c>
      <c r="I288" s="118" t="s">
        <v>158</v>
      </c>
      <c r="J288" s="118" t="s">
        <v>351</v>
      </c>
      <c r="K288" s="119">
        <v>0</v>
      </c>
      <c r="L288" s="119">
        <v>0</v>
      </c>
      <c r="M288" s="119">
        <v>-2</v>
      </c>
      <c r="N288" s="119">
        <v>0</v>
      </c>
      <c r="O288" s="118" t="s">
        <v>343</v>
      </c>
      <c r="P288" s="118" t="s">
        <v>342</v>
      </c>
      <c r="Q288" s="118" t="s">
        <v>341</v>
      </c>
      <c r="R288" s="118" t="s">
        <v>340</v>
      </c>
      <c r="S288" s="118" t="s">
        <v>320</v>
      </c>
      <c r="T288" s="118" t="s">
        <v>319</v>
      </c>
    </row>
    <row r="289" spans="1:20" hidden="1" x14ac:dyDescent="0.2">
      <c r="A289" s="119">
        <v>10</v>
      </c>
      <c r="B289" s="118" t="s">
        <v>321</v>
      </c>
      <c r="C289" s="118" t="s">
        <v>329</v>
      </c>
      <c r="D289" s="118" t="s">
        <v>328</v>
      </c>
      <c r="E289" s="118" t="s">
        <v>70</v>
      </c>
      <c r="F289" s="118" t="s">
        <v>30</v>
      </c>
      <c r="G289" s="118" t="s">
        <v>442</v>
      </c>
      <c r="H289" s="118" t="s">
        <v>220</v>
      </c>
      <c r="I289" s="118" t="s">
        <v>89</v>
      </c>
      <c r="J289" s="118" t="s">
        <v>323</v>
      </c>
      <c r="K289" s="119">
        <v>21664</v>
      </c>
      <c r="L289" s="119">
        <v>1300</v>
      </c>
      <c r="M289" s="119">
        <v>23943</v>
      </c>
      <c r="N289" s="119">
        <v>1437</v>
      </c>
      <c r="O289" s="118" t="s">
        <v>321</v>
      </c>
      <c r="P289" s="118" t="s">
        <v>321</v>
      </c>
      <c r="Q289" s="118" t="s">
        <v>341</v>
      </c>
      <c r="R289" s="118" t="s">
        <v>340</v>
      </c>
      <c r="S289" s="118" t="s">
        <v>320</v>
      </c>
      <c r="T289" s="118" t="s">
        <v>319</v>
      </c>
    </row>
    <row r="290" spans="1:20" hidden="1" x14ac:dyDescent="0.2">
      <c r="A290" s="119">
        <v>10</v>
      </c>
      <c r="B290" s="118" t="s">
        <v>321</v>
      </c>
      <c r="C290" s="118" t="s">
        <v>329</v>
      </c>
      <c r="D290" s="118" t="s">
        <v>328</v>
      </c>
      <c r="E290" s="118" t="s">
        <v>70</v>
      </c>
      <c r="F290" s="118" t="s">
        <v>30</v>
      </c>
      <c r="G290" s="118" t="s">
        <v>442</v>
      </c>
      <c r="H290" s="118" t="s">
        <v>220</v>
      </c>
      <c r="I290" s="118" t="s">
        <v>140</v>
      </c>
      <c r="J290" s="118" t="s">
        <v>323</v>
      </c>
      <c r="K290" s="119">
        <v>207</v>
      </c>
      <c r="L290" s="119">
        <v>41</v>
      </c>
      <c r="M290" s="119">
        <v>207</v>
      </c>
      <c r="N290" s="119">
        <v>41</v>
      </c>
      <c r="O290" s="118" t="s">
        <v>321</v>
      </c>
      <c r="P290" s="118" t="s">
        <v>321</v>
      </c>
      <c r="Q290" s="118" t="s">
        <v>341</v>
      </c>
      <c r="R290" s="118" t="s">
        <v>340</v>
      </c>
      <c r="S290" s="118" t="s">
        <v>320</v>
      </c>
      <c r="T290" s="118" t="s">
        <v>319</v>
      </c>
    </row>
    <row r="291" spans="1:20" hidden="1" x14ac:dyDescent="0.2">
      <c r="A291" s="119">
        <v>10</v>
      </c>
      <c r="B291" s="118" t="s">
        <v>321</v>
      </c>
      <c r="C291" s="118" t="s">
        <v>329</v>
      </c>
      <c r="D291" s="118" t="s">
        <v>328</v>
      </c>
      <c r="E291" s="118" t="s">
        <v>70</v>
      </c>
      <c r="F291" s="118" t="s">
        <v>30</v>
      </c>
      <c r="G291" s="118" t="s">
        <v>442</v>
      </c>
      <c r="H291" s="118" t="s">
        <v>220</v>
      </c>
      <c r="I291" s="118" t="s">
        <v>99</v>
      </c>
      <c r="J291" s="118" t="s">
        <v>323</v>
      </c>
      <c r="K291" s="119">
        <v>5</v>
      </c>
      <c r="L291" s="119">
        <v>0</v>
      </c>
      <c r="M291" s="119">
        <v>0</v>
      </c>
      <c r="N291" s="119">
        <v>0</v>
      </c>
      <c r="O291" s="118" t="s">
        <v>321</v>
      </c>
      <c r="P291" s="118" t="s">
        <v>321</v>
      </c>
      <c r="Q291" s="118" t="s">
        <v>341</v>
      </c>
      <c r="R291" s="118" t="s">
        <v>340</v>
      </c>
      <c r="S291" s="118" t="s">
        <v>320</v>
      </c>
      <c r="T291" s="118" t="s">
        <v>319</v>
      </c>
    </row>
    <row r="292" spans="1:20" hidden="1" x14ac:dyDescent="0.2">
      <c r="A292" s="119">
        <v>10</v>
      </c>
      <c r="B292" s="118" t="s">
        <v>321</v>
      </c>
      <c r="C292" s="118" t="s">
        <v>329</v>
      </c>
      <c r="D292" s="118" t="s">
        <v>328</v>
      </c>
      <c r="E292" s="118" t="s">
        <v>70</v>
      </c>
      <c r="F292" s="118" t="s">
        <v>30</v>
      </c>
      <c r="G292" s="118" t="s">
        <v>442</v>
      </c>
      <c r="H292" s="118" t="s">
        <v>220</v>
      </c>
      <c r="I292" s="118" t="s">
        <v>407</v>
      </c>
      <c r="J292" s="118" t="s">
        <v>405</v>
      </c>
      <c r="K292" s="119">
        <v>0</v>
      </c>
      <c r="L292" s="119">
        <v>0</v>
      </c>
      <c r="M292" s="119">
        <v>0</v>
      </c>
      <c r="N292" s="119">
        <v>0</v>
      </c>
      <c r="O292" s="118" t="s">
        <v>321</v>
      </c>
      <c r="P292" s="118" t="s">
        <v>321</v>
      </c>
      <c r="Q292" s="118" t="s">
        <v>322</v>
      </c>
      <c r="R292" s="118" t="s">
        <v>321</v>
      </c>
      <c r="S292" s="118" t="s">
        <v>320</v>
      </c>
      <c r="T292" s="118" t="s">
        <v>319</v>
      </c>
    </row>
    <row r="293" spans="1:20" hidden="1" x14ac:dyDescent="0.2">
      <c r="A293" s="119">
        <v>10</v>
      </c>
      <c r="B293" s="118" t="s">
        <v>321</v>
      </c>
      <c r="C293" s="118" t="s">
        <v>329</v>
      </c>
      <c r="D293" s="118" t="s">
        <v>328</v>
      </c>
      <c r="E293" s="118" t="s">
        <v>70</v>
      </c>
      <c r="F293" s="118" t="s">
        <v>30</v>
      </c>
      <c r="G293" s="118" t="s">
        <v>442</v>
      </c>
      <c r="H293" s="118" t="s">
        <v>220</v>
      </c>
      <c r="I293" s="118" t="s">
        <v>158</v>
      </c>
      <c r="J293" s="118" t="s">
        <v>351</v>
      </c>
      <c r="K293" s="119">
        <v>0</v>
      </c>
      <c r="L293" s="119">
        <v>0</v>
      </c>
      <c r="M293" s="119">
        <v>-185</v>
      </c>
      <c r="N293" s="119">
        <v>0</v>
      </c>
      <c r="O293" s="118" t="s">
        <v>321</v>
      </c>
      <c r="P293" s="118" t="s">
        <v>321</v>
      </c>
      <c r="Q293" s="118" t="s">
        <v>341</v>
      </c>
      <c r="R293" s="118" t="s">
        <v>340</v>
      </c>
      <c r="S293" s="118" t="s">
        <v>320</v>
      </c>
      <c r="T293" s="118" t="s">
        <v>319</v>
      </c>
    </row>
    <row r="294" spans="1:20" hidden="1" x14ac:dyDescent="0.2">
      <c r="A294" s="119">
        <v>10</v>
      </c>
      <c r="B294" s="118" t="s">
        <v>321</v>
      </c>
      <c r="C294" s="118" t="s">
        <v>329</v>
      </c>
      <c r="D294" s="118" t="s">
        <v>328</v>
      </c>
      <c r="E294" s="118" t="s">
        <v>70</v>
      </c>
      <c r="F294" s="118" t="s">
        <v>30</v>
      </c>
      <c r="G294" s="118" t="s">
        <v>441</v>
      </c>
      <c r="H294" s="118" t="s">
        <v>440</v>
      </c>
      <c r="I294" s="118" t="s">
        <v>89</v>
      </c>
      <c r="J294" s="118" t="s">
        <v>323</v>
      </c>
      <c r="K294" s="119">
        <v>0</v>
      </c>
      <c r="L294" s="119">
        <v>0</v>
      </c>
      <c r="M294" s="119">
        <v>0</v>
      </c>
      <c r="N294" s="119">
        <v>0</v>
      </c>
      <c r="O294" s="118" t="s">
        <v>321</v>
      </c>
      <c r="P294" s="118" t="s">
        <v>321</v>
      </c>
      <c r="Q294" s="118" t="s">
        <v>341</v>
      </c>
      <c r="R294" s="118" t="s">
        <v>340</v>
      </c>
      <c r="S294" s="118" t="s">
        <v>320</v>
      </c>
      <c r="T294" s="118" t="s">
        <v>319</v>
      </c>
    </row>
    <row r="295" spans="1:20" hidden="1" x14ac:dyDescent="0.2">
      <c r="A295" s="119">
        <v>10</v>
      </c>
      <c r="B295" s="118" t="s">
        <v>321</v>
      </c>
      <c r="C295" s="118" t="s">
        <v>329</v>
      </c>
      <c r="D295" s="118" t="s">
        <v>328</v>
      </c>
      <c r="E295" s="118" t="s">
        <v>70</v>
      </c>
      <c r="F295" s="118" t="s">
        <v>30</v>
      </c>
      <c r="G295" s="118" t="s">
        <v>439</v>
      </c>
      <c r="H295" s="118" t="s">
        <v>224</v>
      </c>
      <c r="I295" s="118" t="s">
        <v>89</v>
      </c>
      <c r="J295" s="118" t="s">
        <v>323</v>
      </c>
      <c r="K295" s="119">
        <v>9414</v>
      </c>
      <c r="L295" s="119">
        <v>1676</v>
      </c>
      <c r="M295" s="119">
        <v>9097</v>
      </c>
      <c r="N295" s="119">
        <v>1619</v>
      </c>
      <c r="O295" s="118" t="s">
        <v>321</v>
      </c>
      <c r="P295" s="118" t="s">
        <v>321</v>
      </c>
      <c r="Q295" s="118" t="s">
        <v>341</v>
      </c>
      <c r="R295" s="118" t="s">
        <v>340</v>
      </c>
      <c r="S295" s="118" t="s">
        <v>320</v>
      </c>
      <c r="T295" s="118" t="s">
        <v>319</v>
      </c>
    </row>
    <row r="296" spans="1:20" hidden="1" x14ac:dyDescent="0.2">
      <c r="A296" s="119">
        <v>10</v>
      </c>
      <c r="B296" s="118" t="s">
        <v>321</v>
      </c>
      <c r="C296" s="118" t="s">
        <v>329</v>
      </c>
      <c r="D296" s="118" t="s">
        <v>328</v>
      </c>
      <c r="E296" s="118" t="s">
        <v>70</v>
      </c>
      <c r="F296" s="118" t="s">
        <v>30</v>
      </c>
      <c r="G296" s="118" t="s">
        <v>439</v>
      </c>
      <c r="H296" s="118" t="s">
        <v>224</v>
      </c>
      <c r="I296" s="118" t="s">
        <v>140</v>
      </c>
      <c r="J296" s="118" t="s">
        <v>323</v>
      </c>
      <c r="K296" s="119">
        <v>0</v>
      </c>
      <c r="L296" s="119">
        <v>0</v>
      </c>
      <c r="M296" s="119">
        <v>0</v>
      </c>
      <c r="N296" s="119">
        <v>0</v>
      </c>
      <c r="O296" s="118" t="s">
        <v>321</v>
      </c>
      <c r="P296" s="118" t="s">
        <v>321</v>
      </c>
      <c r="Q296" s="118" t="s">
        <v>322</v>
      </c>
      <c r="R296" s="118" t="s">
        <v>321</v>
      </c>
      <c r="S296" s="118" t="s">
        <v>320</v>
      </c>
      <c r="T296" s="118" t="s">
        <v>319</v>
      </c>
    </row>
    <row r="297" spans="1:20" hidden="1" x14ac:dyDescent="0.2">
      <c r="A297" s="119">
        <v>10</v>
      </c>
      <c r="B297" s="118" t="s">
        <v>321</v>
      </c>
      <c r="C297" s="118" t="s">
        <v>329</v>
      </c>
      <c r="D297" s="118" t="s">
        <v>328</v>
      </c>
      <c r="E297" s="118" t="s">
        <v>70</v>
      </c>
      <c r="F297" s="118" t="s">
        <v>30</v>
      </c>
      <c r="G297" s="118" t="s">
        <v>439</v>
      </c>
      <c r="H297" s="118" t="s">
        <v>224</v>
      </c>
      <c r="I297" s="118" t="s">
        <v>99</v>
      </c>
      <c r="J297" s="118" t="s">
        <v>323</v>
      </c>
      <c r="K297" s="119">
        <v>187</v>
      </c>
      <c r="L297" s="119">
        <v>33</v>
      </c>
      <c r="M297" s="119">
        <v>181</v>
      </c>
      <c r="N297" s="119">
        <v>32</v>
      </c>
      <c r="O297" s="118" t="s">
        <v>343</v>
      </c>
      <c r="P297" s="118" t="s">
        <v>342</v>
      </c>
      <c r="Q297" s="118" t="s">
        <v>341</v>
      </c>
      <c r="R297" s="118" t="s">
        <v>340</v>
      </c>
      <c r="S297" s="118" t="s">
        <v>320</v>
      </c>
      <c r="T297" s="118" t="s">
        <v>319</v>
      </c>
    </row>
    <row r="298" spans="1:20" hidden="1" x14ac:dyDescent="0.2">
      <c r="A298" s="119">
        <v>10</v>
      </c>
      <c r="B298" s="118" t="s">
        <v>321</v>
      </c>
      <c r="C298" s="118" t="s">
        <v>329</v>
      </c>
      <c r="D298" s="118" t="s">
        <v>328</v>
      </c>
      <c r="E298" s="118" t="s">
        <v>70</v>
      </c>
      <c r="F298" s="118" t="s">
        <v>30</v>
      </c>
      <c r="G298" s="118" t="s">
        <v>439</v>
      </c>
      <c r="H298" s="118" t="s">
        <v>224</v>
      </c>
      <c r="I298" s="118" t="s">
        <v>151</v>
      </c>
      <c r="J298" s="118" t="s">
        <v>323</v>
      </c>
      <c r="K298" s="119">
        <v>0</v>
      </c>
      <c r="L298" s="119">
        <v>0</v>
      </c>
      <c r="M298" s="119">
        <v>0</v>
      </c>
      <c r="N298" s="119">
        <v>0</v>
      </c>
      <c r="O298" s="118" t="s">
        <v>321</v>
      </c>
      <c r="P298" s="118" t="s">
        <v>321</v>
      </c>
      <c r="Q298" s="118" t="s">
        <v>322</v>
      </c>
      <c r="R298" s="118" t="s">
        <v>321</v>
      </c>
      <c r="S298" s="118" t="s">
        <v>320</v>
      </c>
      <c r="T298" s="118" t="s">
        <v>319</v>
      </c>
    </row>
    <row r="299" spans="1:20" hidden="1" x14ac:dyDescent="0.2">
      <c r="A299" s="119">
        <v>10</v>
      </c>
      <c r="B299" s="118" t="s">
        <v>321</v>
      </c>
      <c r="C299" s="118" t="s">
        <v>329</v>
      </c>
      <c r="D299" s="118" t="s">
        <v>328</v>
      </c>
      <c r="E299" s="118" t="s">
        <v>70</v>
      </c>
      <c r="F299" s="118" t="s">
        <v>30</v>
      </c>
      <c r="G299" s="118" t="s">
        <v>439</v>
      </c>
      <c r="H299" s="118" t="s">
        <v>224</v>
      </c>
      <c r="I299" s="118" t="s">
        <v>407</v>
      </c>
      <c r="J299" s="118" t="s">
        <v>405</v>
      </c>
      <c r="K299" s="119">
        <v>0</v>
      </c>
      <c r="L299" s="119">
        <v>0</v>
      </c>
      <c r="M299" s="119">
        <v>0</v>
      </c>
      <c r="N299" s="119">
        <v>0</v>
      </c>
      <c r="O299" s="118" t="s">
        <v>321</v>
      </c>
      <c r="P299" s="118" t="s">
        <v>321</v>
      </c>
      <c r="Q299" s="118" t="s">
        <v>322</v>
      </c>
      <c r="R299" s="118" t="s">
        <v>321</v>
      </c>
      <c r="S299" s="118" t="s">
        <v>320</v>
      </c>
      <c r="T299" s="118" t="s">
        <v>319</v>
      </c>
    </row>
    <row r="300" spans="1:20" hidden="1" x14ac:dyDescent="0.2">
      <c r="A300" s="119">
        <v>10</v>
      </c>
      <c r="B300" s="118" t="s">
        <v>321</v>
      </c>
      <c r="C300" s="118" t="s">
        <v>329</v>
      </c>
      <c r="D300" s="118" t="s">
        <v>328</v>
      </c>
      <c r="E300" s="118" t="s">
        <v>70</v>
      </c>
      <c r="F300" s="118" t="s">
        <v>30</v>
      </c>
      <c r="G300" s="118" t="s">
        <v>439</v>
      </c>
      <c r="H300" s="118" t="s">
        <v>224</v>
      </c>
      <c r="I300" s="118" t="s">
        <v>133</v>
      </c>
      <c r="J300" s="118" t="s">
        <v>335</v>
      </c>
      <c r="K300" s="119">
        <v>0</v>
      </c>
      <c r="L300" s="119">
        <v>0</v>
      </c>
      <c r="M300" s="119">
        <v>0</v>
      </c>
      <c r="N300" s="119">
        <v>0</v>
      </c>
      <c r="O300" s="118" t="s">
        <v>321</v>
      </c>
      <c r="P300" s="118" t="s">
        <v>321</v>
      </c>
      <c r="Q300" s="118" t="s">
        <v>322</v>
      </c>
      <c r="R300" s="118" t="s">
        <v>321</v>
      </c>
      <c r="S300" s="118" t="s">
        <v>320</v>
      </c>
      <c r="T300" s="118" t="s">
        <v>319</v>
      </c>
    </row>
    <row r="301" spans="1:20" hidden="1" x14ac:dyDescent="0.2">
      <c r="A301" s="119">
        <v>10</v>
      </c>
      <c r="B301" s="118" t="s">
        <v>321</v>
      </c>
      <c r="C301" s="118" t="s">
        <v>329</v>
      </c>
      <c r="D301" s="118" t="s">
        <v>328</v>
      </c>
      <c r="E301" s="118" t="s">
        <v>70</v>
      </c>
      <c r="F301" s="118" t="s">
        <v>30</v>
      </c>
      <c r="G301" s="118" t="s">
        <v>439</v>
      </c>
      <c r="H301" s="118" t="s">
        <v>224</v>
      </c>
      <c r="I301" s="118" t="s">
        <v>136</v>
      </c>
      <c r="J301" s="118" t="s">
        <v>330</v>
      </c>
      <c r="K301" s="119">
        <v>0</v>
      </c>
      <c r="L301" s="119">
        <v>0</v>
      </c>
      <c r="M301" s="119">
        <v>0</v>
      </c>
      <c r="N301" s="119">
        <v>0</v>
      </c>
      <c r="O301" s="118" t="s">
        <v>321</v>
      </c>
      <c r="P301" s="118" t="s">
        <v>321</v>
      </c>
      <c r="Q301" s="118" t="s">
        <v>322</v>
      </c>
      <c r="R301" s="118" t="s">
        <v>321</v>
      </c>
      <c r="S301" s="118" t="s">
        <v>320</v>
      </c>
      <c r="T301" s="118" t="s">
        <v>319</v>
      </c>
    </row>
    <row r="302" spans="1:20" hidden="1" x14ac:dyDescent="0.2">
      <c r="A302" s="119">
        <v>10</v>
      </c>
      <c r="B302" s="118" t="s">
        <v>321</v>
      </c>
      <c r="C302" s="118" t="s">
        <v>329</v>
      </c>
      <c r="D302" s="118" t="s">
        <v>328</v>
      </c>
      <c r="E302" s="118" t="s">
        <v>70</v>
      </c>
      <c r="F302" s="118" t="s">
        <v>30</v>
      </c>
      <c r="G302" s="118" t="s">
        <v>439</v>
      </c>
      <c r="H302" s="118" t="s">
        <v>224</v>
      </c>
      <c r="I302" s="118" t="s">
        <v>158</v>
      </c>
      <c r="J302" s="118" t="s">
        <v>351</v>
      </c>
      <c r="K302" s="119">
        <v>0</v>
      </c>
      <c r="L302" s="119">
        <v>0</v>
      </c>
      <c r="M302" s="119">
        <v>-69</v>
      </c>
      <c r="N302" s="119">
        <v>-6</v>
      </c>
      <c r="O302" s="118" t="s">
        <v>321</v>
      </c>
      <c r="P302" s="118" t="s">
        <v>321</v>
      </c>
      <c r="Q302" s="118" t="s">
        <v>341</v>
      </c>
      <c r="R302" s="118" t="s">
        <v>340</v>
      </c>
      <c r="S302" s="118" t="s">
        <v>320</v>
      </c>
      <c r="T302" s="118" t="s">
        <v>319</v>
      </c>
    </row>
    <row r="303" spans="1:20" hidden="1" x14ac:dyDescent="0.2">
      <c r="A303" s="119">
        <v>10</v>
      </c>
      <c r="B303" s="118" t="s">
        <v>321</v>
      </c>
      <c r="C303" s="118" t="s">
        <v>329</v>
      </c>
      <c r="D303" s="118" t="s">
        <v>328</v>
      </c>
      <c r="E303" s="118" t="s">
        <v>70</v>
      </c>
      <c r="F303" s="118" t="s">
        <v>30</v>
      </c>
      <c r="G303" s="118" t="s">
        <v>438</v>
      </c>
      <c r="H303" s="118" t="s">
        <v>226</v>
      </c>
      <c r="I303" s="118" t="s">
        <v>89</v>
      </c>
      <c r="J303" s="118" t="s">
        <v>323</v>
      </c>
      <c r="K303" s="119">
        <v>3783</v>
      </c>
      <c r="L303" s="119">
        <v>340</v>
      </c>
      <c r="M303" s="119">
        <v>4300</v>
      </c>
      <c r="N303" s="119">
        <v>387</v>
      </c>
      <c r="O303" s="118" t="s">
        <v>321</v>
      </c>
      <c r="P303" s="118" t="s">
        <v>321</v>
      </c>
      <c r="Q303" s="118" t="s">
        <v>341</v>
      </c>
      <c r="R303" s="118" t="s">
        <v>340</v>
      </c>
      <c r="S303" s="118" t="s">
        <v>320</v>
      </c>
      <c r="T303" s="118" t="s">
        <v>319</v>
      </c>
    </row>
    <row r="304" spans="1:20" hidden="1" x14ac:dyDescent="0.2">
      <c r="A304" s="119">
        <v>10</v>
      </c>
      <c r="B304" s="118" t="s">
        <v>321</v>
      </c>
      <c r="C304" s="118" t="s">
        <v>329</v>
      </c>
      <c r="D304" s="118" t="s">
        <v>328</v>
      </c>
      <c r="E304" s="118" t="s">
        <v>70</v>
      </c>
      <c r="F304" s="118" t="s">
        <v>30</v>
      </c>
      <c r="G304" s="118" t="s">
        <v>438</v>
      </c>
      <c r="H304" s="118" t="s">
        <v>226</v>
      </c>
      <c r="I304" s="118" t="s">
        <v>140</v>
      </c>
      <c r="J304" s="118" t="s">
        <v>323</v>
      </c>
      <c r="K304" s="119">
        <v>0</v>
      </c>
      <c r="L304" s="119">
        <v>0</v>
      </c>
      <c r="M304" s="119">
        <v>0</v>
      </c>
      <c r="N304" s="119">
        <v>0</v>
      </c>
      <c r="O304" s="118" t="s">
        <v>321</v>
      </c>
      <c r="P304" s="118" t="s">
        <v>321</v>
      </c>
      <c r="Q304" s="118" t="s">
        <v>322</v>
      </c>
      <c r="R304" s="118" t="s">
        <v>321</v>
      </c>
      <c r="S304" s="118" t="s">
        <v>320</v>
      </c>
      <c r="T304" s="118" t="s">
        <v>319</v>
      </c>
    </row>
    <row r="305" spans="1:20" hidden="1" x14ac:dyDescent="0.2">
      <c r="A305" s="119">
        <v>10</v>
      </c>
      <c r="B305" s="118" t="s">
        <v>321</v>
      </c>
      <c r="C305" s="118" t="s">
        <v>329</v>
      </c>
      <c r="D305" s="118" t="s">
        <v>328</v>
      </c>
      <c r="E305" s="118" t="s">
        <v>70</v>
      </c>
      <c r="F305" s="118" t="s">
        <v>30</v>
      </c>
      <c r="G305" s="118" t="s">
        <v>438</v>
      </c>
      <c r="H305" s="118" t="s">
        <v>226</v>
      </c>
      <c r="I305" s="118" t="s">
        <v>99</v>
      </c>
      <c r="J305" s="118" t="s">
        <v>323</v>
      </c>
      <c r="K305" s="119">
        <v>0</v>
      </c>
      <c r="L305" s="119">
        <v>0</v>
      </c>
      <c r="M305" s="119">
        <v>0</v>
      </c>
      <c r="N305" s="119">
        <v>0</v>
      </c>
      <c r="O305" s="118" t="s">
        <v>321</v>
      </c>
      <c r="P305" s="118" t="s">
        <v>321</v>
      </c>
      <c r="Q305" s="118" t="s">
        <v>322</v>
      </c>
      <c r="R305" s="118" t="s">
        <v>321</v>
      </c>
      <c r="S305" s="118" t="s">
        <v>320</v>
      </c>
      <c r="T305" s="118" t="s">
        <v>319</v>
      </c>
    </row>
    <row r="306" spans="1:20" hidden="1" x14ac:dyDescent="0.2">
      <c r="A306" s="119">
        <v>10</v>
      </c>
      <c r="B306" s="118" t="s">
        <v>321</v>
      </c>
      <c r="C306" s="118" t="s">
        <v>329</v>
      </c>
      <c r="D306" s="118" t="s">
        <v>328</v>
      </c>
      <c r="E306" s="118" t="s">
        <v>70</v>
      </c>
      <c r="F306" s="118" t="s">
        <v>30</v>
      </c>
      <c r="G306" s="118" t="s">
        <v>438</v>
      </c>
      <c r="H306" s="118" t="s">
        <v>226</v>
      </c>
      <c r="I306" s="118" t="s">
        <v>151</v>
      </c>
      <c r="J306" s="118" t="s">
        <v>323</v>
      </c>
      <c r="K306" s="119">
        <v>363</v>
      </c>
      <c r="L306" s="119">
        <v>38</v>
      </c>
      <c r="M306" s="119">
        <v>347</v>
      </c>
      <c r="N306" s="119">
        <v>36</v>
      </c>
      <c r="O306" s="118" t="s">
        <v>343</v>
      </c>
      <c r="P306" s="118" t="s">
        <v>342</v>
      </c>
      <c r="Q306" s="118" t="s">
        <v>341</v>
      </c>
      <c r="R306" s="118" t="s">
        <v>340</v>
      </c>
      <c r="S306" s="118" t="s">
        <v>320</v>
      </c>
      <c r="T306" s="118" t="s">
        <v>319</v>
      </c>
    </row>
    <row r="307" spans="1:20" hidden="1" x14ac:dyDescent="0.2">
      <c r="A307" s="119">
        <v>10</v>
      </c>
      <c r="B307" s="118" t="s">
        <v>321</v>
      </c>
      <c r="C307" s="118" t="s">
        <v>329</v>
      </c>
      <c r="D307" s="118" t="s">
        <v>328</v>
      </c>
      <c r="E307" s="118" t="s">
        <v>70</v>
      </c>
      <c r="F307" s="118" t="s">
        <v>30</v>
      </c>
      <c r="G307" s="118" t="s">
        <v>438</v>
      </c>
      <c r="H307" s="118" t="s">
        <v>226</v>
      </c>
      <c r="I307" s="118" t="s">
        <v>410</v>
      </c>
      <c r="J307" s="118" t="s">
        <v>405</v>
      </c>
      <c r="K307" s="119">
        <v>0</v>
      </c>
      <c r="L307" s="119">
        <v>0</v>
      </c>
      <c r="M307" s="119">
        <v>0</v>
      </c>
      <c r="N307" s="119">
        <v>0</v>
      </c>
      <c r="O307" s="118" t="s">
        <v>321</v>
      </c>
      <c r="P307" s="118" t="s">
        <v>321</v>
      </c>
      <c r="Q307" s="118" t="s">
        <v>322</v>
      </c>
      <c r="R307" s="118" t="s">
        <v>321</v>
      </c>
      <c r="S307" s="118" t="s">
        <v>320</v>
      </c>
      <c r="T307" s="118" t="s">
        <v>319</v>
      </c>
    </row>
    <row r="308" spans="1:20" hidden="1" x14ac:dyDescent="0.2">
      <c r="A308" s="119">
        <v>10</v>
      </c>
      <c r="B308" s="118" t="s">
        <v>321</v>
      </c>
      <c r="C308" s="118" t="s">
        <v>329</v>
      </c>
      <c r="D308" s="118" t="s">
        <v>328</v>
      </c>
      <c r="E308" s="118" t="s">
        <v>70</v>
      </c>
      <c r="F308" s="118" t="s">
        <v>30</v>
      </c>
      <c r="G308" s="118" t="s">
        <v>438</v>
      </c>
      <c r="H308" s="118" t="s">
        <v>226</v>
      </c>
      <c r="I308" s="118" t="s">
        <v>158</v>
      </c>
      <c r="J308" s="118" t="s">
        <v>351</v>
      </c>
      <c r="K308" s="119">
        <v>0</v>
      </c>
      <c r="L308" s="119">
        <v>0</v>
      </c>
      <c r="M308" s="119">
        <v>-16</v>
      </c>
      <c r="N308" s="119">
        <v>-1</v>
      </c>
      <c r="O308" s="118" t="s">
        <v>321</v>
      </c>
      <c r="P308" s="118" t="s">
        <v>321</v>
      </c>
      <c r="Q308" s="118" t="s">
        <v>341</v>
      </c>
      <c r="R308" s="118" t="s">
        <v>340</v>
      </c>
      <c r="S308" s="118" t="s">
        <v>320</v>
      </c>
      <c r="T308" s="118" t="s">
        <v>319</v>
      </c>
    </row>
    <row r="309" spans="1:20" hidden="1" x14ac:dyDescent="0.2">
      <c r="A309" s="119">
        <v>10</v>
      </c>
      <c r="B309" s="118" t="s">
        <v>321</v>
      </c>
      <c r="C309" s="118" t="s">
        <v>329</v>
      </c>
      <c r="D309" s="118" t="s">
        <v>328</v>
      </c>
      <c r="E309" s="118" t="s">
        <v>70</v>
      </c>
      <c r="F309" s="118" t="s">
        <v>30</v>
      </c>
      <c r="G309" s="118" t="s">
        <v>437</v>
      </c>
      <c r="H309" s="118" t="s">
        <v>228</v>
      </c>
      <c r="I309" s="118" t="s">
        <v>89</v>
      </c>
      <c r="J309" s="118" t="s">
        <v>323</v>
      </c>
      <c r="K309" s="119">
        <v>3356</v>
      </c>
      <c r="L309" s="119">
        <v>211</v>
      </c>
      <c r="M309" s="119">
        <v>3145</v>
      </c>
      <c r="N309" s="119">
        <v>198</v>
      </c>
      <c r="O309" s="118" t="s">
        <v>321</v>
      </c>
      <c r="P309" s="118" t="s">
        <v>321</v>
      </c>
      <c r="Q309" s="118" t="s">
        <v>341</v>
      </c>
      <c r="R309" s="118" t="s">
        <v>340</v>
      </c>
      <c r="S309" s="118" t="s">
        <v>320</v>
      </c>
      <c r="T309" s="118" t="s">
        <v>319</v>
      </c>
    </row>
    <row r="310" spans="1:20" hidden="1" x14ac:dyDescent="0.2">
      <c r="A310" s="119">
        <v>10</v>
      </c>
      <c r="B310" s="118" t="s">
        <v>321</v>
      </c>
      <c r="C310" s="118" t="s">
        <v>329</v>
      </c>
      <c r="D310" s="118" t="s">
        <v>328</v>
      </c>
      <c r="E310" s="118" t="s">
        <v>70</v>
      </c>
      <c r="F310" s="118" t="s">
        <v>30</v>
      </c>
      <c r="G310" s="118" t="s">
        <v>437</v>
      </c>
      <c r="H310" s="118" t="s">
        <v>228</v>
      </c>
      <c r="I310" s="118" t="s">
        <v>140</v>
      </c>
      <c r="J310" s="118" t="s">
        <v>323</v>
      </c>
      <c r="K310" s="119">
        <v>0</v>
      </c>
      <c r="L310" s="119">
        <v>0</v>
      </c>
      <c r="M310" s="119">
        <v>0</v>
      </c>
      <c r="N310" s="119">
        <v>0</v>
      </c>
      <c r="O310" s="118" t="s">
        <v>321</v>
      </c>
      <c r="P310" s="118" t="s">
        <v>321</v>
      </c>
      <c r="Q310" s="118" t="s">
        <v>322</v>
      </c>
      <c r="R310" s="118" t="s">
        <v>321</v>
      </c>
      <c r="S310" s="118" t="s">
        <v>320</v>
      </c>
      <c r="T310" s="118" t="s">
        <v>319</v>
      </c>
    </row>
    <row r="311" spans="1:20" hidden="1" x14ac:dyDescent="0.2">
      <c r="A311" s="119">
        <v>10</v>
      </c>
      <c r="B311" s="118" t="s">
        <v>321</v>
      </c>
      <c r="C311" s="118" t="s">
        <v>329</v>
      </c>
      <c r="D311" s="118" t="s">
        <v>328</v>
      </c>
      <c r="E311" s="118" t="s">
        <v>70</v>
      </c>
      <c r="F311" s="118" t="s">
        <v>30</v>
      </c>
      <c r="G311" s="118" t="s">
        <v>437</v>
      </c>
      <c r="H311" s="118" t="s">
        <v>228</v>
      </c>
      <c r="I311" s="118" t="s">
        <v>99</v>
      </c>
      <c r="J311" s="118" t="s">
        <v>323</v>
      </c>
      <c r="K311" s="119">
        <v>0</v>
      </c>
      <c r="L311" s="119">
        <v>0</v>
      </c>
      <c r="M311" s="119">
        <v>0</v>
      </c>
      <c r="N311" s="119">
        <v>0</v>
      </c>
      <c r="O311" s="118" t="s">
        <v>321</v>
      </c>
      <c r="P311" s="118" t="s">
        <v>321</v>
      </c>
      <c r="Q311" s="118" t="s">
        <v>322</v>
      </c>
      <c r="R311" s="118" t="s">
        <v>321</v>
      </c>
      <c r="S311" s="118" t="s">
        <v>320</v>
      </c>
      <c r="T311" s="118" t="s">
        <v>319</v>
      </c>
    </row>
    <row r="312" spans="1:20" hidden="1" x14ac:dyDescent="0.2">
      <c r="A312" s="119">
        <v>10</v>
      </c>
      <c r="B312" s="118" t="s">
        <v>321</v>
      </c>
      <c r="C312" s="118" t="s">
        <v>329</v>
      </c>
      <c r="D312" s="118" t="s">
        <v>328</v>
      </c>
      <c r="E312" s="118" t="s">
        <v>70</v>
      </c>
      <c r="F312" s="118" t="s">
        <v>30</v>
      </c>
      <c r="G312" s="118" t="s">
        <v>437</v>
      </c>
      <c r="H312" s="118" t="s">
        <v>228</v>
      </c>
      <c r="I312" s="118" t="s">
        <v>151</v>
      </c>
      <c r="J312" s="118" t="s">
        <v>323</v>
      </c>
      <c r="K312" s="119">
        <v>1802</v>
      </c>
      <c r="L312" s="119">
        <v>114</v>
      </c>
      <c r="M312" s="119">
        <v>1730</v>
      </c>
      <c r="N312" s="119">
        <v>109</v>
      </c>
      <c r="O312" s="118" t="s">
        <v>343</v>
      </c>
      <c r="P312" s="118" t="s">
        <v>342</v>
      </c>
      <c r="Q312" s="118" t="s">
        <v>341</v>
      </c>
      <c r="R312" s="118" t="s">
        <v>340</v>
      </c>
      <c r="S312" s="118" t="s">
        <v>320</v>
      </c>
      <c r="T312" s="118" t="s">
        <v>319</v>
      </c>
    </row>
    <row r="313" spans="1:20" hidden="1" x14ac:dyDescent="0.2">
      <c r="A313" s="119">
        <v>10</v>
      </c>
      <c r="B313" s="118" t="s">
        <v>321</v>
      </c>
      <c r="C313" s="118" t="s">
        <v>329</v>
      </c>
      <c r="D313" s="118" t="s">
        <v>328</v>
      </c>
      <c r="E313" s="118" t="s">
        <v>70</v>
      </c>
      <c r="F313" s="118" t="s">
        <v>30</v>
      </c>
      <c r="G313" s="118" t="s">
        <v>437</v>
      </c>
      <c r="H313" s="118" t="s">
        <v>228</v>
      </c>
      <c r="I313" s="118" t="s">
        <v>407</v>
      </c>
      <c r="J313" s="118" t="s">
        <v>405</v>
      </c>
      <c r="K313" s="119">
        <v>0</v>
      </c>
      <c r="L313" s="119">
        <v>0</v>
      </c>
      <c r="M313" s="119">
        <v>0</v>
      </c>
      <c r="N313" s="119">
        <v>0</v>
      </c>
      <c r="O313" s="118" t="s">
        <v>321</v>
      </c>
      <c r="P313" s="118" t="s">
        <v>321</v>
      </c>
      <c r="Q313" s="118" t="s">
        <v>322</v>
      </c>
      <c r="R313" s="118" t="s">
        <v>321</v>
      </c>
      <c r="S313" s="118" t="s">
        <v>320</v>
      </c>
      <c r="T313" s="118" t="s">
        <v>319</v>
      </c>
    </row>
    <row r="314" spans="1:20" hidden="1" x14ac:dyDescent="0.2">
      <c r="A314" s="119">
        <v>10</v>
      </c>
      <c r="B314" s="118" t="s">
        <v>321</v>
      </c>
      <c r="C314" s="118" t="s">
        <v>329</v>
      </c>
      <c r="D314" s="118" t="s">
        <v>328</v>
      </c>
      <c r="E314" s="118" t="s">
        <v>70</v>
      </c>
      <c r="F314" s="118" t="s">
        <v>30</v>
      </c>
      <c r="G314" s="118" t="s">
        <v>437</v>
      </c>
      <c r="H314" s="118" t="s">
        <v>228</v>
      </c>
      <c r="I314" s="118" t="s">
        <v>337</v>
      </c>
      <c r="J314" s="118" t="s">
        <v>336</v>
      </c>
      <c r="K314" s="119">
        <v>0</v>
      </c>
      <c r="L314" s="119">
        <v>0</v>
      </c>
      <c r="M314" s="119">
        <v>0</v>
      </c>
      <c r="N314" s="119">
        <v>0</v>
      </c>
      <c r="O314" s="118" t="s">
        <v>321</v>
      </c>
      <c r="P314" s="118" t="s">
        <v>321</v>
      </c>
      <c r="Q314" s="118" t="s">
        <v>322</v>
      </c>
      <c r="R314" s="118" t="s">
        <v>321</v>
      </c>
      <c r="S314" s="118" t="s">
        <v>320</v>
      </c>
      <c r="T314" s="118" t="s">
        <v>319</v>
      </c>
    </row>
    <row r="315" spans="1:20" hidden="1" x14ac:dyDescent="0.2">
      <c r="A315" s="119">
        <v>10</v>
      </c>
      <c r="B315" s="118" t="s">
        <v>321</v>
      </c>
      <c r="C315" s="118" t="s">
        <v>329</v>
      </c>
      <c r="D315" s="118" t="s">
        <v>328</v>
      </c>
      <c r="E315" s="118" t="s">
        <v>70</v>
      </c>
      <c r="F315" s="118" t="s">
        <v>30</v>
      </c>
      <c r="G315" s="118" t="s">
        <v>437</v>
      </c>
      <c r="H315" s="118" t="s">
        <v>228</v>
      </c>
      <c r="I315" s="118" t="s">
        <v>430</v>
      </c>
      <c r="J315" s="118" t="s">
        <v>335</v>
      </c>
      <c r="K315" s="119">
        <v>0</v>
      </c>
      <c r="L315" s="119">
        <v>0</v>
      </c>
      <c r="M315" s="119">
        <v>0</v>
      </c>
      <c r="N315" s="119">
        <v>0</v>
      </c>
      <c r="O315" s="118" t="s">
        <v>321</v>
      </c>
      <c r="P315" s="118" t="s">
        <v>321</v>
      </c>
      <c r="Q315" s="118" t="s">
        <v>322</v>
      </c>
      <c r="R315" s="118" t="s">
        <v>321</v>
      </c>
      <c r="S315" s="118" t="s">
        <v>320</v>
      </c>
      <c r="T315" s="118" t="s">
        <v>319</v>
      </c>
    </row>
    <row r="316" spans="1:20" hidden="1" x14ac:dyDescent="0.2">
      <c r="A316" s="119">
        <v>10</v>
      </c>
      <c r="B316" s="118" t="s">
        <v>321</v>
      </c>
      <c r="C316" s="118" t="s">
        <v>329</v>
      </c>
      <c r="D316" s="118" t="s">
        <v>328</v>
      </c>
      <c r="E316" s="118" t="s">
        <v>70</v>
      </c>
      <c r="F316" s="118" t="s">
        <v>30</v>
      </c>
      <c r="G316" s="118" t="s">
        <v>437</v>
      </c>
      <c r="H316" s="118" t="s">
        <v>228</v>
      </c>
      <c r="I316" s="118" t="s">
        <v>136</v>
      </c>
      <c r="J316" s="118" t="s">
        <v>330</v>
      </c>
      <c r="K316" s="119">
        <v>0</v>
      </c>
      <c r="L316" s="119">
        <v>0</v>
      </c>
      <c r="M316" s="119">
        <v>0</v>
      </c>
      <c r="N316" s="119">
        <v>0</v>
      </c>
      <c r="O316" s="118" t="s">
        <v>321</v>
      </c>
      <c r="P316" s="118" t="s">
        <v>321</v>
      </c>
      <c r="Q316" s="118" t="s">
        <v>322</v>
      </c>
      <c r="R316" s="118" t="s">
        <v>321</v>
      </c>
      <c r="S316" s="118" t="s">
        <v>320</v>
      </c>
      <c r="T316" s="118" t="s">
        <v>319</v>
      </c>
    </row>
    <row r="317" spans="1:20" hidden="1" x14ac:dyDescent="0.2">
      <c r="A317" s="119">
        <v>10</v>
      </c>
      <c r="B317" s="118" t="s">
        <v>321</v>
      </c>
      <c r="C317" s="118" t="s">
        <v>329</v>
      </c>
      <c r="D317" s="118" t="s">
        <v>328</v>
      </c>
      <c r="E317" s="118" t="s">
        <v>70</v>
      </c>
      <c r="F317" s="118" t="s">
        <v>30</v>
      </c>
      <c r="G317" s="118" t="s">
        <v>437</v>
      </c>
      <c r="H317" s="118" t="s">
        <v>228</v>
      </c>
      <c r="I317" s="118" t="s">
        <v>158</v>
      </c>
      <c r="J317" s="118" t="s">
        <v>351</v>
      </c>
      <c r="K317" s="119">
        <v>0</v>
      </c>
      <c r="L317" s="119">
        <v>0</v>
      </c>
      <c r="M317" s="119">
        <v>-80</v>
      </c>
      <c r="N317" s="119">
        <v>-3</v>
      </c>
      <c r="O317" s="118" t="s">
        <v>321</v>
      </c>
      <c r="P317" s="118" t="s">
        <v>321</v>
      </c>
      <c r="Q317" s="118" t="s">
        <v>341</v>
      </c>
      <c r="R317" s="118" t="s">
        <v>340</v>
      </c>
      <c r="S317" s="118" t="s">
        <v>320</v>
      </c>
      <c r="T317" s="118" t="s">
        <v>319</v>
      </c>
    </row>
    <row r="318" spans="1:20" hidden="1" x14ac:dyDescent="0.2">
      <c r="A318" s="119">
        <v>10</v>
      </c>
      <c r="B318" s="118" t="s">
        <v>321</v>
      </c>
      <c r="C318" s="118" t="s">
        <v>329</v>
      </c>
      <c r="D318" s="118" t="s">
        <v>328</v>
      </c>
      <c r="E318" s="118" t="s">
        <v>70</v>
      </c>
      <c r="F318" s="118" t="s">
        <v>30</v>
      </c>
      <c r="G318" s="118" t="s">
        <v>436</v>
      </c>
      <c r="H318" s="118" t="s">
        <v>230</v>
      </c>
      <c r="I318" s="118" t="s">
        <v>89</v>
      </c>
      <c r="J318" s="118" t="s">
        <v>323</v>
      </c>
      <c r="K318" s="119">
        <v>4489</v>
      </c>
      <c r="L318" s="119">
        <v>346</v>
      </c>
      <c r="M318" s="119">
        <v>4486</v>
      </c>
      <c r="N318" s="119">
        <v>345</v>
      </c>
      <c r="O318" s="118" t="s">
        <v>321</v>
      </c>
      <c r="P318" s="118" t="s">
        <v>321</v>
      </c>
      <c r="Q318" s="118" t="s">
        <v>341</v>
      </c>
      <c r="R318" s="118" t="s">
        <v>340</v>
      </c>
      <c r="S318" s="118" t="s">
        <v>320</v>
      </c>
      <c r="T318" s="118" t="s">
        <v>319</v>
      </c>
    </row>
    <row r="319" spans="1:20" hidden="1" x14ac:dyDescent="0.2">
      <c r="A319" s="119">
        <v>10</v>
      </c>
      <c r="B319" s="118" t="s">
        <v>321</v>
      </c>
      <c r="C319" s="118" t="s">
        <v>329</v>
      </c>
      <c r="D319" s="118" t="s">
        <v>328</v>
      </c>
      <c r="E319" s="118" t="s">
        <v>70</v>
      </c>
      <c r="F319" s="118" t="s">
        <v>30</v>
      </c>
      <c r="G319" s="118" t="s">
        <v>436</v>
      </c>
      <c r="H319" s="118" t="s">
        <v>230</v>
      </c>
      <c r="I319" s="118" t="s">
        <v>140</v>
      </c>
      <c r="J319" s="118" t="s">
        <v>323</v>
      </c>
      <c r="K319" s="119">
        <v>0</v>
      </c>
      <c r="L319" s="119">
        <v>0</v>
      </c>
      <c r="M319" s="119">
        <v>0</v>
      </c>
      <c r="N319" s="119">
        <v>0</v>
      </c>
      <c r="O319" s="118" t="s">
        <v>321</v>
      </c>
      <c r="P319" s="118" t="s">
        <v>321</v>
      </c>
      <c r="Q319" s="118" t="s">
        <v>322</v>
      </c>
      <c r="R319" s="118" t="s">
        <v>321</v>
      </c>
      <c r="S319" s="118" t="s">
        <v>320</v>
      </c>
      <c r="T319" s="118" t="s">
        <v>319</v>
      </c>
    </row>
    <row r="320" spans="1:20" hidden="1" x14ac:dyDescent="0.2">
      <c r="A320" s="119">
        <v>10</v>
      </c>
      <c r="B320" s="118" t="s">
        <v>321</v>
      </c>
      <c r="C320" s="118" t="s">
        <v>329</v>
      </c>
      <c r="D320" s="118" t="s">
        <v>328</v>
      </c>
      <c r="E320" s="118" t="s">
        <v>70</v>
      </c>
      <c r="F320" s="118" t="s">
        <v>30</v>
      </c>
      <c r="G320" s="118" t="s">
        <v>436</v>
      </c>
      <c r="H320" s="118" t="s">
        <v>230</v>
      </c>
      <c r="I320" s="118" t="s">
        <v>99</v>
      </c>
      <c r="J320" s="118" t="s">
        <v>323</v>
      </c>
      <c r="K320" s="119">
        <v>0</v>
      </c>
      <c r="L320" s="119">
        <v>0</v>
      </c>
      <c r="M320" s="119">
        <v>0</v>
      </c>
      <c r="N320" s="119">
        <v>0</v>
      </c>
      <c r="O320" s="118" t="s">
        <v>321</v>
      </c>
      <c r="P320" s="118" t="s">
        <v>321</v>
      </c>
      <c r="Q320" s="118" t="s">
        <v>322</v>
      </c>
      <c r="R320" s="118" t="s">
        <v>321</v>
      </c>
      <c r="S320" s="118" t="s">
        <v>320</v>
      </c>
      <c r="T320" s="118" t="s">
        <v>319</v>
      </c>
    </row>
    <row r="321" spans="1:20" hidden="1" x14ac:dyDescent="0.2">
      <c r="A321" s="119">
        <v>10</v>
      </c>
      <c r="B321" s="118" t="s">
        <v>321</v>
      </c>
      <c r="C321" s="118" t="s">
        <v>329</v>
      </c>
      <c r="D321" s="118" t="s">
        <v>328</v>
      </c>
      <c r="E321" s="118" t="s">
        <v>70</v>
      </c>
      <c r="F321" s="118" t="s">
        <v>30</v>
      </c>
      <c r="G321" s="118" t="s">
        <v>436</v>
      </c>
      <c r="H321" s="118" t="s">
        <v>230</v>
      </c>
      <c r="I321" s="118" t="s">
        <v>151</v>
      </c>
      <c r="J321" s="118" t="s">
        <v>323</v>
      </c>
      <c r="K321" s="119">
        <v>1107</v>
      </c>
      <c r="L321" s="119">
        <v>85</v>
      </c>
      <c r="M321" s="119">
        <v>1102</v>
      </c>
      <c r="N321" s="119">
        <v>85</v>
      </c>
      <c r="O321" s="118" t="s">
        <v>343</v>
      </c>
      <c r="P321" s="118" t="s">
        <v>342</v>
      </c>
      <c r="Q321" s="118" t="s">
        <v>341</v>
      </c>
      <c r="R321" s="118" t="s">
        <v>340</v>
      </c>
      <c r="S321" s="118" t="s">
        <v>320</v>
      </c>
      <c r="T321" s="118" t="s">
        <v>319</v>
      </c>
    </row>
    <row r="322" spans="1:20" hidden="1" x14ac:dyDescent="0.2">
      <c r="A322" s="119">
        <v>10</v>
      </c>
      <c r="B322" s="118" t="s">
        <v>321</v>
      </c>
      <c r="C322" s="118" t="s">
        <v>329</v>
      </c>
      <c r="D322" s="118" t="s">
        <v>328</v>
      </c>
      <c r="E322" s="118" t="s">
        <v>70</v>
      </c>
      <c r="F322" s="118" t="s">
        <v>30</v>
      </c>
      <c r="G322" s="118" t="s">
        <v>436</v>
      </c>
      <c r="H322" s="118" t="s">
        <v>230</v>
      </c>
      <c r="I322" s="118" t="s">
        <v>158</v>
      </c>
      <c r="J322" s="118" t="s">
        <v>351</v>
      </c>
      <c r="K322" s="119">
        <v>0</v>
      </c>
      <c r="L322" s="119">
        <v>0</v>
      </c>
      <c r="M322" s="119">
        <v>-211</v>
      </c>
      <c r="N322" s="119">
        <v>-8</v>
      </c>
      <c r="O322" s="118" t="s">
        <v>321</v>
      </c>
      <c r="P322" s="118" t="s">
        <v>321</v>
      </c>
      <c r="Q322" s="118" t="s">
        <v>341</v>
      </c>
      <c r="R322" s="118" t="s">
        <v>340</v>
      </c>
      <c r="S322" s="118" t="s">
        <v>320</v>
      </c>
      <c r="T322" s="118" t="s">
        <v>319</v>
      </c>
    </row>
    <row r="323" spans="1:20" hidden="1" x14ac:dyDescent="0.2">
      <c r="A323" s="119">
        <v>10</v>
      </c>
      <c r="B323" s="118" t="s">
        <v>321</v>
      </c>
      <c r="C323" s="118" t="s">
        <v>329</v>
      </c>
      <c r="D323" s="118" t="s">
        <v>328</v>
      </c>
      <c r="E323" s="118" t="s">
        <v>70</v>
      </c>
      <c r="F323" s="118" t="s">
        <v>30</v>
      </c>
      <c r="G323" s="118" t="s">
        <v>435</v>
      </c>
      <c r="H323" s="118" t="s">
        <v>232</v>
      </c>
      <c r="I323" s="118" t="s">
        <v>89</v>
      </c>
      <c r="J323" s="118" t="s">
        <v>323</v>
      </c>
      <c r="K323" s="119">
        <v>2235</v>
      </c>
      <c r="L323" s="119">
        <v>112</v>
      </c>
      <c r="M323" s="119">
        <v>2276</v>
      </c>
      <c r="N323" s="119">
        <v>114</v>
      </c>
      <c r="O323" s="118" t="s">
        <v>321</v>
      </c>
      <c r="P323" s="118" t="s">
        <v>321</v>
      </c>
      <c r="Q323" s="118" t="s">
        <v>341</v>
      </c>
      <c r="R323" s="118" t="s">
        <v>340</v>
      </c>
      <c r="S323" s="118" t="s">
        <v>320</v>
      </c>
      <c r="T323" s="118" t="s">
        <v>319</v>
      </c>
    </row>
    <row r="324" spans="1:20" hidden="1" x14ac:dyDescent="0.2">
      <c r="A324" s="119">
        <v>10</v>
      </c>
      <c r="B324" s="118" t="s">
        <v>321</v>
      </c>
      <c r="C324" s="118" t="s">
        <v>329</v>
      </c>
      <c r="D324" s="118" t="s">
        <v>328</v>
      </c>
      <c r="E324" s="118" t="s">
        <v>70</v>
      </c>
      <c r="F324" s="118" t="s">
        <v>30</v>
      </c>
      <c r="G324" s="118" t="s">
        <v>435</v>
      </c>
      <c r="H324" s="118" t="s">
        <v>232</v>
      </c>
      <c r="I324" s="118" t="s">
        <v>140</v>
      </c>
      <c r="J324" s="118" t="s">
        <v>323</v>
      </c>
      <c r="K324" s="119">
        <v>0</v>
      </c>
      <c r="L324" s="119">
        <v>0</v>
      </c>
      <c r="M324" s="119">
        <v>0</v>
      </c>
      <c r="N324" s="119">
        <v>0</v>
      </c>
      <c r="O324" s="118" t="s">
        <v>321</v>
      </c>
      <c r="P324" s="118" t="s">
        <v>321</v>
      </c>
      <c r="Q324" s="118" t="s">
        <v>322</v>
      </c>
      <c r="R324" s="118" t="s">
        <v>321</v>
      </c>
      <c r="S324" s="118" t="s">
        <v>320</v>
      </c>
      <c r="T324" s="118" t="s">
        <v>319</v>
      </c>
    </row>
    <row r="325" spans="1:20" hidden="1" x14ac:dyDescent="0.2">
      <c r="A325" s="119">
        <v>10</v>
      </c>
      <c r="B325" s="118" t="s">
        <v>321</v>
      </c>
      <c r="C325" s="118" t="s">
        <v>329</v>
      </c>
      <c r="D325" s="118" t="s">
        <v>328</v>
      </c>
      <c r="E325" s="118" t="s">
        <v>70</v>
      </c>
      <c r="F325" s="118" t="s">
        <v>30</v>
      </c>
      <c r="G325" s="118" t="s">
        <v>435</v>
      </c>
      <c r="H325" s="118" t="s">
        <v>232</v>
      </c>
      <c r="I325" s="118" t="s">
        <v>99</v>
      </c>
      <c r="J325" s="118" t="s">
        <v>323</v>
      </c>
      <c r="K325" s="119">
        <v>310</v>
      </c>
      <c r="L325" s="119">
        <v>16</v>
      </c>
      <c r="M325" s="119">
        <v>299</v>
      </c>
      <c r="N325" s="119">
        <v>15</v>
      </c>
      <c r="O325" s="118" t="s">
        <v>343</v>
      </c>
      <c r="P325" s="118" t="s">
        <v>342</v>
      </c>
      <c r="Q325" s="118" t="s">
        <v>341</v>
      </c>
      <c r="R325" s="118" t="s">
        <v>340</v>
      </c>
      <c r="S325" s="118" t="s">
        <v>320</v>
      </c>
      <c r="T325" s="118" t="s">
        <v>319</v>
      </c>
    </row>
    <row r="326" spans="1:20" hidden="1" x14ac:dyDescent="0.2">
      <c r="A326" s="119">
        <v>10</v>
      </c>
      <c r="B326" s="118" t="s">
        <v>321</v>
      </c>
      <c r="C326" s="118" t="s">
        <v>329</v>
      </c>
      <c r="D326" s="118" t="s">
        <v>328</v>
      </c>
      <c r="E326" s="118" t="s">
        <v>70</v>
      </c>
      <c r="F326" s="118" t="s">
        <v>30</v>
      </c>
      <c r="G326" s="118" t="s">
        <v>435</v>
      </c>
      <c r="H326" s="118" t="s">
        <v>232</v>
      </c>
      <c r="I326" s="118" t="s">
        <v>151</v>
      </c>
      <c r="J326" s="118" t="s">
        <v>323</v>
      </c>
      <c r="K326" s="119">
        <v>0</v>
      </c>
      <c r="L326" s="119">
        <v>0</v>
      </c>
      <c r="M326" s="119">
        <v>0</v>
      </c>
      <c r="N326" s="119">
        <v>0</v>
      </c>
      <c r="O326" s="118" t="s">
        <v>321</v>
      </c>
      <c r="P326" s="118" t="s">
        <v>321</v>
      </c>
      <c r="Q326" s="118" t="s">
        <v>322</v>
      </c>
      <c r="R326" s="118" t="s">
        <v>321</v>
      </c>
      <c r="S326" s="118" t="s">
        <v>320</v>
      </c>
      <c r="T326" s="118" t="s">
        <v>319</v>
      </c>
    </row>
    <row r="327" spans="1:20" hidden="1" x14ac:dyDescent="0.2">
      <c r="A327" s="119">
        <v>10</v>
      </c>
      <c r="B327" s="118" t="s">
        <v>321</v>
      </c>
      <c r="C327" s="118" t="s">
        <v>329</v>
      </c>
      <c r="D327" s="118" t="s">
        <v>328</v>
      </c>
      <c r="E327" s="118" t="s">
        <v>70</v>
      </c>
      <c r="F327" s="118" t="s">
        <v>30</v>
      </c>
      <c r="G327" s="118" t="s">
        <v>435</v>
      </c>
      <c r="H327" s="118" t="s">
        <v>232</v>
      </c>
      <c r="I327" s="118" t="s">
        <v>158</v>
      </c>
      <c r="J327" s="118" t="s">
        <v>351</v>
      </c>
      <c r="K327" s="119">
        <v>0</v>
      </c>
      <c r="L327" s="119">
        <v>0</v>
      </c>
      <c r="M327" s="119">
        <v>0</v>
      </c>
      <c r="N327" s="119">
        <v>0</v>
      </c>
      <c r="O327" s="118" t="s">
        <v>321</v>
      </c>
      <c r="P327" s="118" t="s">
        <v>321</v>
      </c>
      <c r="Q327" s="118" t="s">
        <v>322</v>
      </c>
      <c r="R327" s="118" t="s">
        <v>321</v>
      </c>
      <c r="S327" s="118" t="s">
        <v>320</v>
      </c>
      <c r="T327" s="118" t="s">
        <v>319</v>
      </c>
    </row>
    <row r="328" spans="1:20" hidden="1" x14ac:dyDescent="0.2">
      <c r="A328" s="119">
        <v>10</v>
      </c>
      <c r="B328" s="118" t="s">
        <v>321</v>
      </c>
      <c r="C328" s="118" t="s">
        <v>329</v>
      </c>
      <c r="D328" s="118" t="s">
        <v>328</v>
      </c>
      <c r="E328" s="118" t="s">
        <v>70</v>
      </c>
      <c r="F328" s="118" t="s">
        <v>30</v>
      </c>
      <c r="G328" s="118" t="s">
        <v>434</v>
      </c>
      <c r="H328" s="118" t="s">
        <v>234</v>
      </c>
      <c r="I328" s="118" t="s">
        <v>89</v>
      </c>
      <c r="J328" s="118" t="s">
        <v>323</v>
      </c>
      <c r="K328" s="119">
        <v>8000</v>
      </c>
      <c r="L328" s="119">
        <v>1016</v>
      </c>
      <c r="M328" s="119">
        <v>7845</v>
      </c>
      <c r="N328" s="119">
        <v>996</v>
      </c>
      <c r="O328" s="118" t="s">
        <v>321</v>
      </c>
      <c r="P328" s="118" t="s">
        <v>321</v>
      </c>
      <c r="Q328" s="118" t="s">
        <v>341</v>
      </c>
      <c r="R328" s="118" t="s">
        <v>340</v>
      </c>
      <c r="S328" s="118" t="s">
        <v>320</v>
      </c>
      <c r="T328" s="118" t="s">
        <v>319</v>
      </c>
    </row>
    <row r="329" spans="1:20" hidden="1" x14ac:dyDescent="0.2">
      <c r="A329" s="119">
        <v>10</v>
      </c>
      <c r="B329" s="118" t="s">
        <v>321</v>
      </c>
      <c r="C329" s="118" t="s">
        <v>329</v>
      </c>
      <c r="D329" s="118" t="s">
        <v>328</v>
      </c>
      <c r="E329" s="118" t="s">
        <v>70</v>
      </c>
      <c r="F329" s="118" t="s">
        <v>30</v>
      </c>
      <c r="G329" s="118" t="s">
        <v>434</v>
      </c>
      <c r="H329" s="118" t="s">
        <v>234</v>
      </c>
      <c r="I329" s="118" t="s">
        <v>140</v>
      </c>
      <c r="J329" s="118" t="s">
        <v>323</v>
      </c>
      <c r="K329" s="119">
        <v>1382</v>
      </c>
      <c r="L329" s="119">
        <v>176</v>
      </c>
      <c r="M329" s="119">
        <v>1364</v>
      </c>
      <c r="N329" s="119">
        <v>173</v>
      </c>
      <c r="O329" s="118" t="s">
        <v>343</v>
      </c>
      <c r="P329" s="118" t="s">
        <v>342</v>
      </c>
      <c r="Q329" s="118" t="s">
        <v>341</v>
      </c>
      <c r="R329" s="118" t="s">
        <v>340</v>
      </c>
      <c r="S329" s="118" t="s">
        <v>320</v>
      </c>
      <c r="T329" s="118" t="s">
        <v>319</v>
      </c>
    </row>
    <row r="330" spans="1:20" hidden="1" x14ac:dyDescent="0.2">
      <c r="A330" s="119">
        <v>10</v>
      </c>
      <c r="B330" s="118" t="s">
        <v>321</v>
      </c>
      <c r="C330" s="118" t="s">
        <v>329</v>
      </c>
      <c r="D330" s="118" t="s">
        <v>328</v>
      </c>
      <c r="E330" s="118" t="s">
        <v>70</v>
      </c>
      <c r="F330" s="118" t="s">
        <v>30</v>
      </c>
      <c r="G330" s="118" t="s">
        <v>434</v>
      </c>
      <c r="H330" s="118" t="s">
        <v>234</v>
      </c>
      <c r="I330" s="118" t="s">
        <v>99</v>
      </c>
      <c r="J330" s="118" t="s">
        <v>323</v>
      </c>
      <c r="K330" s="119">
        <v>0</v>
      </c>
      <c r="L330" s="119">
        <v>0</v>
      </c>
      <c r="M330" s="119">
        <v>0</v>
      </c>
      <c r="N330" s="119">
        <v>0</v>
      </c>
      <c r="O330" s="118" t="s">
        <v>321</v>
      </c>
      <c r="P330" s="118" t="s">
        <v>321</v>
      </c>
      <c r="Q330" s="118" t="s">
        <v>322</v>
      </c>
      <c r="R330" s="118" t="s">
        <v>321</v>
      </c>
      <c r="S330" s="118" t="s">
        <v>320</v>
      </c>
      <c r="T330" s="118" t="s">
        <v>319</v>
      </c>
    </row>
    <row r="331" spans="1:20" hidden="1" x14ac:dyDescent="0.2">
      <c r="A331" s="119">
        <v>10</v>
      </c>
      <c r="B331" s="118" t="s">
        <v>321</v>
      </c>
      <c r="C331" s="118" t="s">
        <v>329</v>
      </c>
      <c r="D331" s="118" t="s">
        <v>328</v>
      </c>
      <c r="E331" s="118" t="s">
        <v>70</v>
      </c>
      <c r="F331" s="118" t="s">
        <v>30</v>
      </c>
      <c r="G331" s="118" t="s">
        <v>434</v>
      </c>
      <c r="H331" s="118" t="s">
        <v>234</v>
      </c>
      <c r="I331" s="118" t="s">
        <v>151</v>
      </c>
      <c r="J331" s="118" t="s">
        <v>323</v>
      </c>
      <c r="K331" s="119">
        <v>0</v>
      </c>
      <c r="L331" s="119">
        <v>0</v>
      </c>
      <c r="M331" s="119">
        <v>0</v>
      </c>
      <c r="N331" s="119">
        <v>0</v>
      </c>
      <c r="O331" s="118" t="s">
        <v>321</v>
      </c>
      <c r="P331" s="118" t="s">
        <v>321</v>
      </c>
      <c r="Q331" s="118" t="s">
        <v>322</v>
      </c>
      <c r="R331" s="118" t="s">
        <v>321</v>
      </c>
      <c r="S331" s="118" t="s">
        <v>320</v>
      </c>
      <c r="T331" s="118" t="s">
        <v>319</v>
      </c>
    </row>
    <row r="332" spans="1:20" hidden="1" x14ac:dyDescent="0.2">
      <c r="A332" s="119">
        <v>10</v>
      </c>
      <c r="B332" s="118" t="s">
        <v>321</v>
      </c>
      <c r="C332" s="118" t="s">
        <v>329</v>
      </c>
      <c r="D332" s="118" t="s">
        <v>328</v>
      </c>
      <c r="E332" s="118" t="s">
        <v>70</v>
      </c>
      <c r="F332" s="118" t="s">
        <v>30</v>
      </c>
      <c r="G332" s="118" t="s">
        <v>434</v>
      </c>
      <c r="H332" s="118" t="s">
        <v>234</v>
      </c>
      <c r="I332" s="118" t="s">
        <v>407</v>
      </c>
      <c r="J332" s="118" t="s">
        <v>405</v>
      </c>
      <c r="K332" s="119">
        <v>0</v>
      </c>
      <c r="L332" s="119">
        <v>0</v>
      </c>
      <c r="M332" s="119">
        <v>0</v>
      </c>
      <c r="N332" s="119">
        <v>0</v>
      </c>
      <c r="O332" s="118" t="s">
        <v>321</v>
      </c>
      <c r="P332" s="118" t="s">
        <v>321</v>
      </c>
      <c r="Q332" s="118" t="s">
        <v>322</v>
      </c>
      <c r="R332" s="118" t="s">
        <v>321</v>
      </c>
      <c r="S332" s="118" t="s">
        <v>320</v>
      </c>
      <c r="T332" s="118" t="s">
        <v>319</v>
      </c>
    </row>
    <row r="333" spans="1:20" hidden="1" x14ac:dyDescent="0.2">
      <c r="A333" s="119">
        <v>10</v>
      </c>
      <c r="B333" s="118" t="s">
        <v>321</v>
      </c>
      <c r="C333" s="118" t="s">
        <v>329</v>
      </c>
      <c r="D333" s="118" t="s">
        <v>328</v>
      </c>
      <c r="E333" s="118" t="s">
        <v>70</v>
      </c>
      <c r="F333" s="118" t="s">
        <v>30</v>
      </c>
      <c r="G333" s="118" t="s">
        <v>434</v>
      </c>
      <c r="H333" s="118" t="s">
        <v>234</v>
      </c>
      <c r="I333" s="118" t="s">
        <v>404</v>
      </c>
      <c r="J333" s="118" t="s">
        <v>335</v>
      </c>
      <c r="K333" s="119">
        <v>0</v>
      </c>
      <c r="L333" s="119">
        <v>0</v>
      </c>
      <c r="M333" s="119">
        <v>0</v>
      </c>
      <c r="N333" s="119">
        <v>0</v>
      </c>
      <c r="O333" s="118" t="s">
        <v>321</v>
      </c>
      <c r="P333" s="118" t="s">
        <v>321</v>
      </c>
      <c r="Q333" s="118" t="s">
        <v>322</v>
      </c>
      <c r="R333" s="118" t="s">
        <v>321</v>
      </c>
      <c r="S333" s="118" t="s">
        <v>320</v>
      </c>
      <c r="T333" s="118" t="s">
        <v>319</v>
      </c>
    </row>
    <row r="334" spans="1:20" hidden="1" x14ac:dyDescent="0.2">
      <c r="A334" s="119">
        <v>10</v>
      </c>
      <c r="B334" s="118" t="s">
        <v>321</v>
      </c>
      <c r="C334" s="118" t="s">
        <v>329</v>
      </c>
      <c r="D334" s="118" t="s">
        <v>328</v>
      </c>
      <c r="E334" s="118" t="s">
        <v>70</v>
      </c>
      <c r="F334" s="118" t="s">
        <v>30</v>
      </c>
      <c r="G334" s="118" t="s">
        <v>434</v>
      </c>
      <c r="H334" s="118" t="s">
        <v>234</v>
      </c>
      <c r="I334" s="118" t="s">
        <v>158</v>
      </c>
      <c r="J334" s="118" t="s">
        <v>351</v>
      </c>
      <c r="K334" s="119">
        <v>0</v>
      </c>
      <c r="L334" s="119">
        <v>0</v>
      </c>
      <c r="M334" s="119">
        <v>-64</v>
      </c>
      <c r="N334" s="119">
        <v>-4</v>
      </c>
      <c r="O334" s="118" t="s">
        <v>321</v>
      </c>
      <c r="P334" s="118" t="s">
        <v>321</v>
      </c>
      <c r="Q334" s="118" t="s">
        <v>341</v>
      </c>
      <c r="R334" s="118" t="s">
        <v>340</v>
      </c>
      <c r="S334" s="118" t="s">
        <v>320</v>
      </c>
      <c r="T334" s="118" t="s">
        <v>319</v>
      </c>
    </row>
    <row r="335" spans="1:20" hidden="1" x14ac:dyDescent="0.2">
      <c r="A335" s="119">
        <v>10</v>
      </c>
      <c r="B335" s="118" t="s">
        <v>321</v>
      </c>
      <c r="C335" s="118" t="s">
        <v>329</v>
      </c>
      <c r="D335" s="118" t="s">
        <v>328</v>
      </c>
      <c r="E335" s="118" t="s">
        <v>70</v>
      </c>
      <c r="F335" s="118" t="s">
        <v>30</v>
      </c>
      <c r="G335" s="118" t="s">
        <v>433</v>
      </c>
      <c r="H335" s="118" t="s">
        <v>417</v>
      </c>
      <c r="I335" s="118" t="s">
        <v>89</v>
      </c>
      <c r="J335" s="118" t="s">
        <v>323</v>
      </c>
      <c r="K335" s="119">
        <v>0</v>
      </c>
      <c r="L335" s="119">
        <v>0</v>
      </c>
      <c r="M335" s="119">
        <v>0</v>
      </c>
      <c r="N335" s="119">
        <v>0</v>
      </c>
      <c r="O335" s="118" t="s">
        <v>321</v>
      </c>
      <c r="P335" s="118" t="s">
        <v>321</v>
      </c>
      <c r="Q335" s="118" t="s">
        <v>322</v>
      </c>
      <c r="R335" s="118" t="s">
        <v>321</v>
      </c>
      <c r="S335" s="118" t="s">
        <v>320</v>
      </c>
      <c r="T335" s="118" t="s">
        <v>319</v>
      </c>
    </row>
    <row r="336" spans="1:20" hidden="1" x14ac:dyDescent="0.2">
      <c r="A336" s="119">
        <v>10</v>
      </c>
      <c r="B336" s="118" t="s">
        <v>321</v>
      </c>
      <c r="C336" s="118" t="s">
        <v>329</v>
      </c>
      <c r="D336" s="118" t="s">
        <v>328</v>
      </c>
      <c r="E336" s="118" t="s">
        <v>70</v>
      </c>
      <c r="F336" s="118" t="s">
        <v>30</v>
      </c>
      <c r="G336" s="118" t="s">
        <v>433</v>
      </c>
      <c r="H336" s="118" t="s">
        <v>417</v>
      </c>
      <c r="I336" s="118" t="s">
        <v>140</v>
      </c>
      <c r="J336" s="118" t="s">
        <v>323</v>
      </c>
      <c r="K336" s="119">
        <v>0</v>
      </c>
      <c r="L336" s="119">
        <v>0</v>
      </c>
      <c r="M336" s="119">
        <v>0</v>
      </c>
      <c r="N336" s="119">
        <v>0</v>
      </c>
      <c r="O336" s="118" t="s">
        <v>321</v>
      </c>
      <c r="P336" s="118" t="s">
        <v>321</v>
      </c>
      <c r="Q336" s="118" t="s">
        <v>322</v>
      </c>
      <c r="R336" s="118" t="s">
        <v>321</v>
      </c>
      <c r="S336" s="118" t="s">
        <v>320</v>
      </c>
      <c r="T336" s="118" t="s">
        <v>319</v>
      </c>
    </row>
    <row r="337" spans="1:20" hidden="1" x14ac:dyDescent="0.2">
      <c r="A337" s="119">
        <v>10</v>
      </c>
      <c r="B337" s="118" t="s">
        <v>321</v>
      </c>
      <c r="C337" s="118" t="s">
        <v>329</v>
      </c>
      <c r="D337" s="118" t="s">
        <v>328</v>
      </c>
      <c r="E337" s="118" t="s">
        <v>70</v>
      </c>
      <c r="F337" s="118" t="s">
        <v>30</v>
      </c>
      <c r="G337" s="118" t="s">
        <v>433</v>
      </c>
      <c r="H337" s="118" t="s">
        <v>417</v>
      </c>
      <c r="I337" s="118" t="s">
        <v>99</v>
      </c>
      <c r="J337" s="118" t="s">
        <v>323</v>
      </c>
      <c r="K337" s="119">
        <v>0</v>
      </c>
      <c r="L337" s="119">
        <v>0</v>
      </c>
      <c r="M337" s="119">
        <v>0</v>
      </c>
      <c r="N337" s="119">
        <v>0</v>
      </c>
      <c r="O337" s="118" t="s">
        <v>321</v>
      </c>
      <c r="P337" s="118" t="s">
        <v>321</v>
      </c>
      <c r="Q337" s="118" t="s">
        <v>322</v>
      </c>
      <c r="R337" s="118" t="s">
        <v>321</v>
      </c>
      <c r="S337" s="118" t="s">
        <v>320</v>
      </c>
      <c r="T337" s="118" t="s">
        <v>319</v>
      </c>
    </row>
    <row r="338" spans="1:20" hidden="1" x14ac:dyDescent="0.2">
      <c r="A338" s="119">
        <v>10</v>
      </c>
      <c r="B338" s="118" t="s">
        <v>321</v>
      </c>
      <c r="C338" s="118" t="s">
        <v>329</v>
      </c>
      <c r="D338" s="118" t="s">
        <v>328</v>
      </c>
      <c r="E338" s="118" t="s">
        <v>70</v>
      </c>
      <c r="F338" s="118" t="s">
        <v>30</v>
      </c>
      <c r="G338" s="118" t="s">
        <v>433</v>
      </c>
      <c r="H338" s="118" t="s">
        <v>417</v>
      </c>
      <c r="I338" s="118" t="s">
        <v>407</v>
      </c>
      <c r="J338" s="118" t="s">
        <v>405</v>
      </c>
      <c r="K338" s="119">
        <v>0</v>
      </c>
      <c r="L338" s="119">
        <v>0</v>
      </c>
      <c r="M338" s="119">
        <v>0</v>
      </c>
      <c r="N338" s="119">
        <v>0</v>
      </c>
      <c r="O338" s="118" t="s">
        <v>321</v>
      </c>
      <c r="P338" s="118" t="s">
        <v>321</v>
      </c>
      <c r="Q338" s="118" t="s">
        <v>322</v>
      </c>
      <c r="R338" s="118" t="s">
        <v>321</v>
      </c>
      <c r="S338" s="118" t="s">
        <v>320</v>
      </c>
      <c r="T338" s="118" t="s">
        <v>319</v>
      </c>
    </row>
    <row r="339" spans="1:20" hidden="1" x14ac:dyDescent="0.2">
      <c r="A339" s="119">
        <v>10</v>
      </c>
      <c r="B339" s="118" t="s">
        <v>321</v>
      </c>
      <c r="C339" s="118" t="s">
        <v>329</v>
      </c>
      <c r="D339" s="118" t="s">
        <v>328</v>
      </c>
      <c r="E339" s="118" t="s">
        <v>70</v>
      </c>
      <c r="F339" s="118" t="s">
        <v>30</v>
      </c>
      <c r="G339" s="118" t="s">
        <v>433</v>
      </c>
      <c r="H339" s="118" t="s">
        <v>417</v>
      </c>
      <c r="I339" s="118" t="s">
        <v>430</v>
      </c>
      <c r="J339" s="118" t="s">
        <v>335</v>
      </c>
      <c r="K339" s="119">
        <v>0</v>
      </c>
      <c r="L339" s="119">
        <v>0</v>
      </c>
      <c r="M339" s="119">
        <v>0</v>
      </c>
      <c r="N339" s="119">
        <v>0</v>
      </c>
      <c r="O339" s="118" t="s">
        <v>321</v>
      </c>
      <c r="P339" s="118" t="s">
        <v>321</v>
      </c>
      <c r="Q339" s="118" t="s">
        <v>322</v>
      </c>
      <c r="R339" s="118" t="s">
        <v>321</v>
      </c>
      <c r="S339" s="118" t="s">
        <v>320</v>
      </c>
      <c r="T339" s="118" t="s">
        <v>319</v>
      </c>
    </row>
    <row r="340" spans="1:20" hidden="1" x14ac:dyDescent="0.2">
      <c r="A340" s="119">
        <v>10</v>
      </c>
      <c r="B340" s="118" t="s">
        <v>321</v>
      </c>
      <c r="C340" s="118" t="s">
        <v>329</v>
      </c>
      <c r="D340" s="118" t="s">
        <v>328</v>
      </c>
      <c r="E340" s="118" t="s">
        <v>70</v>
      </c>
      <c r="F340" s="118" t="s">
        <v>30</v>
      </c>
      <c r="G340" s="118" t="s">
        <v>432</v>
      </c>
      <c r="H340" s="118" t="s">
        <v>236</v>
      </c>
      <c r="I340" s="118" t="s">
        <v>89</v>
      </c>
      <c r="J340" s="118" t="s">
        <v>323</v>
      </c>
      <c r="K340" s="119">
        <v>16207</v>
      </c>
      <c r="L340" s="119">
        <v>810</v>
      </c>
      <c r="M340" s="119">
        <v>17112</v>
      </c>
      <c r="N340" s="119">
        <v>856</v>
      </c>
      <c r="O340" s="118" t="s">
        <v>321</v>
      </c>
      <c r="P340" s="118" t="s">
        <v>321</v>
      </c>
      <c r="Q340" s="118" t="s">
        <v>341</v>
      </c>
      <c r="R340" s="118" t="s">
        <v>340</v>
      </c>
      <c r="S340" s="118" t="s">
        <v>320</v>
      </c>
      <c r="T340" s="118" t="s">
        <v>319</v>
      </c>
    </row>
    <row r="341" spans="1:20" hidden="1" x14ac:dyDescent="0.2">
      <c r="A341" s="119">
        <v>10</v>
      </c>
      <c r="B341" s="118" t="s">
        <v>321</v>
      </c>
      <c r="C341" s="118" t="s">
        <v>329</v>
      </c>
      <c r="D341" s="118" t="s">
        <v>328</v>
      </c>
      <c r="E341" s="118" t="s">
        <v>70</v>
      </c>
      <c r="F341" s="118" t="s">
        <v>30</v>
      </c>
      <c r="G341" s="118" t="s">
        <v>432</v>
      </c>
      <c r="H341" s="118" t="s">
        <v>236</v>
      </c>
      <c r="I341" s="118" t="s">
        <v>140</v>
      </c>
      <c r="J341" s="118" t="s">
        <v>323</v>
      </c>
      <c r="K341" s="119">
        <v>0</v>
      </c>
      <c r="L341" s="119">
        <v>0</v>
      </c>
      <c r="M341" s="119">
        <v>0</v>
      </c>
      <c r="N341" s="119">
        <v>0</v>
      </c>
      <c r="O341" s="118" t="s">
        <v>321</v>
      </c>
      <c r="P341" s="118" t="s">
        <v>321</v>
      </c>
      <c r="Q341" s="118" t="s">
        <v>322</v>
      </c>
      <c r="R341" s="118" t="s">
        <v>321</v>
      </c>
      <c r="S341" s="118" t="s">
        <v>320</v>
      </c>
      <c r="T341" s="118" t="s">
        <v>319</v>
      </c>
    </row>
    <row r="342" spans="1:20" hidden="1" x14ac:dyDescent="0.2">
      <c r="A342" s="119">
        <v>10</v>
      </c>
      <c r="B342" s="118" t="s">
        <v>321</v>
      </c>
      <c r="C342" s="118" t="s">
        <v>329</v>
      </c>
      <c r="D342" s="118" t="s">
        <v>328</v>
      </c>
      <c r="E342" s="118" t="s">
        <v>70</v>
      </c>
      <c r="F342" s="118" t="s">
        <v>30</v>
      </c>
      <c r="G342" s="118" t="s">
        <v>432</v>
      </c>
      <c r="H342" s="118" t="s">
        <v>236</v>
      </c>
      <c r="I342" s="118" t="s">
        <v>99</v>
      </c>
      <c r="J342" s="118" t="s">
        <v>323</v>
      </c>
      <c r="K342" s="119">
        <v>0</v>
      </c>
      <c r="L342" s="119">
        <v>0</v>
      </c>
      <c r="M342" s="119">
        <v>0</v>
      </c>
      <c r="N342" s="119">
        <v>0</v>
      </c>
      <c r="O342" s="118" t="s">
        <v>321</v>
      </c>
      <c r="P342" s="118" t="s">
        <v>321</v>
      </c>
      <c r="Q342" s="118" t="s">
        <v>322</v>
      </c>
      <c r="R342" s="118" t="s">
        <v>321</v>
      </c>
      <c r="S342" s="118" t="s">
        <v>320</v>
      </c>
      <c r="T342" s="118" t="s">
        <v>319</v>
      </c>
    </row>
    <row r="343" spans="1:20" hidden="1" x14ac:dyDescent="0.2">
      <c r="A343" s="119">
        <v>10</v>
      </c>
      <c r="B343" s="118" t="s">
        <v>321</v>
      </c>
      <c r="C343" s="118" t="s">
        <v>329</v>
      </c>
      <c r="D343" s="118" t="s">
        <v>328</v>
      </c>
      <c r="E343" s="118" t="s">
        <v>70</v>
      </c>
      <c r="F343" s="118" t="s">
        <v>30</v>
      </c>
      <c r="G343" s="118" t="s">
        <v>432</v>
      </c>
      <c r="H343" s="118" t="s">
        <v>236</v>
      </c>
      <c r="I343" s="118" t="s">
        <v>107</v>
      </c>
      <c r="J343" s="118" t="s">
        <v>323</v>
      </c>
      <c r="K343" s="119">
        <v>1019</v>
      </c>
      <c r="L343" s="119">
        <v>51</v>
      </c>
      <c r="M343" s="119">
        <v>955</v>
      </c>
      <c r="N343" s="119">
        <v>48</v>
      </c>
      <c r="O343" s="118" t="s">
        <v>343</v>
      </c>
      <c r="P343" s="118" t="s">
        <v>342</v>
      </c>
      <c r="Q343" s="118" t="s">
        <v>341</v>
      </c>
      <c r="R343" s="118" t="s">
        <v>340</v>
      </c>
      <c r="S343" s="118" t="s">
        <v>320</v>
      </c>
      <c r="T343" s="118" t="s">
        <v>319</v>
      </c>
    </row>
    <row r="344" spans="1:20" hidden="1" x14ac:dyDescent="0.2">
      <c r="A344" s="119">
        <v>10</v>
      </c>
      <c r="B344" s="118" t="s">
        <v>321</v>
      </c>
      <c r="C344" s="118" t="s">
        <v>329</v>
      </c>
      <c r="D344" s="118" t="s">
        <v>328</v>
      </c>
      <c r="E344" s="118" t="s">
        <v>70</v>
      </c>
      <c r="F344" s="118" t="s">
        <v>30</v>
      </c>
      <c r="G344" s="118" t="s">
        <v>432</v>
      </c>
      <c r="H344" s="118" t="s">
        <v>236</v>
      </c>
      <c r="I344" s="118" t="s">
        <v>158</v>
      </c>
      <c r="J344" s="118" t="s">
        <v>351</v>
      </c>
      <c r="K344" s="119">
        <v>0</v>
      </c>
      <c r="L344" s="119">
        <v>0</v>
      </c>
      <c r="M344" s="119">
        <v>-365</v>
      </c>
      <c r="N344" s="119">
        <v>-9</v>
      </c>
      <c r="O344" s="118" t="s">
        <v>321</v>
      </c>
      <c r="P344" s="118" t="s">
        <v>321</v>
      </c>
      <c r="Q344" s="118" t="s">
        <v>341</v>
      </c>
      <c r="R344" s="118" t="s">
        <v>340</v>
      </c>
      <c r="S344" s="118" t="s">
        <v>320</v>
      </c>
      <c r="T344" s="118" t="s">
        <v>319</v>
      </c>
    </row>
    <row r="345" spans="1:20" hidden="1" x14ac:dyDescent="0.2">
      <c r="A345" s="119">
        <v>10</v>
      </c>
      <c r="B345" s="118" t="s">
        <v>321</v>
      </c>
      <c r="C345" s="118" t="s">
        <v>329</v>
      </c>
      <c r="D345" s="118" t="s">
        <v>328</v>
      </c>
      <c r="E345" s="118" t="s">
        <v>70</v>
      </c>
      <c r="F345" s="118" t="s">
        <v>30</v>
      </c>
      <c r="G345" s="118" t="s">
        <v>432</v>
      </c>
      <c r="H345" s="118" t="s">
        <v>236</v>
      </c>
      <c r="I345" s="118" t="s">
        <v>175</v>
      </c>
      <c r="J345" s="118" t="s">
        <v>351</v>
      </c>
      <c r="K345" s="119">
        <v>0</v>
      </c>
      <c r="L345" s="119">
        <v>0</v>
      </c>
      <c r="M345" s="119">
        <v>-88</v>
      </c>
      <c r="N345" s="119">
        <v>-2</v>
      </c>
      <c r="O345" s="118" t="s">
        <v>343</v>
      </c>
      <c r="P345" s="118" t="s">
        <v>342</v>
      </c>
      <c r="Q345" s="118" t="s">
        <v>341</v>
      </c>
      <c r="R345" s="118" t="s">
        <v>340</v>
      </c>
      <c r="S345" s="118" t="s">
        <v>320</v>
      </c>
      <c r="T345" s="118" t="s">
        <v>319</v>
      </c>
    </row>
    <row r="346" spans="1:20" hidden="1" x14ac:dyDescent="0.2">
      <c r="A346" s="119">
        <v>10</v>
      </c>
      <c r="B346" s="118" t="s">
        <v>321</v>
      </c>
      <c r="C346" s="118" t="s">
        <v>329</v>
      </c>
      <c r="D346" s="118" t="s">
        <v>328</v>
      </c>
      <c r="E346" s="118" t="s">
        <v>70</v>
      </c>
      <c r="F346" s="118" t="s">
        <v>30</v>
      </c>
      <c r="G346" s="118" t="s">
        <v>431</v>
      </c>
      <c r="H346" s="118" t="s">
        <v>238</v>
      </c>
      <c r="I346" s="118" t="s">
        <v>89</v>
      </c>
      <c r="J346" s="118" t="s">
        <v>323</v>
      </c>
      <c r="K346" s="119">
        <v>1587</v>
      </c>
      <c r="L346" s="119">
        <v>8</v>
      </c>
      <c r="M346" s="119">
        <v>1486</v>
      </c>
      <c r="N346" s="119">
        <v>7</v>
      </c>
      <c r="O346" s="118" t="s">
        <v>321</v>
      </c>
      <c r="P346" s="118" t="s">
        <v>321</v>
      </c>
      <c r="Q346" s="118" t="s">
        <v>341</v>
      </c>
      <c r="R346" s="118" t="s">
        <v>340</v>
      </c>
      <c r="S346" s="118" t="s">
        <v>320</v>
      </c>
      <c r="T346" s="118" t="s">
        <v>319</v>
      </c>
    </row>
    <row r="347" spans="1:20" hidden="1" x14ac:dyDescent="0.2">
      <c r="A347" s="119">
        <v>10</v>
      </c>
      <c r="B347" s="118" t="s">
        <v>321</v>
      </c>
      <c r="C347" s="118" t="s">
        <v>329</v>
      </c>
      <c r="D347" s="118" t="s">
        <v>328</v>
      </c>
      <c r="E347" s="118" t="s">
        <v>70</v>
      </c>
      <c r="F347" s="118" t="s">
        <v>30</v>
      </c>
      <c r="G347" s="118" t="s">
        <v>431</v>
      </c>
      <c r="H347" s="118" t="s">
        <v>238</v>
      </c>
      <c r="I347" s="118" t="s">
        <v>140</v>
      </c>
      <c r="J347" s="118" t="s">
        <v>323</v>
      </c>
      <c r="K347" s="119">
        <v>0</v>
      </c>
      <c r="L347" s="119">
        <v>0</v>
      </c>
      <c r="M347" s="119">
        <v>0</v>
      </c>
      <c r="N347" s="119">
        <v>0</v>
      </c>
      <c r="O347" s="118" t="s">
        <v>321</v>
      </c>
      <c r="P347" s="118" t="s">
        <v>321</v>
      </c>
      <c r="Q347" s="118" t="s">
        <v>322</v>
      </c>
      <c r="R347" s="118" t="s">
        <v>321</v>
      </c>
      <c r="S347" s="118" t="s">
        <v>320</v>
      </c>
      <c r="T347" s="118" t="s">
        <v>319</v>
      </c>
    </row>
    <row r="348" spans="1:20" hidden="1" x14ac:dyDescent="0.2">
      <c r="A348" s="119">
        <v>10</v>
      </c>
      <c r="B348" s="118" t="s">
        <v>321</v>
      </c>
      <c r="C348" s="118" t="s">
        <v>329</v>
      </c>
      <c r="D348" s="118" t="s">
        <v>328</v>
      </c>
      <c r="E348" s="118" t="s">
        <v>70</v>
      </c>
      <c r="F348" s="118" t="s">
        <v>30</v>
      </c>
      <c r="G348" s="118" t="s">
        <v>431</v>
      </c>
      <c r="H348" s="118" t="s">
        <v>238</v>
      </c>
      <c r="I348" s="118" t="s">
        <v>99</v>
      </c>
      <c r="J348" s="118" t="s">
        <v>323</v>
      </c>
      <c r="K348" s="119">
        <v>1422</v>
      </c>
      <c r="L348" s="119">
        <v>7</v>
      </c>
      <c r="M348" s="119">
        <v>1372</v>
      </c>
      <c r="N348" s="119">
        <v>7</v>
      </c>
      <c r="O348" s="118" t="s">
        <v>343</v>
      </c>
      <c r="P348" s="118" t="s">
        <v>342</v>
      </c>
      <c r="Q348" s="118" t="s">
        <v>341</v>
      </c>
      <c r="R348" s="118" t="s">
        <v>340</v>
      </c>
      <c r="S348" s="118" t="s">
        <v>320</v>
      </c>
      <c r="T348" s="118" t="s">
        <v>319</v>
      </c>
    </row>
    <row r="349" spans="1:20" hidden="1" x14ac:dyDescent="0.2">
      <c r="A349" s="119">
        <v>10</v>
      </c>
      <c r="B349" s="118" t="s">
        <v>321</v>
      </c>
      <c r="C349" s="118" t="s">
        <v>329</v>
      </c>
      <c r="D349" s="118" t="s">
        <v>328</v>
      </c>
      <c r="E349" s="118" t="s">
        <v>70</v>
      </c>
      <c r="F349" s="118" t="s">
        <v>30</v>
      </c>
      <c r="G349" s="118" t="s">
        <v>431</v>
      </c>
      <c r="H349" s="118" t="s">
        <v>238</v>
      </c>
      <c r="I349" s="118" t="s">
        <v>151</v>
      </c>
      <c r="J349" s="118" t="s">
        <v>323</v>
      </c>
      <c r="K349" s="119">
        <v>0</v>
      </c>
      <c r="L349" s="119">
        <v>0</v>
      </c>
      <c r="M349" s="119">
        <v>0</v>
      </c>
      <c r="N349" s="119">
        <v>0</v>
      </c>
      <c r="O349" s="118" t="s">
        <v>321</v>
      </c>
      <c r="P349" s="118" t="s">
        <v>321</v>
      </c>
      <c r="Q349" s="118" t="s">
        <v>322</v>
      </c>
      <c r="R349" s="118" t="s">
        <v>321</v>
      </c>
      <c r="S349" s="118" t="s">
        <v>320</v>
      </c>
      <c r="T349" s="118" t="s">
        <v>319</v>
      </c>
    </row>
    <row r="350" spans="1:20" hidden="1" x14ac:dyDescent="0.2">
      <c r="A350" s="119">
        <v>10</v>
      </c>
      <c r="B350" s="118" t="s">
        <v>321</v>
      </c>
      <c r="C350" s="118" t="s">
        <v>329</v>
      </c>
      <c r="D350" s="118" t="s">
        <v>328</v>
      </c>
      <c r="E350" s="118" t="s">
        <v>70</v>
      </c>
      <c r="F350" s="118" t="s">
        <v>30</v>
      </c>
      <c r="G350" s="118" t="s">
        <v>431</v>
      </c>
      <c r="H350" s="118" t="s">
        <v>238</v>
      </c>
      <c r="I350" s="118" t="s">
        <v>430</v>
      </c>
      <c r="J350" s="118" t="s">
        <v>335</v>
      </c>
      <c r="K350" s="119">
        <v>0</v>
      </c>
      <c r="L350" s="119">
        <v>0</v>
      </c>
      <c r="M350" s="119">
        <v>0</v>
      </c>
      <c r="N350" s="119">
        <v>0</v>
      </c>
      <c r="O350" s="118" t="s">
        <v>321</v>
      </c>
      <c r="P350" s="118" t="s">
        <v>321</v>
      </c>
      <c r="Q350" s="118" t="s">
        <v>322</v>
      </c>
      <c r="R350" s="118" t="s">
        <v>321</v>
      </c>
      <c r="S350" s="118" t="s">
        <v>320</v>
      </c>
      <c r="T350" s="118" t="s">
        <v>319</v>
      </c>
    </row>
    <row r="351" spans="1:20" hidden="1" x14ac:dyDescent="0.2">
      <c r="A351" s="119">
        <v>10</v>
      </c>
      <c r="B351" s="118" t="s">
        <v>321</v>
      </c>
      <c r="C351" s="118" t="s">
        <v>329</v>
      </c>
      <c r="D351" s="118" t="s">
        <v>328</v>
      </c>
      <c r="E351" s="118" t="s">
        <v>70</v>
      </c>
      <c r="F351" s="118" t="s">
        <v>30</v>
      </c>
      <c r="G351" s="118" t="s">
        <v>431</v>
      </c>
      <c r="H351" s="118" t="s">
        <v>238</v>
      </c>
      <c r="I351" s="118" t="s">
        <v>158</v>
      </c>
      <c r="J351" s="118" t="s">
        <v>351</v>
      </c>
      <c r="K351" s="119">
        <v>0</v>
      </c>
      <c r="L351" s="119">
        <v>0</v>
      </c>
      <c r="M351" s="119">
        <v>-17</v>
      </c>
      <c r="N351" s="119">
        <v>0</v>
      </c>
      <c r="O351" s="118" t="s">
        <v>321</v>
      </c>
      <c r="P351" s="118" t="s">
        <v>321</v>
      </c>
      <c r="Q351" s="118" t="s">
        <v>341</v>
      </c>
      <c r="R351" s="118" t="s">
        <v>340</v>
      </c>
      <c r="S351" s="118" t="s">
        <v>320</v>
      </c>
      <c r="T351" s="118" t="s">
        <v>319</v>
      </c>
    </row>
    <row r="352" spans="1:20" hidden="1" x14ac:dyDescent="0.2">
      <c r="A352" s="119">
        <v>10</v>
      </c>
      <c r="B352" s="118" t="s">
        <v>321</v>
      </c>
      <c r="C352" s="118" t="s">
        <v>329</v>
      </c>
      <c r="D352" s="118" t="s">
        <v>328</v>
      </c>
      <c r="E352" s="118" t="s">
        <v>70</v>
      </c>
      <c r="F352" s="118" t="s">
        <v>30</v>
      </c>
      <c r="G352" s="118" t="s">
        <v>429</v>
      </c>
      <c r="H352" s="118" t="s">
        <v>240</v>
      </c>
      <c r="I352" s="118" t="s">
        <v>89</v>
      </c>
      <c r="J352" s="118" t="s">
        <v>323</v>
      </c>
      <c r="K352" s="119">
        <v>2669</v>
      </c>
      <c r="L352" s="119">
        <v>427</v>
      </c>
      <c r="M352" s="119">
        <v>2585</v>
      </c>
      <c r="N352" s="119">
        <v>414</v>
      </c>
      <c r="O352" s="118" t="s">
        <v>321</v>
      </c>
      <c r="P352" s="118" t="s">
        <v>321</v>
      </c>
      <c r="Q352" s="118" t="s">
        <v>341</v>
      </c>
      <c r="R352" s="118" t="s">
        <v>340</v>
      </c>
      <c r="S352" s="118" t="s">
        <v>320</v>
      </c>
      <c r="T352" s="118" t="s">
        <v>319</v>
      </c>
    </row>
    <row r="353" spans="1:20" hidden="1" x14ac:dyDescent="0.2">
      <c r="A353" s="119">
        <v>10</v>
      </c>
      <c r="B353" s="118" t="s">
        <v>321</v>
      </c>
      <c r="C353" s="118" t="s">
        <v>329</v>
      </c>
      <c r="D353" s="118" t="s">
        <v>328</v>
      </c>
      <c r="E353" s="118" t="s">
        <v>70</v>
      </c>
      <c r="F353" s="118" t="s">
        <v>30</v>
      </c>
      <c r="G353" s="118" t="s">
        <v>429</v>
      </c>
      <c r="H353" s="118" t="s">
        <v>240</v>
      </c>
      <c r="I353" s="118" t="s">
        <v>140</v>
      </c>
      <c r="J353" s="118" t="s">
        <v>323</v>
      </c>
      <c r="K353" s="119">
        <v>0</v>
      </c>
      <c r="L353" s="119">
        <v>0</v>
      </c>
      <c r="M353" s="119">
        <v>0</v>
      </c>
      <c r="N353" s="119">
        <v>0</v>
      </c>
      <c r="O353" s="118" t="s">
        <v>321</v>
      </c>
      <c r="P353" s="118" t="s">
        <v>321</v>
      </c>
      <c r="Q353" s="118" t="s">
        <v>322</v>
      </c>
      <c r="R353" s="118" t="s">
        <v>321</v>
      </c>
      <c r="S353" s="118" t="s">
        <v>320</v>
      </c>
      <c r="T353" s="118" t="s">
        <v>319</v>
      </c>
    </row>
    <row r="354" spans="1:20" hidden="1" x14ac:dyDescent="0.2">
      <c r="A354" s="119">
        <v>10</v>
      </c>
      <c r="B354" s="118" t="s">
        <v>321</v>
      </c>
      <c r="C354" s="118" t="s">
        <v>329</v>
      </c>
      <c r="D354" s="118" t="s">
        <v>328</v>
      </c>
      <c r="E354" s="118" t="s">
        <v>70</v>
      </c>
      <c r="F354" s="118" t="s">
        <v>30</v>
      </c>
      <c r="G354" s="118" t="s">
        <v>429</v>
      </c>
      <c r="H354" s="118" t="s">
        <v>240</v>
      </c>
      <c r="I354" s="118" t="s">
        <v>99</v>
      </c>
      <c r="J354" s="118" t="s">
        <v>323</v>
      </c>
      <c r="K354" s="119">
        <v>494</v>
      </c>
      <c r="L354" s="119">
        <v>79</v>
      </c>
      <c r="M354" s="119">
        <v>494</v>
      </c>
      <c r="N354" s="119">
        <v>79</v>
      </c>
      <c r="O354" s="118" t="s">
        <v>343</v>
      </c>
      <c r="P354" s="118" t="s">
        <v>342</v>
      </c>
      <c r="Q354" s="118" t="s">
        <v>341</v>
      </c>
      <c r="R354" s="118" t="s">
        <v>340</v>
      </c>
      <c r="S354" s="118" t="s">
        <v>320</v>
      </c>
      <c r="T354" s="118" t="s">
        <v>319</v>
      </c>
    </row>
    <row r="355" spans="1:20" hidden="1" x14ac:dyDescent="0.2">
      <c r="A355" s="119">
        <v>10</v>
      </c>
      <c r="B355" s="118" t="s">
        <v>321</v>
      </c>
      <c r="C355" s="118" t="s">
        <v>329</v>
      </c>
      <c r="D355" s="118" t="s">
        <v>328</v>
      </c>
      <c r="E355" s="118" t="s">
        <v>70</v>
      </c>
      <c r="F355" s="118" t="s">
        <v>30</v>
      </c>
      <c r="G355" s="118" t="s">
        <v>429</v>
      </c>
      <c r="H355" s="118" t="s">
        <v>240</v>
      </c>
      <c r="I355" s="118" t="s">
        <v>337</v>
      </c>
      <c r="J355" s="118" t="s">
        <v>336</v>
      </c>
      <c r="K355" s="119">
        <v>0</v>
      </c>
      <c r="L355" s="119">
        <v>0</v>
      </c>
      <c r="M355" s="119">
        <v>0</v>
      </c>
      <c r="N355" s="119">
        <v>0</v>
      </c>
      <c r="O355" s="118" t="s">
        <v>321</v>
      </c>
      <c r="P355" s="118" t="s">
        <v>321</v>
      </c>
      <c r="Q355" s="118" t="s">
        <v>322</v>
      </c>
      <c r="R355" s="118" t="s">
        <v>321</v>
      </c>
      <c r="S355" s="118" t="s">
        <v>320</v>
      </c>
      <c r="T355" s="118" t="s">
        <v>319</v>
      </c>
    </row>
    <row r="356" spans="1:20" hidden="1" x14ac:dyDescent="0.2">
      <c r="A356" s="119">
        <v>10</v>
      </c>
      <c r="B356" s="118" t="s">
        <v>321</v>
      </c>
      <c r="C356" s="118" t="s">
        <v>329</v>
      </c>
      <c r="D356" s="118" t="s">
        <v>328</v>
      </c>
      <c r="E356" s="118" t="s">
        <v>70</v>
      </c>
      <c r="F356" s="118" t="s">
        <v>30</v>
      </c>
      <c r="G356" s="118" t="s">
        <v>429</v>
      </c>
      <c r="H356" s="118" t="s">
        <v>240</v>
      </c>
      <c r="I356" s="118" t="s">
        <v>430</v>
      </c>
      <c r="J356" s="118" t="s">
        <v>335</v>
      </c>
      <c r="K356" s="119">
        <v>0</v>
      </c>
      <c r="L356" s="119">
        <v>0</v>
      </c>
      <c r="M356" s="119">
        <v>0</v>
      </c>
      <c r="N356" s="119">
        <v>0</v>
      </c>
      <c r="O356" s="118" t="s">
        <v>321</v>
      </c>
      <c r="P356" s="118" t="s">
        <v>321</v>
      </c>
      <c r="Q356" s="118" t="s">
        <v>322</v>
      </c>
      <c r="R356" s="118" t="s">
        <v>321</v>
      </c>
      <c r="S356" s="118" t="s">
        <v>320</v>
      </c>
      <c r="T356" s="118" t="s">
        <v>319</v>
      </c>
    </row>
    <row r="357" spans="1:20" hidden="1" x14ac:dyDescent="0.2">
      <c r="A357" s="119">
        <v>10</v>
      </c>
      <c r="B357" s="118" t="s">
        <v>321</v>
      </c>
      <c r="C357" s="118" t="s">
        <v>329</v>
      </c>
      <c r="D357" s="118" t="s">
        <v>328</v>
      </c>
      <c r="E357" s="118" t="s">
        <v>70</v>
      </c>
      <c r="F357" s="118" t="s">
        <v>30</v>
      </c>
      <c r="G357" s="118" t="s">
        <v>429</v>
      </c>
      <c r="H357" s="118" t="s">
        <v>240</v>
      </c>
      <c r="I357" s="118" t="s">
        <v>136</v>
      </c>
      <c r="J357" s="118" t="s">
        <v>330</v>
      </c>
      <c r="K357" s="119">
        <v>0</v>
      </c>
      <c r="L357" s="119">
        <v>0</v>
      </c>
      <c r="M357" s="119">
        <v>0</v>
      </c>
      <c r="N357" s="119">
        <v>0</v>
      </c>
      <c r="O357" s="118" t="s">
        <v>321</v>
      </c>
      <c r="P357" s="118" t="s">
        <v>321</v>
      </c>
      <c r="Q357" s="118" t="s">
        <v>322</v>
      </c>
      <c r="R357" s="118" t="s">
        <v>321</v>
      </c>
      <c r="S357" s="118" t="s">
        <v>320</v>
      </c>
      <c r="T357" s="118" t="s">
        <v>319</v>
      </c>
    </row>
    <row r="358" spans="1:20" hidden="1" x14ac:dyDescent="0.2">
      <c r="A358" s="119">
        <v>10</v>
      </c>
      <c r="B358" s="118" t="s">
        <v>321</v>
      </c>
      <c r="C358" s="118" t="s">
        <v>329</v>
      </c>
      <c r="D358" s="118" t="s">
        <v>328</v>
      </c>
      <c r="E358" s="118" t="s">
        <v>70</v>
      </c>
      <c r="F358" s="118" t="s">
        <v>30</v>
      </c>
      <c r="G358" s="118" t="s">
        <v>429</v>
      </c>
      <c r="H358" s="118" t="s">
        <v>240</v>
      </c>
      <c r="I358" s="118" t="s">
        <v>158</v>
      </c>
      <c r="J358" s="118" t="s">
        <v>351</v>
      </c>
      <c r="K358" s="119">
        <v>0</v>
      </c>
      <c r="L358" s="119">
        <v>0</v>
      </c>
      <c r="M358" s="119">
        <v>-5</v>
      </c>
      <c r="N358" s="119">
        <v>0</v>
      </c>
      <c r="O358" s="118" t="s">
        <v>321</v>
      </c>
      <c r="P358" s="118" t="s">
        <v>321</v>
      </c>
      <c r="Q358" s="118" t="s">
        <v>341</v>
      </c>
      <c r="R358" s="118" t="s">
        <v>340</v>
      </c>
      <c r="S358" s="118" t="s">
        <v>320</v>
      </c>
      <c r="T358" s="118" t="s">
        <v>319</v>
      </c>
    </row>
    <row r="359" spans="1:20" hidden="1" x14ac:dyDescent="0.2">
      <c r="A359" s="119">
        <v>10</v>
      </c>
      <c r="B359" s="118" t="s">
        <v>321</v>
      </c>
      <c r="C359" s="118" t="s">
        <v>329</v>
      </c>
      <c r="D359" s="118" t="s">
        <v>328</v>
      </c>
      <c r="E359" s="118" t="s">
        <v>70</v>
      </c>
      <c r="F359" s="118" t="s">
        <v>30</v>
      </c>
      <c r="G359" s="118" t="s">
        <v>428</v>
      </c>
      <c r="H359" s="118" t="s">
        <v>427</v>
      </c>
      <c r="I359" s="118" t="s">
        <v>89</v>
      </c>
      <c r="J359" s="118" t="s">
        <v>323</v>
      </c>
      <c r="K359" s="119">
        <v>2528</v>
      </c>
      <c r="L359" s="119">
        <v>455</v>
      </c>
      <c r="M359" s="119">
        <v>2344</v>
      </c>
      <c r="N359" s="119">
        <v>422</v>
      </c>
      <c r="O359" s="118" t="s">
        <v>321</v>
      </c>
      <c r="P359" s="118" t="s">
        <v>321</v>
      </c>
      <c r="Q359" s="118" t="s">
        <v>341</v>
      </c>
      <c r="R359" s="118" t="s">
        <v>340</v>
      </c>
      <c r="S359" s="118" t="s">
        <v>320</v>
      </c>
      <c r="T359" s="118" t="s">
        <v>319</v>
      </c>
    </row>
    <row r="360" spans="1:20" hidden="1" x14ac:dyDescent="0.2">
      <c r="A360" s="119">
        <v>10</v>
      </c>
      <c r="B360" s="118" t="s">
        <v>321</v>
      </c>
      <c r="C360" s="118" t="s">
        <v>329</v>
      </c>
      <c r="D360" s="118" t="s">
        <v>328</v>
      </c>
      <c r="E360" s="118" t="s">
        <v>70</v>
      </c>
      <c r="F360" s="118" t="s">
        <v>30</v>
      </c>
      <c r="G360" s="118" t="s">
        <v>428</v>
      </c>
      <c r="H360" s="118" t="s">
        <v>427</v>
      </c>
      <c r="I360" s="118" t="s">
        <v>140</v>
      </c>
      <c r="J360" s="118" t="s">
        <v>323</v>
      </c>
      <c r="K360" s="119">
        <v>0</v>
      </c>
      <c r="L360" s="119">
        <v>0</v>
      </c>
      <c r="M360" s="119">
        <v>0</v>
      </c>
      <c r="N360" s="119">
        <v>0</v>
      </c>
      <c r="O360" s="118" t="s">
        <v>321</v>
      </c>
      <c r="P360" s="118" t="s">
        <v>321</v>
      </c>
      <c r="Q360" s="118" t="s">
        <v>322</v>
      </c>
      <c r="R360" s="118" t="s">
        <v>321</v>
      </c>
      <c r="S360" s="118" t="s">
        <v>320</v>
      </c>
      <c r="T360" s="118" t="s">
        <v>319</v>
      </c>
    </row>
    <row r="361" spans="1:20" hidden="1" x14ac:dyDescent="0.2">
      <c r="A361" s="119">
        <v>10</v>
      </c>
      <c r="B361" s="118" t="s">
        <v>321</v>
      </c>
      <c r="C361" s="118" t="s">
        <v>329</v>
      </c>
      <c r="D361" s="118" t="s">
        <v>328</v>
      </c>
      <c r="E361" s="118" t="s">
        <v>70</v>
      </c>
      <c r="F361" s="118" t="s">
        <v>30</v>
      </c>
      <c r="G361" s="118" t="s">
        <v>428</v>
      </c>
      <c r="H361" s="118" t="s">
        <v>427</v>
      </c>
      <c r="I361" s="118" t="s">
        <v>99</v>
      </c>
      <c r="J361" s="118" t="s">
        <v>323</v>
      </c>
      <c r="K361" s="119">
        <v>0</v>
      </c>
      <c r="L361" s="119">
        <v>0</v>
      </c>
      <c r="M361" s="119">
        <v>0</v>
      </c>
      <c r="N361" s="119">
        <v>0</v>
      </c>
      <c r="O361" s="118" t="s">
        <v>321</v>
      </c>
      <c r="P361" s="118" t="s">
        <v>321</v>
      </c>
      <c r="Q361" s="118" t="s">
        <v>322</v>
      </c>
      <c r="R361" s="118" t="s">
        <v>321</v>
      </c>
      <c r="S361" s="118" t="s">
        <v>320</v>
      </c>
      <c r="T361" s="118" t="s">
        <v>319</v>
      </c>
    </row>
    <row r="362" spans="1:20" hidden="1" x14ac:dyDescent="0.2">
      <c r="A362" s="119">
        <v>10</v>
      </c>
      <c r="B362" s="118" t="s">
        <v>321</v>
      </c>
      <c r="C362" s="118" t="s">
        <v>329</v>
      </c>
      <c r="D362" s="118" t="s">
        <v>328</v>
      </c>
      <c r="E362" s="118" t="s">
        <v>70</v>
      </c>
      <c r="F362" s="118" t="s">
        <v>30</v>
      </c>
      <c r="G362" s="118" t="s">
        <v>428</v>
      </c>
      <c r="H362" s="118" t="s">
        <v>427</v>
      </c>
      <c r="I362" s="118" t="s">
        <v>158</v>
      </c>
      <c r="J362" s="118" t="s">
        <v>351</v>
      </c>
      <c r="K362" s="119">
        <v>0</v>
      </c>
      <c r="L362" s="119">
        <v>0</v>
      </c>
      <c r="M362" s="119">
        <v>-223</v>
      </c>
      <c r="N362" s="119">
        <v>-20</v>
      </c>
      <c r="O362" s="118" t="s">
        <v>321</v>
      </c>
      <c r="P362" s="118" t="s">
        <v>321</v>
      </c>
      <c r="Q362" s="118" t="s">
        <v>341</v>
      </c>
      <c r="R362" s="118" t="s">
        <v>340</v>
      </c>
      <c r="S362" s="118" t="s">
        <v>320</v>
      </c>
      <c r="T362" s="118" t="s">
        <v>319</v>
      </c>
    </row>
    <row r="363" spans="1:20" hidden="1" x14ac:dyDescent="0.2">
      <c r="A363" s="119">
        <v>10</v>
      </c>
      <c r="B363" s="118" t="s">
        <v>321</v>
      </c>
      <c r="C363" s="118" t="s">
        <v>329</v>
      </c>
      <c r="D363" s="118" t="s">
        <v>328</v>
      </c>
      <c r="E363" s="118" t="s">
        <v>70</v>
      </c>
      <c r="F363" s="118" t="s">
        <v>30</v>
      </c>
      <c r="G363" s="118" t="s">
        <v>426</v>
      </c>
      <c r="H363" s="118" t="s">
        <v>244</v>
      </c>
      <c r="I363" s="118" t="s">
        <v>89</v>
      </c>
      <c r="J363" s="118" t="s">
        <v>323</v>
      </c>
      <c r="K363" s="119">
        <v>20566</v>
      </c>
      <c r="L363" s="119">
        <v>12340</v>
      </c>
      <c r="M363" s="119">
        <v>20884</v>
      </c>
      <c r="N363" s="119">
        <v>12530</v>
      </c>
      <c r="O363" s="118" t="s">
        <v>321</v>
      </c>
      <c r="P363" s="118" t="s">
        <v>321</v>
      </c>
      <c r="Q363" s="118" t="s">
        <v>341</v>
      </c>
      <c r="R363" s="118" t="s">
        <v>340</v>
      </c>
      <c r="S363" s="118" t="s">
        <v>320</v>
      </c>
      <c r="T363" s="118" t="s">
        <v>319</v>
      </c>
    </row>
    <row r="364" spans="1:20" hidden="1" x14ac:dyDescent="0.2">
      <c r="A364" s="119">
        <v>10</v>
      </c>
      <c r="B364" s="118" t="s">
        <v>321</v>
      </c>
      <c r="C364" s="118" t="s">
        <v>329</v>
      </c>
      <c r="D364" s="118" t="s">
        <v>328</v>
      </c>
      <c r="E364" s="118" t="s">
        <v>70</v>
      </c>
      <c r="F364" s="118" t="s">
        <v>30</v>
      </c>
      <c r="G364" s="118" t="s">
        <v>426</v>
      </c>
      <c r="H364" s="118" t="s">
        <v>244</v>
      </c>
      <c r="I364" s="118" t="s">
        <v>99</v>
      </c>
      <c r="J364" s="118" t="s">
        <v>323</v>
      </c>
      <c r="K364" s="119">
        <v>0</v>
      </c>
      <c r="L364" s="119">
        <v>0</v>
      </c>
      <c r="M364" s="119">
        <v>0</v>
      </c>
      <c r="N364" s="119">
        <v>0</v>
      </c>
      <c r="O364" s="118" t="s">
        <v>321</v>
      </c>
      <c r="P364" s="118" t="s">
        <v>321</v>
      </c>
      <c r="Q364" s="118" t="s">
        <v>322</v>
      </c>
      <c r="R364" s="118" t="s">
        <v>321</v>
      </c>
      <c r="S364" s="118" t="s">
        <v>320</v>
      </c>
      <c r="T364" s="118" t="s">
        <v>319</v>
      </c>
    </row>
    <row r="365" spans="1:20" hidden="1" x14ac:dyDescent="0.2">
      <c r="A365" s="119">
        <v>10</v>
      </c>
      <c r="B365" s="118" t="s">
        <v>321</v>
      </c>
      <c r="C365" s="118" t="s">
        <v>329</v>
      </c>
      <c r="D365" s="118" t="s">
        <v>328</v>
      </c>
      <c r="E365" s="118" t="s">
        <v>70</v>
      </c>
      <c r="F365" s="118" t="s">
        <v>30</v>
      </c>
      <c r="G365" s="118" t="s">
        <v>426</v>
      </c>
      <c r="H365" s="118" t="s">
        <v>244</v>
      </c>
      <c r="I365" s="118" t="s">
        <v>143</v>
      </c>
      <c r="J365" s="118" t="s">
        <v>323</v>
      </c>
      <c r="K365" s="119">
        <v>0</v>
      </c>
      <c r="L365" s="119">
        <v>0</v>
      </c>
      <c r="M365" s="119">
        <v>0</v>
      </c>
      <c r="N365" s="119">
        <v>0</v>
      </c>
      <c r="O365" s="118" t="s">
        <v>321</v>
      </c>
      <c r="P365" s="118" t="s">
        <v>321</v>
      </c>
      <c r="Q365" s="118" t="s">
        <v>322</v>
      </c>
      <c r="R365" s="118" t="s">
        <v>321</v>
      </c>
      <c r="S365" s="118" t="s">
        <v>320</v>
      </c>
      <c r="T365" s="118" t="s">
        <v>319</v>
      </c>
    </row>
    <row r="366" spans="1:20" hidden="1" x14ac:dyDescent="0.2">
      <c r="A366" s="119">
        <v>10</v>
      </c>
      <c r="B366" s="118" t="s">
        <v>321</v>
      </c>
      <c r="C366" s="118" t="s">
        <v>329</v>
      </c>
      <c r="D366" s="118" t="s">
        <v>328</v>
      </c>
      <c r="E366" s="118" t="s">
        <v>70</v>
      </c>
      <c r="F366" s="118" t="s">
        <v>30</v>
      </c>
      <c r="G366" s="118" t="s">
        <v>426</v>
      </c>
      <c r="H366" s="118" t="s">
        <v>244</v>
      </c>
      <c r="I366" s="118" t="s">
        <v>144</v>
      </c>
      <c r="J366" s="118" t="s">
        <v>323</v>
      </c>
      <c r="K366" s="119">
        <v>0</v>
      </c>
      <c r="L366" s="119">
        <v>0</v>
      </c>
      <c r="M366" s="119">
        <v>0</v>
      </c>
      <c r="N366" s="119">
        <v>0</v>
      </c>
      <c r="O366" s="118" t="s">
        <v>321</v>
      </c>
      <c r="P366" s="118" t="s">
        <v>321</v>
      </c>
      <c r="Q366" s="118" t="s">
        <v>322</v>
      </c>
      <c r="R366" s="118" t="s">
        <v>321</v>
      </c>
      <c r="S366" s="118" t="s">
        <v>320</v>
      </c>
      <c r="T366" s="118" t="s">
        <v>319</v>
      </c>
    </row>
    <row r="367" spans="1:20" hidden="1" x14ac:dyDescent="0.2">
      <c r="A367" s="119">
        <v>10</v>
      </c>
      <c r="B367" s="118" t="s">
        <v>321</v>
      </c>
      <c r="C367" s="118" t="s">
        <v>329</v>
      </c>
      <c r="D367" s="118" t="s">
        <v>328</v>
      </c>
      <c r="E367" s="118" t="s">
        <v>70</v>
      </c>
      <c r="F367" s="118" t="s">
        <v>30</v>
      </c>
      <c r="G367" s="118" t="s">
        <v>426</v>
      </c>
      <c r="H367" s="118" t="s">
        <v>244</v>
      </c>
      <c r="I367" s="118" t="s">
        <v>188</v>
      </c>
      <c r="J367" s="118" t="s">
        <v>323</v>
      </c>
      <c r="K367" s="119">
        <v>4050</v>
      </c>
      <c r="L367" s="119">
        <v>2430</v>
      </c>
      <c r="M367" s="119">
        <v>3677</v>
      </c>
      <c r="N367" s="119">
        <v>2206</v>
      </c>
      <c r="O367" s="118" t="s">
        <v>343</v>
      </c>
      <c r="P367" s="118" t="s">
        <v>342</v>
      </c>
      <c r="Q367" s="118" t="s">
        <v>341</v>
      </c>
      <c r="R367" s="118" t="s">
        <v>340</v>
      </c>
      <c r="S367" s="118" t="s">
        <v>320</v>
      </c>
      <c r="T367" s="118" t="s">
        <v>319</v>
      </c>
    </row>
    <row r="368" spans="1:20" hidden="1" x14ac:dyDescent="0.2">
      <c r="A368" s="119">
        <v>10</v>
      </c>
      <c r="B368" s="118" t="s">
        <v>321</v>
      </c>
      <c r="C368" s="118" t="s">
        <v>329</v>
      </c>
      <c r="D368" s="118" t="s">
        <v>328</v>
      </c>
      <c r="E368" s="118" t="s">
        <v>70</v>
      </c>
      <c r="F368" s="118" t="s">
        <v>30</v>
      </c>
      <c r="G368" s="118" t="s">
        <v>426</v>
      </c>
      <c r="H368" s="118" t="s">
        <v>244</v>
      </c>
      <c r="I368" s="118" t="s">
        <v>386</v>
      </c>
      <c r="J368" s="118" t="s">
        <v>323</v>
      </c>
      <c r="K368" s="119">
        <v>0</v>
      </c>
      <c r="L368" s="119">
        <v>0</v>
      </c>
      <c r="M368" s="119">
        <v>0</v>
      </c>
      <c r="N368" s="119">
        <v>0</v>
      </c>
      <c r="O368" s="118" t="s">
        <v>321</v>
      </c>
      <c r="P368" s="118" t="s">
        <v>321</v>
      </c>
      <c r="Q368" s="118" t="s">
        <v>322</v>
      </c>
      <c r="R368" s="118" t="s">
        <v>321</v>
      </c>
      <c r="S368" s="118" t="s">
        <v>320</v>
      </c>
      <c r="T368" s="118" t="s">
        <v>319</v>
      </c>
    </row>
    <row r="369" spans="1:20" hidden="1" x14ac:dyDescent="0.2">
      <c r="A369" s="119">
        <v>10</v>
      </c>
      <c r="B369" s="118" t="s">
        <v>321</v>
      </c>
      <c r="C369" s="118" t="s">
        <v>329</v>
      </c>
      <c r="D369" s="118" t="s">
        <v>328</v>
      </c>
      <c r="E369" s="118" t="s">
        <v>70</v>
      </c>
      <c r="F369" s="118" t="s">
        <v>30</v>
      </c>
      <c r="G369" s="118" t="s">
        <v>426</v>
      </c>
      <c r="H369" s="118" t="s">
        <v>244</v>
      </c>
      <c r="I369" s="118" t="s">
        <v>407</v>
      </c>
      <c r="J369" s="118" t="s">
        <v>405</v>
      </c>
      <c r="K369" s="119">
        <v>324</v>
      </c>
      <c r="L369" s="119">
        <v>194</v>
      </c>
      <c r="M369" s="119">
        <v>0</v>
      </c>
      <c r="N369" s="119">
        <v>0</v>
      </c>
      <c r="O369" s="118" t="s">
        <v>321</v>
      </c>
      <c r="P369" s="118" t="s">
        <v>321</v>
      </c>
      <c r="Q369" s="118" t="s">
        <v>341</v>
      </c>
      <c r="R369" s="118" t="s">
        <v>340</v>
      </c>
      <c r="S369" s="118" t="s">
        <v>320</v>
      </c>
      <c r="T369" s="118" t="s">
        <v>319</v>
      </c>
    </row>
    <row r="370" spans="1:20" hidden="1" x14ac:dyDescent="0.2">
      <c r="A370" s="119">
        <v>10</v>
      </c>
      <c r="B370" s="118" t="s">
        <v>321</v>
      </c>
      <c r="C370" s="118" t="s">
        <v>329</v>
      </c>
      <c r="D370" s="118" t="s">
        <v>328</v>
      </c>
      <c r="E370" s="118" t="s">
        <v>70</v>
      </c>
      <c r="F370" s="118" t="s">
        <v>30</v>
      </c>
      <c r="G370" s="118" t="s">
        <v>426</v>
      </c>
      <c r="H370" s="118" t="s">
        <v>244</v>
      </c>
      <c r="I370" s="118" t="s">
        <v>410</v>
      </c>
      <c r="J370" s="118" t="s">
        <v>405</v>
      </c>
      <c r="K370" s="119">
        <v>-324</v>
      </c>
      <c r="L370" s="119">
        <v>-194</v>
      </c>
      <c r="M370" s="119">
        <v>0</v>
      </c>
      <c r="N370" s="119">
        <v>0</v>
      </c>
      <c r="O370" s="118" t="s">
        <v>343</v>
      </c>
      <c r="P370" s="118" t="s">
        <v>342</v>
      </c>
      <c r="Q370" s="118" t="s">
        <v>341</v>
      </c>
      <c r="R370" s="118" t="s">
        <v>340</v>
      </c>
      <c r="S370" s="118" t="s">
        <v>320</v>
      </c>
      <c r="T370" s="118" t="s">
        <v>319</v>
      </c>
    </row>
    <row r="371" spans="1:20" hidden="1" x14ac:dyDescent="0.2">
      <c r="A371" s="119">
        <v>10</v>
      </c>
      <c r="B371" s="118" t="s">
        <v>321</v>
      </c>
      <c r="C371" s="118" t="s">
        <v>329</v>
      </c>
      <c r="D371" s="118" t="s">
        <v>328</v>
      </c>
      <c r="E371" s="118" t="s">
        <v>70</v>
      </c>
      <c r="F371" s="118" t="s">
        <v>30</v>
      </c>
      <c r="G371" s="118" t="s">
        <v>426</v>
      </c>
      <c r="H371" s="118" t="s">
        <v>244</v>
      </c>
      <c r="I371" s="118" t="s">
        <v>337</v>
      </c>
      <c r="J371" s="118" t="s">
        <v>336</v>
      </c>
      <c r="K371" s="119">
        <v>0</v>
      </c>
      <c r="L371" s="119">
        <v>0</v>
      </c>
      <c r="M371" s="119">
        <v>0</v>
      </c>
      <c r="N371" s="119">
        <v>0</v>
      </c>
      <c r="O371" s="118" t="s">
        <v>321</v>
      </c>
      <c r="P371" s="118" t="s">
        <v>321</v>
      </c>
      <c r="Q371" s="118" t="s">
        <v>322</v>
      </c>
      <c r="R371" s="118" t="s">
        <v>321</v>
      </c>
      <c r="S371" s="118" t="s">
        <v>320</v>
      </c>
      <c r="T371" s="118" t="s">
        <v>319</v>
      </c>
    </row>
    <row r="372" spans="1:20" hidden="1" x14ac:dyDescent="0.2">
      <c r="A372" s="119">
        <v>10</v>
      </c>
      <c r="B372" s="118" t="s">
        <v>321</v>
      </c>
      <c r="C372" s="118" t="s">
        <v>329</v>
      </c>
      <c r="D372" s="118" t="s">
        <v>328</v>
      </c>
      <c r="E372" s="118" t="s">
        <v>70</v>
      </c>
      <c r="F372" s="118" t="s">
        <v>30</v>
      </c>
      <c r="G372" s="118" t="s">
        <v>426</v>
      </c>
      <c r="H372" s="118" t="s">
        <v>244</v>
      </c>
      <c r="I372" s="118" t="s">
        <v>404</v>
      </c>
      <c r="J372" s="118" t="s">
        <v>335</v>
      </c>
      <c r="K372" s="119">
        <v>0</v>
      </c>
      <c r="L372" s="119">
        <v>0</v>
      </c>
      <c r="M372" s="119">
        <v>0</v>
      </c>
      <c r="N372" s="119">
        <v>0</v>
      </c>
      <c r="O372" s="118" t="s">
        <v>321</v>
      </c>
      <c r="P372" s="118" t="s">
        <v>321</v>
      </c>
      <c r="Q372" s="118" t="s">
        <v>322</v>
      </c>
      <c r="R372" s="118" t="s">
        <v>321</v>
      </c>
      <c r="S372" s="118" t="s">
        <v>320</v>
      </c>
      <c r="T372" s="118" t="s">
        <v>319</v>
      </c>
    </row>
    <row r="373" spans="1:20" hidden="1" x14ac:dyDescent="0.2">
      <c r="A373" s="119">
        <v>10</v>
      </c>
      <c r="B373" s="118" t="s">
        <v>321</v>
      </c>
      <c r="C373" s="118" t="s">
        <v>329</v>
      </c>
      <c r="D373" s="118" t="s">
        <v>328</v>
      </c>
      <c r="E373" s="118" t="s">
        <v>70</v>
      </c>
      <c r="F373" s="118" t="s">
        <v>30</v>
      </c>
      <c r="G373" s="118" t="s">
        <v>426</v>
      </c>
      <c r="H373" s="118" t="s">
        <v>244</v>
      </c>
      <c r="I373" s="118" t="s">
        <v>136</v>
      </c>
      <c r="J373" s="118" t="s">
        <v>330</v>
      </c>
      <c r="K373" s="119">
        <v>0</v>
      </c>
      <c r="L373" s="119">
        <v>0</v>
      </c>
      <c r="M373" s="119">
        <v>0</v>
      </c>
      <c r="N373" s="119">
        <v>0</v>
      </c>
      <c r="O373" s="118" t="s">
        <v>321</v>
      </c>
      <c r="P373" s="118" t="s">
        <v>321</v>
      </c>
      <c r="Q373" s="118" t="s">
        <v>322</v>
      </c>
      <c r="R373" s="118" t="s">
        <v>321</v>
      </c>
      <c r="S373" s="118" t="s">
        <v>320</v>
      </c>
      <c r="T373" s="118" t="s">
        <v>319</v>
      </c>
    </row>
    <row r="374" spans="1:20" hidden="1" x14ac:dyDescent="0.2">
      <c r="A374" s="119">
        <v>10</v>
      </c>
      <c r="B374" s="118" t="s">
        <v>321</v>
      </c>
      <c r="C374" s="118" t="s">
        <v>329</v>
      </c>
      <c r="D374" s="118" t="s">
        <v>328</v>
      </c>
      <c r="E374" s="118" t="s">
        <v>70</v>
      </c>
      <c r="F374" s="118" t="s">
        <v>30</v>
      </c>
      <c r="G374" s="118" t="s">
        <v>426</v>
      </c>
      <c r="H374" s="118" t="s">
        <v>244</v>
      </c>
      <c r="I374" s="118" t="s">
        <v>158</v>
      </c>
      <c r="J374" s="118" t="s">
        <v>351</v>
      </c>
      <c r="K374" s="119">
        <v>0</v>
      </c>
      <c r="L374" s="119">
        <v>0</v>
      </c>
      <c r="M374" s="119">
        <v>-168</v>
      </c>
      <c r="N374" s="119">
        <v>-50</v>
      </c>
      <c r="O374" s="118" t="s">
        <v>321</v>
      </c>
      <c r="P374" s="118" t="s">
        <v>321</v>
      </c>
      <c r="Q374" s="118" t="s">
        <v>341</v>
      </c>
      <c r="R374" s="118" t="s">
        <v>340</v>
      </c>
      <c r="S374" s="118" t="s">
        <v>320</v>
      </c>
      <c r="T374" s="118" t="s">
        <v>319</v>
      </c>
    </row>
    <row r="375" spans="1:20" hidden="1" x14ac:dyDescent="0.2">
      <c r="A375" s="119">
        <v>10</v>
      </c>
      <c r="B375" s="118" t="s">
        <v>321</v>
      </c>
      <c r="C375" s="118" t="s">
        <v>329</v>
      </c>
      <c r="D375" s="118" t="s">
        <v>328</v>
      </c>
      <c r="E375" s="118" t="s">
        <v>70</v>
      </c>
      <c r="F375" s="118" t="s">
        <v>30</v>
      </c>
      <c r="G375" s="118" t="s">
        <v>426</v>
      </c>
      <c r="H375" s="118" t="s">
        <v>244</v>
      </c>
      <c r="I375" s="118" t="s">
        <v>175</v>
      </c>
      <c r="J375" s="118" t="s">
        <v>351</v>
      </c>
      <c r="K375" s="119">
        <v>0</v>
      </c>
      <c r="L375" s="119">
        <v>0</v>
      </c>
      <c r="M375" s="119">
        <v>0</v>
      </c>
      <c r="N375" s="119">
        <v>0</v>
      </c>
      <c r="O375" s="118" t="s">
        <v>321</v>
      </c>
      <c r="P375" s="118" t="s">
        <v>321</v>
      </c>
      <c r="Q375" s="118" t="s">
        <v>322</v>
      </c>
      <c r="R375" s="118" t="s">
        <v>321</v>
      </c>
      <c r="S375" s="118" t="s">
        <v>320</v>
      </c>
      <c r="T375" s="118" t="s">
        <v>319</v>
      </c>
    </row>
    <row r="376" spans="1:20" hidden="1" x14ac:dyDescent="0.2">
      <c r="A376" s="119">
        <v>10</v>
      </c>
      <c r="B376" s="118" t="s">
        <v>321</v>
      </c>
      <c r="C376" s="118" t="s">
        <v>329</v>
      </c>
      <c r="D376" s="118" t="s">
        <v>328</v>
      </c>
      <c r="E376" s="118" t="s">
        <v>70</v>
      </c>
      <c r="F376" s="118" t="s">
        <v>30</v>
      </c>
      <c r="G376" s="118" t="s">
        <v>425</v>
      </c>
      <c r="H376" s="118" t="s">
        <v>246</v>
      </c>
      <c r="I376" s="118" t="s">
        <v>89</v>
      </c>
      <c r="J376" s="118" t="s">
        <v>323</v>
      </c>
      <c r="K376" s="119">
        <v>6740</v>
      </c>
      <c r="L376" s="119">
        <v>1348</v>
      </c>
      <c r="M376" s="119">
        <v>6822</v>
      </c>
      <c r="N376" s="119">
        <v>1364</v>
      </c>
      <c r="O376" s="118" t="s">
        <v>321</v>
      </c>
      <c r="P376" s="118" t="s">
        <v>321</v>
      </c>
      <c r="Q376" s="118" t="s">
        <v>341</v>
      </c>
      <c r="R376" s="118" t="s">
        <v>340</v>
      </c>
      <c r="S376" s="118" t="s">
        <v>320</v>
      </c>
      <c r="T376" s="118" t="s">
        <v>319</v>
      </c>
    </row>
    <row r="377" spans="1:20" hidden="1" x14ac:dyDescent="0.2">
      <c r="A377" s="119">
        <v>10</v>
      </c>
      <c r="B377" s="118" t="s">
        <v>321</v>
      </c>
      <c r="C377" s="118" t="s">
        <v>329</v>
      </c>
      <c r="D377" s="118" t="s">
        <v>328</v>
      </c>
      <c r="E377" s="118" t="s">
        <v>70</v>
      </c>
      <c r="F377" s="118" t="s">
        <v>30</v>
      </c>
      <c r="G377" s="118" t="s">
        <v>425</v>
      </c>
      <c r="H377" s="118" t="s">
        <v>246</v>
      </c>
      <c r="I377" s="118" t="s">
        <v>140</v>
      </c>
      <c r="J377" s="118" t="s">
        <v>323</v>
      </c>
      <c r="K377" s="119">
        <v>618</v>
      </c>
      <c r="L377" s="119">
        <v>124</v>
      </c>
      <c r="M377" s="119">
        <v>572</v>
      </c>
      <c r="N377" s="119">
        <v>114</v>
      </c>
      <c r="O377" s="118" t="s">
        <v>343</v>
      </c>
      <c r="P377" s="118" t="s">
        <v>342</v>
      </c>
      <c r="Q377" s="118" t="s">
        <v>341</v>
      </c>
      <c r="R377" s="118" t="s">
        <v>340</v>
      </c>
      <c r="S377" s="118" t="s">
        <v>320</v>
      </c>
      <c r="T377" s="118" t="s">
        <v>319</v>
      </c>
    </row>
    <row r="378" spans="1:20" hidden="1" x14ac:dyDescent="0.2">
      <c r="A378" s="119">
        <v>10</v>
      </c>
      <c r="B378" s="118" t="s">
        <v>321</v>
      </c>
      <c r="C378" s="118" t="s">
        <v>329</v>
      </c>
      <c r="D378" s="118" t="s">
        <v>328</v>
      </c>
      <c r="E378" s="118" t="s">
        <v>70</v>
      </c>
      <c r="F378" s="118" t="s">
        <v>30</v>
      </c>
      <c r="G378" s="118" t="s">
        <v>425</v>
      </c>
      <c r="H378" s="118" t="s">
        <v>246</v>
      </c>
      <c r="I378" s="118" t="s">
        <v>99</v>
      </c>
      <c r="J378" s="118" t="s">
        <v>323</v>
      </c>
      <c r="K378" s="119">
        <v>0</v>
      </c>
      <c r="L378" s="119">
        <v>0</v>
      </c>
      <c r="M378" s="119">
        <v>0</v>
      </c>
      <c r="N378" s="119">
        <v>0</v>
      </c>
      <c r="O378" s="118" t="s">
        <v>321</v>
      </c>
      <c r="P378" s="118" t="s">
        <v>321</v>
      </c>
      <c r="Q378" s="118" t="s">
        <v>322</v>
      </c>
      <c r="R378" s="118" t="s">
        <v>321</v>
      </c>
      <c r="S378" s="118" t="s">
        <v>320</v>
      </c>
      <c r="T378" s="118" t="s">
        <v>319</v>
      </c>
    </row>
    <row r="379" spans="1:20" hidden="1" x14ac:dyDescent="0.2">
      <c r="A379" s="119">
        <v>10</v>
      </c>
      <c r="B379" s="118" t="s">
        <v>321</v>
      </c>
      <c r="C379" s="118" t="s">
        <v>329</v>
      </c>
      <c r="D379" s="118" t="s">
        <v>328</v>
      </c>
      <c r="E379" s="118" t="s">
        <v>70</v>
      </c>
      <c r="F379" s="118" t="s">
        <v>30</v>
      </c>
      <c r="G379" s="118" t="s">
        <v>425</v>
      </c>
      <c r="H379" s="118" t="s">
        <v>246</v>
      </c>
      <c r="I379" s="118" t="s">
        <v>151</v>
      </c>
      <c r="J379" s="118" t="s">
        <v>323</v>
      </c>
      <c r="K379" s="119">
        <v>0</v>
      </c>
      <c r="L379" s="119">
        <v>0</v>
      </c>
      <c r="M379" s="119">
        <v>0</v>
      </c>
      <c r="N379" s="119">
        <v>0</v>
      </c>
      <c r="O379" s="118" t="s">
        <v>321</v>
      </c>
      <c r="P379" s="118" t="s">
        <v>321</v>
      </c>
      <c r="Q379" s="118" t="s">
        <v>322</v>
      </c>
      <c r="R379" s="118" t="s">
        <v>321</v>
      </c>
      <c r="S379" s="118" t="s">
        <v>320</v>
      </c>
      <c r="T379" s="118" t="s">
        <v>319</v>
      </c>
    </row>
    <row r="380" spans="1:20" hidden="1" x14ac:dyDescent="0.2">
      <c r="A380" s="119">
        <v>10</v>
      </c>
      <c r="B380" s="118" t="s">
        <v>321</v>
      </c>
      <c r="C380" s="118" t="s">
        <v>329</v>
      </c>
      <c r="D380" s="118" t="s">
        <v>328</v>
      </c>
      <c r="E380" s="118" t="s">
        <v>70</v>
      </c>
      <c r="F380" s="118" t="s">
        <v>30</v>
      </c>
      <c r="G380" s="118" t="s">
        <v>425</v>
      </c>
      <c r="H380" s="118" t="s">
        <v>246</v>
      </c>
      <c r="I380" s="118" t="s">
        <v>407</v>
      </c>
      <c r="J380" s="118" t="s">
        <v>405</v>
      </c>
      <c r="K380" s="119">
        <v>46</v>
      </c>
      <c r="L380" s="119">
        <v>9</v>
      </c>
      <c r="M380" s="119">
        <v>0</v>
      </c>
      <c r="N380" s="119">
        <v>0</v>
      </c>
      <c r="O380" s="118" t="s">
        <v>321</v>
      </c>
      <c r="P380" s="118" t="s">
        <v>321</v>
      </c>
      <c r="Q380" s="118" t="s">
        <v>341</v>
      </c>
      <c r="R380" s="118" t="s">
        <v>340</v>
      </c>
      <c r="S380" s="118" t="s">
        <v>320</v>
      </c>
      <c r="T380" s="118" t="s">
        <v>319</v>
      </c>
    </row>
    <row r="381" spans="1:20" hidden="1" x14ac:dyDescent="0.2">
      <c r="A381" s="119">
        <v>10</v>
      </c>
      <c r="B381" s="118" t="s">
        <v>321</v>
      </c>
      <c r="C381" s="118" t="s">
        <v>329</v>
      </c>
      <c r="D381" s="118" t="s">
        <v>328</v>
      </c>
      <c r="E381" s="118" t="s">
        <v>70</v>
      </c>
      <c r="F381" s="118" t="s">
        <v>30</v>
      </c>
      <c r="G381" s="118" t="s">
        <v>425</v>
      </c>
      <c r="H381" s="118" t="s">
        <v>246</v>
      </c>
      <c r="I381" s="118" t="s">
        <v>410</v>
      </c>
      <c r="J381" s="118" t="s">
        <v>405</v>
      </c>
      <c r="K381" s="119">
        <v>-46</v>
      </c>
      <c r="L381" s="119">
        <v>-9</v>
      </c>
      <c r="M381" s="119">
        <v>0</v>
      </c>
      <c r="N381" s="119">
        <v>0</v>
      </c>
      <c r="O381" s="118" t="s">
        <v>343</v>
      </c>
      <c r="P381" s="118" t="s">
        <v>342</v>
      </c>
      <c r="Q381" s="118" t="s">
        <v>341</v>
      </c>
      <c r="R381" s="118" t="s">
        <v>340</v>
      </c>
      <c r="S381" s="118" t="s">
        <v>320</v>
      </c>
      <c r="T381" s="118" t="s">
        <v>319</v>
      </c>
    </row>
    <row r="382" spans="1:20" hidden="1" x14ac:dyDescent="0.2">
      <c r="A382" s="119">
        <v>10</v>
      </c>
      <c r="B382" s="118" t="s">
        <v>321</v>
      </c>
      <c r="C382" s="118" t="s">
        <v>329</v>
      </c>
      <c r="D382" s="118" t="s">
        <v>328</v>
      </c>
      <c r="E382" s="118" t="s">
        <v>70</v>
      </c>
      <c r="F382" s="118" t="s">
        <v>30</v>
      </c>
      <c r="G382" s="118" t="s">
        <v>425</v>
      </c>
      <c r="H382" s="118" t="s">
        <v>246</v>
      </c>
      <c r="I382" s="118" t="s">
        <v>337</v>
      </c>
      <c r="J382" s="118" t="s">
        <v>336</v>
      </c>
      <c r="K382" s="119">
        <v>0</v>
      </c>
      <c r="L382" s="119">
        <v>0</v>
      </c>
      <c r="M382" s="119">
        <v>0</v>
      </c>
      <c r="N382" s="119">
        <v>0</v>
      </c>
      <c r="O382" s="118" t="s">
        <v>321</v>
      </c>
      <c r="P382" s="118" t="s">
        <v>321</v>
      </c>
      <c r="Q382" s="118" t="s">
        <v>322</v>
      </c>
      <c r="R382" s="118" t="s">
        <v>321</v>
      </c>
      <c r="S382" s="118" t="s">
        <v>320</v>
      </c>
      <c r="T382" s="118" t="s">
        <v>319</v>
      </c>
    </row>
    <row r="383" spans="1:20" hidden="1" x14ac:dyDescent="0.2">
      <c r="A383" s="119">
        <v>10</v>
      </c>
      <c r="B383" s="118" t="s">
        <v>321</v>
      </c>
      <c r="C383" s="118" t="s">
        <v>329</v>
      </c>
      <c r="D383" s="118" t="s">
        <v>328</v>
      </c>
      <c r="E383" s="118" t="s">
        <v>70</v>
      </c>
      <c r="F383" s="118" t="s">
        <v>30</v>
      </c>
      <c r="G383" s="118" t="s">
        <v>425</v>
      </c>
      <c r="H383" s="118" t="s">
        <v>246</v>
      </c>
      <c r="I383" s="118" t="s">
        <v>136</v>
      </c>
      <c r="J383" s="118" t="s">
        <v>330</v>
      </c>
      <c r="K383" s="119">
        <v>0</v>
      </c>
      <c r="L383" s="119">
        <v>0</v>
      </c>
      <c r="M383" s="119">
        <v>0</v>
      </c>
      <c r="N383" s="119">
        <v>0</v>
      </c>
      <c r="O383" s="118" t="s">
        <v>321</v>
      </c>
      <c r="P383" s="118" t="s">
        <v>321</v>
      </c>
      <c r="Q383" s="118" t="s">
        <v>322</v>
      </c>
      <c r="R383" s="118" t="s">
        <v>321</v>
      </c>
      <c r="S383" s="118" t="s">
        <v>320</v>
      </c>
      <c r="T383" s="118" t="s">
        <v>319</v>
      </c>
    </row>
    <row r="384" spans="1:20" hidden="1" x14ac:dyDescent="0.2">
      <c r="A384" s="119">
        <v>10</v>
      </c>
      <c r="B384" s="118" t="s">
        <v>321</v>
      </c>
      <c r="C384" s="118" t="s">
        <v>329</v>
      </c>
      <c r="D384" s="118" t="s">
        <v>328</v>
      </c>
      <c r="E384" s="118" t="s">
        <v>70</v>
      </c>
      <c r="F384" s="118" t="s">
        <v>30</v>
      </c>
      <c r="G384" s="118" t="s">
        <v>425</v>
      </c>
      <c r="H384" s="118" t="s">
        <v>246</v>
      </c>
      <c r="I384" s="118" t="s">
        <v>145</v>
      </c>
      <c r="J384" s="118" t="s">
        <v>330</v>
      </c>
      <c r="K384" s="119">
        <v>0</v>
      </c>
      <c r="L384" s="119">
        <v>0</v>
      </c>
      <c r="M384" s="119">
        <v>0</v>
      </c>
      <c r="N384" s="119">
        <v>0</v>
      </c>
      <c r="O384" s="118" t="s">
        <v>321</v>
      </c>
      <c r="P384" s="118" t="s">
        <v>321</v>
      </c>
      <c r="Q384" s="118" t="s">
        <v>322</v>
      </c>
      <c r="R384" s="118" t="s">
        <v>321</v>
      </c>
      <c r="S384" s="118" t="s">
        <v>320</v>
      </c>
      <c r="T384" s="118" t="s">
        <v>319</v>
      </c>
    </row>
    <row r="385" spans="1:20" hidden="1" x14ac:dyDescent="0.2">
      <c r="A385" s="119">
        <v>10</v>
      </c>
      <c r="B385" s="118" t="s">
        <v>321</v>
      </c>
      <c r="C385" s="118" t="s">
        <v>329</v>
      </c>
      <c r="D385" s="118" t="s">
        <v>328</v>
      </c>
      <c r="E385" s="118" t="s">
        <v>70</v>
      </c>
      <c r="F385" s="118" t="s">
        <v>30</v>
      </c>
      <c r="G385" s="118" t="s">
        <v>425</v>
      </c>
      <c r="H385" s="118" t="s">
        <v>246</v>
      </c>
      <c r="I385" s="118" t="s">
        <v>158</v>
      </c>
      <c r="J385" s="118" t="s">
        <v>351</v>
      </c>
      <c r="K385" s="119">
        <v>0</v>
      </c>
      <c r="L385" s="119">
        <v>0</v>
      </c>
      <c r="M385" s="119">
        <v>0</v>
      </c>
      <c r="N385" s="119">
        <v>0</v>
      </c>
      <c r="O385" s="118" t="s">
        <v>321</v>
      </c>
      <c r="P385" s="118" t="s">
        <v>321</v>
      </c>
      <c r="Q385" s="118" t="s">
        <v>341</v>
      </c>
      <c r="R385" s="118" t="s">
        <v>340</v>
      </c>
      <c r="S385" s="118" t="s">
        <v>320</v>
      </c>
      <c r="T385" s="118" t="s">
        <v>319</v>
      </c>
    </row>
    <row r="386" spans="1:20" hidden="1" x14ac:dyDescent="0.2">
      <c r="A386" s="119">
        <v>10</v>
      </c>
      <c r="B386" s="118" t="s">
        <v>321</v>
      </c>
      <c r="C386" s="118" t="s">
        <v>329</v>
      </c>
      <c r="D386" s="118" t="s">
        <v>328</v>
      </c>
      <c r="E386" s="118" t="s">
        <v>70</v>
      </c>
      <c r="F386" s="118" t="s">
        <v>30</v>
      </c>
      <c r="G386" s="118" t="s">
        <v>424</v>
      </c>
      <c r="H386" s="118" t="s">
        <v>423</v>
      </c>
      <c r="I386" s="118" t="s">
        <v>89</v>
      </c>
      <c r="J386" s="118" t="s">
        <v>323</v>
      </c>
      <c r="K386" s="119">
        <v>100</v>
      </c>
      <c r="L386" s="119">
        <v>32</v>
      </c>
      <c r="M386" s="119">
        <v>0</v>
      </c>
      <c r="N386" s="119">
        <v>0</v>
      </c>
      <c r="O386" s="118" t="s">
        <v>321</v>
      </c>
      <c r="P386" s="118" t="s">
        <v>321</v>
      </c>
      <c r="Q386" s="118" t="s">
        <v>341</v>
      </c>
      <c r="R386" s="118" t="s">
        <v>340</v>
      </c>
      <c r="S386" s="118" t="s">
        <v>320</v>
      </c>
      <c r="T386" s="118" t="s">
        <v>319</v>
      </c>
    </row>
    <row r="387" spans="1:20" hidden="1" x14ac:dyDescent="0.2">
      <c r="A387" s="119">
        <v>10</v>
      </c>
      <c r="B387" s="118" t="s">
        <v>321</v>
      </c>
      <c r="C387" s="118" t="s">
        <v>329</v>
      </c>
      <c r="D387" s="118" t="s">
        <v>328</v>
      </c>
      <c r="E387" s="118" t="s">
        <v>70</v>
      </c>
      <c r="F387" s="118" t="s">
        <v>30</v>
      </c>
      <c r="G387" s="118" t="s">
        <v>422</v>
      </c>
      <c r="H387" s="118" t="s">
        <v>248</v>
      </c>
      <c r="I387" s="118" t="s">
        <v>89</v>
      </c>
      <c r="J387" s="118" t="s">
        <v>323</v>
      </c>
      <c r="K387" s="119">
        <v>0</v>
      </c>
      <c r="L387" s="119">
        <v>0</v>
      </c>
      <c r="M387" s="119">
        <v>1300</v>
      </c>
      <c r="N387" s="119">
        <v>13</v>
      </c>
      <c r="O387" s="118" t="s">
        <v>321</v>
      </c>
      <c r="P387" s="118" t="s">
        <v>321</v>
      </c>
      <c r="Q387" s="118" t="s">
        <v>341</v>
      </c>
      <c r="R387" s="118" t="s">
        <v>340</v>
      </c>
      <c r="S387" s="118" t="s">
        <v>320</v>
      </c>
      <c r="T387" s="118" t="s">
        <v>319</v>
      </c>
    </row>
    <row r="388" spans="1:20" hidden="1" x14ac:dyDescent="0.2">
      <c r="A388" s="119">
        <v>10</v>
      </c>
      <c r="B388" s="118" t="s">
        <v>321</v>
      </c>
      <c r="C388" s="118" t="s">
        <v>329</v>
      </c>
      <c r="D388" s="118" t="s">
        <v>328</v>
      </c>
      <c r="E388" s="118" t="s">
        <v>70</v>
      </c>
      <c r="F388" s="118" t="s">
        <v>30</v>
      </c>
      <c r="G388" s="118" t="s">
        <v>422</v>
      </c>
      <c r="H388" s="118" t="s">
        <v>248</v>
      </c>
      <c r="I388" s="118" t="s">
        <v>99</v>
      </c>
      <c r="J388" s="118" t="s">
        <v>323</v>
      </c>
      <c r="K388" s="119">
        <v>0</v>
      </c>
      <c r="L388" s="119">
        <v>0</v>
      </c>
      <c r="M388" s="119">
        <v>0</v>
      </c>
      <c r="N388" s="119">
        <v>0</v>
      </c>
      <c r="O388" s="118" t="s">
        <v>321</v>
      </c>
      <c r="P388" s="118" t="s">
        <v>321</v>
      </c>
      <c r="Q388" s="118" t="s">
        <v>322</v>
      </c>
      <c r="R388" s="118" t="s">
        <v>321</v>
      </c>
      <c r="S388" s="118" t="s">
        <v>320</v>
      </c>
      <c r="T388" s="118" t="s">
        <v>319</v>
      </c>
    </row>
    <row r="389" spans="1:20" hidden="1" x14ac:dyDescent="0.2">
      <c r="A389" s="119">
        <v>10</v>
      </c>
      <c r="B389" s="118" t="s">
        <v>321</v>
      </c>
      <c r="C389" s="118" t="s">
        <v>329</v>
      </c>
      <c r="D389" s="118" t="s">
        <v>328</v>
      </c>
      <c r="E389" s="118" t="s">
        <v>70</v>
      </c>
      <c r="F389" s="118" t="s">
        <v>30</v>
      </c>
      <c r="G389" s="118" t="s">
        <v>421</v>
      </c>
      <c r="H389" s="118" t="s">
        <v>250</v>
      </c>
      <c r="I389" s="118" t="s">
        <v>89</v>
      </c>
      <c r="J389" s="118" t="s">
        <v>323</v>
      </c>
      <c r="K389" s="119">
        <v>39</v>
      </c>
      <c r="L389" s="119">
        <v>2</v>
      </c>
      <c r="M389" s="119">
        <v>54</v>
      </c>
      <c r="N389" s="119">
        <v>3</v>
      </c>
      <c r="O389" s="118" t="s">
        <v>321</v>
      </c>
      <c r="P389" s="118" t="s">
        <v>321</v>
      </c>
      <c r="Q389" s="118" t="s">
        <v>341</v>
      </c>
      <c r="R389" s="118" t="s">
        <v>340</v>
      </c>
      <c r="S389" s="118" t="s">
        <v>320</v>
      </c>
      <c r="T389" s="118" t="s">
        <v>319</v>
      </c>
    </row>
    <row r="390" spans="1:20" hidden="1" x14ac:dyDescent="0.2">
      <c r="A390" s="119">
        <v>10</v>
      </c>
      <c r="B390" s="118" t="s">
        <v>321</v>
      </c>
      <c r="C390" s="118" t="s">
        <v>329</v>
      </c>
      <c r="D390" s="118" t="s">
        <v>328</v>
      </c>
      <c r="E390" s="118" t="s">
        <v>70</v>
      </c>
      <c r="F390" s="118" t="s">
        <v>30</v>
      </c>
      <c r="G390" s="118" t="s">
        <v>420</v>
      </c>
      <c r="H390" s="118" t="s">
        <v>419</v>
      </c>
      <c r="I390" s="118" t="s">
        <v>89</v>
      </c>
      <c r="J390" s="118" t="s">
        <v>323</v>
      </c>
      <c r="K390" s="119">
        <v>106</v>
      </c>
      <c r="L390" s="119">
        <v>58</v>
      </c>
      <c r="M390" s="119">
        <v>106</v>
      </c>
      <c r="N390" s="119">
        <v>58</v>
      </c>
      <c r="O390" s="118" t="s">
        <v>321</v>
      </c>
      <c r="P390" s="118" t="s">
        <v>321</v>
      </c>
      <c r="Q390" s="118" t="s">
        <v>341</v>
      </c>
      <c r="R390" s="118" t="s">
        <v>340</v>
      </c>
      <c r="S390" s="118" t="s">
        <v>320</v>
      </c>
      <c r="T390" s="118" t="s">
        <v>319</v>
      </c>
    </row>
    <row r="391" spans="1:20" hidden="1" x14ac:dyDescent="0.2">
      <c r="A391" s="119">
        <v>10</v>
      </c>
      <c r="B391" s="118" t="s">
        <v>321</v>
      </c>
      <c r="C391" s="118" t="s">
        <v>329</v>
      </c>
      <c r="D391" s="118" t="s">
        <v>328</v>
      </c>
      <c r="E391" s="118" t="s">
        <v>70</v>
      </c>
      <c r="F391" s="118" t="s">
        <v>30</v>
      </c>
      <c r="G391" s="118" t="s">
        <v>420</v>
      </c>
      <c r="H391" s="118" t="s">
        <v>419</v>
      </c>
      <c r="I391" s="118" t="s">
        <v>140</v>
      </c>
      <c r="J391" s="118" t="s">
        <v>323</v>
      </c>
      <c r="K391" s="119">
        <v>1</v>
      </c>
      <c r="L391" s="119">
        <v>0</v>
      </c>
      <c r="M391" s="119">
        <v>1</v>
      </c>
      <c r="N391" s="119">
        <v>0</v>
      </c>
      <c r="O391" s="118" t="s">
        <v>321</v>
      </c>
      <c r="P391" s="118" t="s">
        <v>321</v>
      </c>
      <c r="Q391" s="118" t="s">
        <v>341</v>
      </c>
      <c r="R391" s="118" t="s">
        <v>340</v>
      </c>
      <c r="S391" s="118" t="s">
        <v>320</v>
      </c>
      <c r="T391" s="118" t="s">
        <v>319</v>
      </c>
    </row>
    <row r="392" spans="1:20" hidden="1" x14ac:dyDescent="0.2">
      <c r="A392" s="119">
        <v>10</v>
      </c>
      <c r="B392" s="118" t="s">
        <v>321</v>
      </c>
      <c r="C392" s="118" t="s">
        <v>329</v>
      </c>
      <c r="D392" s="118" t="s">
        <v>328</v>
      </c>
      <c r="E392" s="118" t="s">
        <v>70</v>
      </c>
      <c r="F392" s="118" t="s">
        <v>30</v>
      </c>
      <c r="G392" s="118" t="s">
        <v>420</v>
      </c>
      <c r="H392" s="118" t="s">
        <v>419</v>
      </c>
      <c r="I392" s="118" t="s">
        <v>99</v>
      </c>
      <c r="J392" s="118" t="s">
        <v>323</v>
      </c>
      <c r="K392" s="119">
        <v>887</v>
      </c>
      <c r="L392" s="119">
        <v>186</v>
      </c>
      <c r="M392" s="119">
        <v>887</v>
      </c>
      <c r="N392" s="119">
        <v>186</v>
      </c>
      <c r="O392" s="118" t="s">
        <v>321</v>
      </c>
      <c r="P392" s="118" t="s">
        <v>321</v>
      </c>
      <c r="Q392" s="118" t="s">
        <v>341</v>
      </c>
      <c r="R392" s="118" t="s">
        <v>340</v>
      </c>
      <c r="S392" s="118" t="s">
        <v>320</v>
      </c>
      <c r="T392" s="118" t="s">
        <v>319</v>
      </c>
    </row>
    <row r="393" spans="1:20" hidden="1" x14ac:dyDescent="0.2">
      <c r="A393" s="119">
        <v>10</v>
      </c>
      <c r="B393" s="118" t="s">
        <v>321</v>
      </c>
      <c r="C393" s="118" t="s">
        <v>329</v>
      </c>
      <c r="D393" s="118" t="s">
        <v>328</v>
      </c>
      <c r="E393" s="118" t="s">
        <v>70</v>
      </c>
      <c r="F393" s="118" t="s">
        <v>30</v>
      </c>
      <c r="G393" s="118" t="s">
        <v>420</v>
      </c>
      <c r="H393" s="118" t="s">
        <v>419</v>
      </c>
      <c r="I393" s="118" t="s">
        <v>151</v>
      </c>
      <c r="J393" s="118" t="s">
        <v>323</v>
      </c>
      <c r="K393" s="119">
        <v>0</v>
      </c>
      <c r="L393" s="119">
        <v>0</v>
      </c>
      <c r="M393" s="119">
        <v>0</v>
      </c>
      <c r="N393" s="119">
        <v>0</v>
      </c>
      <c r="O393" s="118" t="s">
        <v>321</v>
      </c>
      <c r="P393" s="118" t="s">
        <v>321</v>
      </c>
      <c r="Q393" s="118" t="s">
        <v>322</v>
      </c>
      <c r="R393" s="118" t="s">
        <v>321</v>
      </c>
      <c r="S393" s="118" t="s">
        <v>320</v>
      </c>
      <c r="T393" s="118" t="s">
        <v>319</v>
      </c>
    </row>
    <row r="394" spans="1:20" hidden="1" x14ac:dyDescent="0.2">
      <c r="A394" s="119">
        <v>10</v>
      </c>
      <c r="B394" s="118" t="s">
        <v>321</v>
      </c>
      <c r="C394" s="118" t="s">
        <v>329</v>
      </c>
      <c r="D394" s="118" t="s">
        <v>328</v>
      </c>
      <c r="E394" s="118" t="s">
        <v>70</v>
      </c>
      <c r="F394" s="118" t="s">
        <v>30</v>
      </c>
      <c r="G394" s="118" t="s">
        <v>418</v>
      </c>
      <c r="H394" s="118" t="s">
        <v>417</v>
      </c>
      <c r="I394" s="118" t="s">
        <v>89</v>
      </c>
      <c r="J394" s="118" t="s">
        <v>323</v>
      </c>
      <c r="K394" s="119">
        <v>0</v>
      </c>
      <c r="L394" s="119">
        <v>0</v>
      </c>
      <c r="M394" s="119">
        <v>0</v>
      </c>
      <c r="N394" s="119">
        <v>0</v>
      </c>
      <c r="O394" s="118" t="s">
        <v>321</v>
      </c>
      <c r="P394" s="118" t="s">
        <v>321</v>
      </c>
      <c r="Q394" s="118" t="s">
        <v>341</v>
      </c>
      <c r="R394" s="118" t="s">
        <v>340</v>
      </c>
      <c r="S394" s="118" t="s">
        <v>320</v>
      </c>
      <c r="T394" s="118" t="s">
        <v>319</v>
      </c>
    </row>
    <row r="395" spans="1:20" hidden="1" x14ac:dyDescent="0.2">
      <c r="A395" s="119">
        <v>10</v>
      </c>
      <c r="B395" s="118" t="s">
        <v>321</v>
      </c>
      <c r="C395" s="118" t="s">
        <v>329</v>
      </c>
      <c r="D395" s="118" t="s">
        <v>328</v>
      </c>
      <c r="E395" s="118" t="s">
        <v>70</v>
      </c>
      <c r="F395" s="118" t="s">
        <v>30</v>
      </c>
      <c r="G395" s="118" t="s">
        <v>418</v>
      </c>
      <c r="H395" s="118" t="s">
        <v>417</v>
      </c>
      <c r="I395" s="118" t="s">
        <v>140</v>
      </c>
      <c r="J395" s="118" t="s">
        <v>323</v>
      </c>
      <c r="K395" s="119">
        <v>0</v>
      </c>
      <c r="L395" s="119">
        <v>0</v>
      </c>
      <c r="M395" s="119">
        <v>0</v>
      </c>
      <c r="N395" s="119">
        <v>0</v>
      </c>
      <c r="O395" s="118" t="s">
        <v>321</v>
      </c>
      <c r="P395" s="118" t="s">
        <v>321</v>
      </c>
      <c r="Q395" s="118" t="s">
        <v>322</v>
      </c>
      <c r="R395" s="118" t="s">
        <v>321</v>
      </c>
      <c r="S395" s="118" t="s">
        <v>320</v>
      </c>
      <c r="T395" s="118" t="s">
        <v>319</v>
      </c>
    </row>
    <row r="396" spans="1:20" hidden="1" x14ac:dyDescent="0.2">
      <c r="A396" s="119">
        <v>10</v>
      </c>
      <c r="B396" s="118" t="s">
        <v>321</v>
      </c>
      <c r="C396" s="118" t="s">
        <v>329</v>
      </c>
      <c r="D396" s="118" t="s">
        <v>328</v>
      </c>
      <c r="E396" s="118" t="s">
        <v>70</v>
      </c>
      <c r="F396" s="118" t="s">
        <v>30</v>
      </c>
      <c r="G396" s="118" t="s">
        <v>418</v>
      </c>
      <c r="H396" s="118" t="s">
        <v>417</v>
      </c>
      <c r="I396" s="118" t="s">
        <v>99</v>
      </c>
      <c r="J396" s="118" t="s">
        <v>323</v>
      </c>
      <c r="K396" s="119">
        <v>0</v>
      </c>
      <c r="L396" s="119">
        <v>0</v>
      </c>
      <c r="M396" s="119">
        <v>0</v>
      </c>
      <c r="N396" s="119">
        <v>0</v>
      </c>
      <c r="O396" s="118" t="s">
        <v>321</v>
      </c>
      <c r="P396" s="118" t="s">
        <v>321</v>
      </c>
      <c r="Q396" s="118" t="s">
        <v>322</v>
      </c>
      <c r="R396" s="118" t="s">
        <v>321</v>
      </c>
      <c r="S396" s="118" t="s">
        <v>320</v>
      </c>
      <c r="T396" s="118" t="s">
        <v>319</v>
      </c>
    </row>
    <row r="397" spans="1:20" hidden="1" x14ac:dyDescent="0.2">
      <c r="A397" s="119">
        <v>10</v>
      </c>
      <c r="B397" s="118" t="s">
        <v>321</v>
      </c>
      <c r="C397" s="118" t="s">
        <v>329</v>
      </c>
      <c r="D397" s="118" t="s">
        <v>328</v>
      </c>
      <c r="E397" s="118" t="s">
        <v>70</v>
      </c>
      <c r="F397" s="118" t="s">
        <v>30</v>
      </c>
      <c r="G397" s="118" t="s">
        <v>418</v>
      </c>
      <c r="H397" s="118" t="s">
        <v>417</v>
      </c>
      <c r="I397" s="118" t="s">
        <v>133</v>
      </c>
      <c r="J397" s="118" t="s">
        <v>335</v>
      </c>
      <c r="K397" s="119">
        <v>0</v>
      </c>
      <c r="L397" s="119">
        <v>0</v>
      </c>
      <c r="M397" s="119">
        <v>0</v>
      </c>
      <c r="N397" s="119">
        <v>0</v>
      </c>
      <c r="O397" s="118" t="s">
        <v>321</v>
      </c>
      <c r="P397" s="118" t="s">
        <v>321</v>
      </c>
      <c r="Q397" s="118" t="s">
        <v>322</v>
      </c>
      <c r="R397" s="118" t="s">
        <v>321</v>
      </c>
      <c r="S397" s="118" t="s">
        <v>320</v>
      </c>
      <c r="T397" s="118" t="s">
        <v>319</v>
      </c>
    </row>
    <row r="398" spans="1:20" hidden="1" x14ac:dyDescent="0.2">
      <c r="A398" s="119">
        <v>10</v>
      </c>
      <c r="B398" s="118" t="s">
        <v>321</v>
      </c>
      <c r="C398" s="118" t="s">
        <v>329</v>
      </c>
      <c r="D398" s="118" t="s">
        <v>328</v>
      </c>
      <c r="E398" s="118" t="s">
        <v>70</v>
      </c>
      <c r="F398" s="118" t="s">
        <v>30</v>
      </c>
      <c r="G398" s="118" t="s">
        <v>416</v>
      </c>
      <c r="H398" s="118" t="s">
        <v>415</v>
      </c>
      <c r="I398" s="118" t="s">
        <v>89</v>
      </c>
      <c r="J398" s="118" t="s">
        <v>323</v>
      </c>
      <c r="K398" s="119">
        <v>0</v>
      </c>
      <c r="L398" s="119">
        <v>0</v>
      </c>
      <c r="M398" s="119">
        <v>0</v>
      </c>
      <c r="N398" s="119">
        <v>0</v>
      </c>
      <c r="O398" s="118" t="s">
        <v>321</v>
      </c>
      <c r="P398" s="118" t="s">
        <v>321</v>
      </c>
      <c r="Q398" s="118" t="s">
        <v>322</v>
      </c>
      <c r="R398" s="118" t="s">
        <v>321</v>
      </c>
      <c r="S398" s="118" t="s">
        <v>320</v>
      </c>
      <c r="T398" s="118" t="s">
        <v>319</v>
      </c>
    </row>
    <row r="399" spans="1:20" hidden="1" x14ac:dyDescent="0.2">
      <c r="A399" s="119">
        <v>10</v>
      </c>
      <c r="B399" s="118" t="s">
        <v>321</v>
      </c>
      <c r="C399" s="118" t="s">
        <v>329</v>
      </c>
      <c r="D399" s="118" t="s">
        <v>328</v>
      </c>
      <c r="E399" s="118" t="s">
        <v>70</v>
      </c>
      <c r="F399" s="118" t="s">
        <v>30</v>
      </c>
      <c r="G399" s="118" t="s">
        <v>416</v>
      </c>
      <c r="H399" s="118" t="s">
        <v>415</v>
      </c>
      <c r="I399" s="118" t="s">
        <v>140</v>
      </c>
      <c r="J399" s="118" t="s">
        <v>323</v>
      </c>
      <c r="K399" s="119">
        <v>0</v>
      </c>
      <c r="L399" s="119">
        <v>0</v>
      </c>
      <c r="M399" s="119">
        <v>0</v>
      </c>
      <c r="N399" s="119">
        <v>0</v>
      </c>
      <c r="O399" s="118" t="s">
        <v>321</v>
      </c>
      <c r="P399" s="118" t="s">
        <v>321</v>
      </c>
      <c r="Q399" s="118" t="s">
        <v>322</v>
      </c>
      <c r="R399" s="118" t="s">
        <v>321</v>
      </c>
      <c r="S399" s="118" t="s">
        <v>320</v>
      </c>
      <c r="T399" s="118" t="s">
        <v>319</v>
      </c>
    </row>
    <row r="400" spans="1:20" hidden="1" x14ac:dyDescent="0.2">
      <c r="A400" s="119">
        <v>10</v>
      </c>
      <c r="B400" s="118" t="s">
        <v>321</v>
      </c>
      <c r="C400" s="118" t="s">
        <v>329</v>
      </c>
      <c r="D400" s="118" t="s">
        <v>328</v>
      </c>
      <c r="E400" s="118" t="s">
        <v>72</v>
      </c>
      <c r="F400" s="118" t="s">
        <v>397</v>
      </c>
      <c r="G400" s="118" t="s">
        <v>414</v>
      </c>
      <c r="H400" s="118" t="s">
        <v>413</v>
      </c>
      <c r="I400" s="118" t="s">
        <v>89</v>
      </c>
      <c r="J400" s="118" t="s">
        <v>323</v>
      </c>
      <c r="K400" s="119">
        <v>18451</v>
      </c>
      <c r="L400" s="119">
        <v>9226</v>
      </c>
      <c r="M400" s="119">
        <v>18511</v>
      </c>
      <c r="N400" s="119">
        <v>9256</v>
      </c>
      <c r="O400" s="118" t="s">
        <v>321</v>
      </c>
      <c r="P400" s="118" t="s">
        <v>321</v>
      </c>
      <c r="Q400" s="118" t="s">
        <v>341</v>
      </c>
      <c r="R400" s="118" t="s">
        <v>340</v>
      </c>
      <c r="S400" s="118" t="s">
        <v>320</v>
      </c>
      <c r="T400" s="118" t="s">
        <v>319</v>
      </c>
    </row>
    <row r="401" spans="1:20" hidden="1" x14ac:dyDescent="0.2">
      <c r="A401" s="119">
        <v>10</v>
      </c>
      <c r="B401" s="118" t="s">
        <v>321</v>
      </c>
      <c r="C401" s="118" t="s">
        <v>329</v>
      </c>
      <c r="D401" s="118" t="s">
        <v>328</v>
      </c>
      <c r="E401" s="118" t="s">
        <v>72</v>
      </c>
      <c r="F401" s="118" t="s">
        <v>397</v>
      </c>
      <c r="G401" s="118" t="s">
        <v>414</v>
      </c>
      <c r="H401" s="118" t="s">
        <v>413</v>
      </c>
      <c r="I401" s="118" t="s">
        <v>140</v>
      </c>
      <c r="J401" s="118" t="s">
        <v>323</v>
      </c>
      <c r="K401" s="119">
        <v>198</v>
      </c>
      <c r="L401" s="119">
        <v>99</v>
      </c>
      <c r="M401" s="119">
        <v>168</v>
      </c>
      <c r="N401" s="119">
        <v>84</v>
      </c>
      <c r="O401" s="118" t="s">
        <v>343</v>
      </c>
      <c r="P401" s="118" t="s">
        <v>342</v>
      </c>
      <c r="Q401" s="118" t="s">
        <v>341</v>
      </c>
      <c r="R401" s="118" t="s">
        <v>340</v>
      </c>
      <c r="S401" s="118" t="s">
        <v>320</v>
      </c>
      <c r="T401" s="118" t="s">
        <v>319</v>
      </c>
    </row>
    <row r="402" spans="1:20" hidden="1" x14ac:dyDescent="0.2">
      <c r="A402" s="119">
        <v>10</v>
      </c>
      <c r="B402" s="118" t="s">
        <v>321</v>
      </c>
      <c r="C402" s="118" t="s">
        <v>329</v>
      </c>
      <c r="D402" s="118" t="s">
        <v>328</v>
      </c>
      <c r="E402" s="118" t="s">
        <v>72</v>
      </c>
      <c r="F402" s="118" t="s">
        <v>397</v>
      </c>
      <c r="G402" s="118" t="s">
        <v>414</v>
      </c>
      <c r="H402" s="118" t="s">
        <v>413</v>
      </c>
      <c r="I402" s="118" t="s">
        <v>99</v>
      </c>
      <c r="J402" s="118" t="s">
        <v>323</v>
      </c>
      <c r="K402" s="119">
        <v>0</v>
      </c>
      <c r="L402" s="119">
        <v>0</v>
      </c>
      <c r="M402" s="119">
        <v>0</v>
      </c>
      <c r="N402" s="119">
        <v>0</v>
      </c>
      <c r="O402" s="118" t="s">
        <v>321</v>
      </c>
      <c r="P402" s="118" t="s">
        <v>321</v>
      </c>
      <c r="Q402" s="118" t="s">
        <v>322</v>
      </c>
      <c r="R402" s="118" t="s">
        <v>321</v>
      </c>
      <c r="S402" s="118" t="s">
        <v>320</v>
      </c>
      <c r="T402" s="118" t="s">
        <v>319</v>
      </c>
    </row>
    <row r="403" spans="1:20" hidden="1" x14ac:dyDescent="0.2">
      <c r="A403" s="119">
        <v>10</v>
      </c>
      <c r="B403" s="118" t="s">
        <v>321</v>
      </c>
      <c r="C403" s="118" t="s">
        <v>329</v>
      </c>
      <c r="D403" s="118" t="s">
        <v>328</v>
      </c>
      <c r="E403" s="118" t="s">
        <v>72</v>
      </c>
      <c r="F403" s="118" t="s">
        <v>397</v>
      </c>
      <c r="G403" s="118" t="s">
        <v>414</v>
      </c>
      <c r="H403" s="118" t="s">
        <v>413</v>
      </c>
      <c r="I403" s="118" t="s">
        <v>151</v>
      </c>
      <c r="J403" s="118" t="s">
        <v>323</v>
      </c>
      <c r="K403" s="119">
        <v>0</v>
      </c>
      <c r="L403" s="119">
        <v>0</v>
      </c>
      <c r="M403" s="119">
        <v>0</v>
      </c>
      <c r="N403" s="119">
        <v>0</v>
      </c>
      <c r="O403" s="118" t="s">
        <v>321</v>
      </c>
      <c r="P403" s="118" t="s">
        <v>321</v>
      </c>
      <c r="Q403" s="118" t="s">
        <v>322</v>
      </c>
      <c r="R403" s="118" t="s">
        <v>321</v>
      </c>
      <c r="S403" s="118" t="s">
        <v>320</v>
      </c>
      <c r="T403" s="118" t="s">
        <v>319</v>
      </c>
    </row>
    <row r="404" spans="1:20" hidden="1" x14ac:dyDescent="0.2">
      <c r="A404" s="119">
        <v>10</v>
      </c>
      <c r="B404" s="118" t="s">
        <v>321</v>
      </c>
      <c r="C404" s="118" t="s">
        <v>329</v>
      </c>
      <c r="D404" s="118" t="s">
        <v>328</v>
      </c>
      <c r="E404" s="118" t="s">
        <v>72</v>
      </c>
      <c r="F404" s="118" t="s">
        <v>397</v>
      </c>
      <c r="G404" s="118" t="s">
        <v>414</v>
      </c>
      <c r="H404" s="118" t="s">
        <v>413</v>
      </c>
      <c r="I404" s="118" t="s">
        <v>407</v>
      </c>
      <c r="J404" s="118" t="s">
        <v>405</v>
      </c>
      <c r="K404" s="119">
        <v>31</v>
      </c>
      <c r="L404" s="119">
        <v>16</v>
      </c>
      <c r="M404" s="119">
        <v>0</v>
      </c>
      <c r="N404" s="119">
        <v>0</v>
      </c>
      <c r="O404" s="118" t="s">
        <v>321</v>
      </c>
      <c r="P404" s="118" t="s">
        <v>321</v>
      </c>
      <c r="Q404" s="118" t="s">
        <v>341</v>
      </c>
      <c r="R404" s="118" t="s">
        <v>340</v>
      </c>
      <c r="S404" s="118" t="s">
        <v>320</v>
      </c>
      <c r="T404" s="118" t="s">
        <v>319</v>
      </c>
    </row>
    <row r="405" spans="1:20" hidden="1" x14ac:dyDescent="0.2">
      <c r="A405" s="119">
        <v>10</v>
      </c>
      <c r="B405" s="118" t="s">
        <v>321</v>
      </c>
      <c r="C405" s="118" t="s">
        <v>329</v>
      </c>
      <c r="D405" s="118" t="s">
        <v>328</v>
      </c>
      <c r="E405" s="118" t="s">
        <v>72</v>
      </c>
      <c r="F405" s="118" t="s">
        <v>397</v>
      </c>
      <c r="G405" s="118" t="s">
        <v>414</v>
      </c>
      <c r="H405" s="118" t="s">
        <v>413</v>
      </c>
      <c r="I405" s="118" t="s">
        <v>410</v>
      </c>
      <c r="J405" s="118" t="s">
        <v>405</v>
      </c>
      <c r="K405" s="119">
        <v>0</v>
      </c>
      <c r="L405" s="119">
        <v>0</v>
      </c>
      <c r="M405" s="119">
        <v>0</v>
      </c>
      <c r="N405" s="119">
        <v>0</v>
      </c>
      <c r="O405" s="118" t="s">
        <v>321</v>
      </c>
      <c r="P405" s="118" t="s">
        <v>321</v>
      </c>
      <c r="Q405" s="118" t="s">
        <v>322</v>
      </c>
      <c r="R405" s="118" t="s">
        <v>321</v>
      </c>
      <c r="S405" s="118" t="s">
        <v>320</v>
      </c>
      <c r="T405" s="118" t="s">
        <v>319</v>
      </c>
    </row>
    <row r="406" spans="1:20" hidden="1" x14ac:dyDescent="0.2">
      <c r="A406" s="119">
        <v>10</v>
      </c>
      <c r="B406" s="118" t="s">
        <v>321</v>
      </c>
      <c r="C406" s="118" t="s">
        <v>329</v>
      </c>
      <c r="D406" s="118" t="s">
        <v>328</v>
      </c>
      <c r="E406" s="118" t="s">
        <v>72</v>
      </c>
      <c r="F406" s="118" t="s">
        <v>397</v>
      </c>
      <c r="G406" s="118" t="s">
        <v>414</v>
      </c>
      <c r="H406" s="118" t="s">
        <v>413</v>
      </c>
      <c r="I406" s="118" t="s">
        <v>406</v>
      </c>
      <c r="J406" s="118" t="s">
        <v>405</v>
      </c>
      <c r="K406" s="119">
        <v>-31</v>
      </c>
      <c r="L406" s="119">
        <v>-16</v>
      </c>
      <c r="M406" s="119">
        <v>0</v>
      </c>
      <c r="N406" s="119">
        <v>0</v>
      </c>
      <c r="O406" s="118" t="s">
        <v>343</v>
      </c>
      <c r="P406" s="118" t="s">
        <v>342</v>
      </c>
      <c r="Q406" s="118" t="s">
        <v>341</v>
      </c>
      <c r="R406" s="118" t="s">
        <v>340</v>
      </c>
      <c r="S406" s="118" t="s">
        <v>320</v>
      </c>
      <c r="T406" s="118" t="s">
        <v>319</v>
      </c>
    </row>
    <row r="407" spans="1:20" hidden="1" x14ac:dyDescent="0.2">
      <c r="A407" s="119">
        <v>10</v>
      </c>
      <c r="B407" s="118" t="s">
        <v>321</v>
      </c>
      <c r="C407" s="118" t="s">
        <v>329</v>
      </c>
      <c r="D407" s="118" t="s">
        <v>328</v>
      </c>
      <c r="E407" s="118" t="s">
        <v>72</v>
      </c>
      <c r="F407" s="118" t="s">
        <v>397</v>
      </c>
      <c r="G407" s="118" t="s">
        <v>414</v>
      </c>
      <c r="H407" s="118" t="s">
        <v>413</v>
      </c>
      <c r="I407" s="118" t="s">
        <v>337</v>
      </c>
      <c r="J407" s="118" t="s">
        <v>336</v>
      </c>
      <c r="K407" s="119">
        <v>0</v>
      </c>
      <c r="L407" s="119">
        <v>0</v>
      </c>
      <c r="M407" s="119">
        <v>0</v>
      </c>
      <c r="N407" s="119">
        <v>0</v>
      </c>
      <c r="O407" s="118" t="s">
        <v>321</v>
      </c>
      <c r="P407" s="118" t="s">
        <v>321</v>
      </c>
      <c r="Q407" s="118" t="s">
        <v>322</v>
      </c>
      <c r="R407" s="118" t="s">
        <v>321</v>
      </c>
      <c r="S407" s="118" t="s">
        <v>320</v>
      </c>
      <c r="T407" s="118" t="s">
        <v>319</v>
      </c>
    </row>
    <row r="408" spans="1:20" hidden="1" x14ac:dyDescent="0.2">
      <c r="A408" s="119">
        <v>10</v>
      </c>
      <c r="B408" s="118" t="s">
        <v>321</v>
      </c>
      <c r="C408" s="118" t="s">
        <v>329</v>
      </c>
      <c r="D408" s="118" t="s">
        <v>328</v>
      </c>
      <c r="E408" s="118" t="s">
        <v>72</v>
      </c>
      <c r="F408" s="118" t="s">
        <v>397</v>
      </c>
      <c r="G408" s="118" t="s">
        <v>414</v>
      </c>
      <c r="H408" s="118" t="s">
        <v>413</v>
      </c>
      <c r="I408" s="118" t="s">
        <v>136</v>
      </c>
      <c r="J408" s="118" t="s">
        <v>330</v>
      </c>
      <c r="K408" s="119">
        <v>0</v>
      </c>
      <c r="L408" s="119">
        <v>0</v>
      </c>
      <c r="M408" s="119">
        <v>0</v>
      </c>
      <c r="N408" s="119">
        <v>0</v>
      </c>
      <c r="O408" s="118" t="s">
        <v>321</v>
      </c>
      <c r="P408" s="118" t="s">
        <v>321</v>
      </c>
      <c r="Q408" s="118" t="s">
        <v>322</v>
      </c>
      <c r="R408" s="118" t="s">
        <v>321</v>
      </c>
      <c r="S408" s="118" t="s">
        <v>320</v>
      </c>
      <c r="T408" s="118" t="s">
        <v>319</v>
      </c>
    </row>
    <row r="409" spans="1:20" hidden="1" x14ac:dyDescent="0.2">
      <c r="A409" s="119">
        <v>10</v>
      </c>
      <c r="B409" s="118" t="s">
        <v>321</v>
      </c>
      <c r="C409" s="118" t="s">
        <v>329</v>
      </c>
      <c r="D409" s="118" t="s">
        <v>328</v>
      </c>
      <c r="E409" s="118" t="s">
        <v>72</v>
      </c>
      <c r="F409" s="118" t="s">
        <v>397</v>
      </c>
      <c r="G409" s="118" t="s">
        <v>414</v>
      </c>
      <c r="H409" s="118" t="s">
        <v>413</v>
      </c>
      <c r="I409" s="118" t="s">
        <v>158</v>
      </c>
      <c r="J409" s="118" t="s">
        <v>351</v>
      </c>
      <c r="K409" s="119">
        <v>0</v>
      </c>
      <c r="L409" s="119">
        <v>0</v>
      </c>
      <c r="M409" s="119">
        <v>0</v>
      </c>
      <c r="N409" s="119">
        <v>0</v>
      </c>
      <c r="O409" s="118" t="s">
        <v>321</v>
      </c>
      <c r="P409" s="118" t="s">
        <v>321</v>
      </c>
      <c r="Q409" s="118" t="s">
        <v>341</v>
      </c>
      <c r="R409" s="118" t="s">
        <v>340</v>
      </c>
      <c r="S409" s="118" t="s">
        <v>320</v>
      </c>
      <c r="T409" s="118" t="s">
        <v>319</v>
      </c>
    </row>
    <row r="410" spans="1:20" hidden="1" x14ac:dyDescent="0.2">
      <c r="A410" s="119">
        <v>10</v>
      </c>
      <c r="B410" s="118" t="s">
        <v>321</v>
      </c>
      <c r="C410" s="118" t="s">
        <v>329</v>
      </c>
      <c r="D410" s="118" t="s">
        <v>328</v>
      </c>
      <c r="E410" s="118" t="s">
        <v>72</v>
      </c>
      <c r="F410" s="118" t="s">
        <v>397</v>
      </c>
      <c r="G410" s="118" t="s">
        <v>412</v>
      </c>
      <c r="H410" s="118" t="s">
        <v>411</v>
      </c>
      <c r="I410" s="118" t="s">
        <v>89</v>
      </c>
      <c r="J410" s="118" t="s">
        <v>323</v>
      </c>
      <c r="K410" s="119">
        <v>10159</v>
      </c>
      <c r="L410" s="119">
        <v>4064</v>
      </c>
      <c r="M410" s="119">
        <v>11084</v>
      </c>
      <c r="N410" s="119">
        <v>4434</v>
      </c>
      <c r="O410" s="118" t="s">
        <v>321</v>
      </c>
      <c r="P410" s="118" t="s">
        <v>321</v>
      </c>
      <c r="Q410" s="118" t="s">
        <v>341</v>
      </c>
      <c r="R410" s="118" t="s">
        <v>340</v>
      </c>
      <c r="S410" s="118" t="s">
        <v>320</v>
      </c>
      <c r="T410" s="118" t="s">
        <v>319</v>
      </c>
    </row>
    <row r="411" spans="1:20" hidden="1" x14ac:dyDescent="0.2">
      <c r="A411" s="119">
        <v>10</v>
      </c>
      <c r="B411" s="118" t="s">
        <v>321</v>
      </c>
      <c r="C411" s="118" t="s">
        <v>329</v>
      </c>
      <c r="D411" s="118" t="s">
        <v>328</v>
      </c>
      <c r="E411" s="118" t="s">
        <v>72</v>
      </c>
      <c r="F411" s="118" t="s">
        <v>397</v>
      </c>
      <c r="G411" s="118" t="s">
        <v>412</v>
      </c>
      <c r="H411" s="118" t="s">
        <v>411</v>
      </c>
      <c r="I411" s="118" t="s">
        <v>140</v>
      </c>
      <c r="J411" s="118" t="s">
        <v>323</v>
      </c>
      <c r="K411" s="119">
        <v>325</v>
      </c>
      <c r="L411" s="119">
        <v>130</v>
      </c>
      <c r="M411" s="119">
        <v>301</v>
      </c>
      <c r="N411" s="119">
        <v>120</v>
      </c>
      <c r="O411" s="118" t="s">
        <v>343</v>
      </c>
      <c r="P411" s="118" t="s">
        <v>342</v>
      </c>
      <c r="Q411" s="118" t="s">
        <v>341</v>
      </c>
      <c r="R411" s="118" t="s">
        <v>340</v>
      </c>
      <c r="S411" s="118" t="s">
        <v>320</v>
      </c>
      <c r="T411" s="118" t="s">
        <v>319</v>
      </c>
    </row>
    <row r="412" spans="1:20" hidden="1" x14ac:dyDescent="0.2">
      <c r="A412" s="119">
        <v>10</v>
      </c>
      <c r="B412" s="118" t="s">
        <v>321</v>
      </c>
      <c r="C412" s="118" t="s">
        <v>329</v>
      </c>
      <c r="D412" s="118" t="s">
        <v>328</v>
      </c>
      <c r="E412" s="118" t="s">
        <v>72</v>
      </c>
      <c r="F412" s="118" t="s">
        <v>397</v>
      </c>
      <c r="G412" s="118" t="s">
        <v>412</v>
      </c>
      <c r="H412" s="118" t="s">
        <v>411</v>
      </c>
      <c r="I412" s="118" t="s">
        <v>99</v>
      </c>
      <c r="J412" s="118" t="s">
        <v>323</v>
      </c>
      <c r="K412" s="119">
        <v>0</v>
      </c>
      <c r="L412" s="119">
        <v>0</v>
      </c>
      <c r="M412" s="119">
        <v>0</v>
      </c>
      <c r="N412" s="119">
        <v>0</v>
      </c>
      <c r="O412" s="118" t="s">
        <v>321</v>
      </c>
      <c r="P412" s="118" t="s">
        <v>321</v>
      </c>
      <c r="Q412" s="118" t="s">
        <v>322</v>
      </c>
      <c r="R412" s="118" t="s">
        <v>321</v>
      </c>
      <c r="S412" s="118" t="s">
        <v>320</v>
      </c>
      <c r="T412" s="118" t="s">
        <v>319</v>
      </c>
    </row>
    <row r="413" spans="1:20" hidden="1" x14ac:dyDescent="0.2">
      <c r="A413" s="119">
        <v>10</v>
      </c>
      <c r="B413" s="118" t="s">
        <v>321</v>
      </c>
      <c r="C413" s="118" t="s">
        <v>329</v>
      </c>
      <c r="D413" s="118" t="s">
        <v>328</v>
      </c>
      <c r="E413" s="118" t="s">
        <v>72</v>
      </c>
      <c r="F413" s="118" t="s">
        <v>397</v>
      </c>
      <c r="G413" s="118" t="s">
        <v>412</v>
      </c>
      <c r="H413" s="118" t="s">
        <v>411</v>
      </c>
      <c r="I413" s="118" t="s">
        <v>151</v>
      </c>
      <c r="J413" s="118" t="s">
        <v>323</v>
      </c>
      <c r="K413" s="119">
        <v>0</v>
      </c>
      <c r="L413" s="119">
        <v>0</v>
      </c>
      <c r="M413" s="119">
        <v>0</v>
      </c>
      <c r="N413" s="119">
        <v>0</v>
      </c>
      <c r="O413" s="118" t="s">
        <v>321</v>
      </c>
      <c r="P413" s="118" t="s">
        <v>321</v>
      </c>
      <c r="Q413" s="118" t="s">
        <v>322</v>
      </c>
      <c r="R413" s="118" t="s">
        <v>321</v>
      </c>
      <c r="S413" s="118" t="s">
        <v>320</v>
      </c>
      <c r="T413" s="118" t="s">
        <v>319</v>
      </c>
    </row>
    <row r="414" spans="1:20" hidden="1" x14ac:dyDescent="0.2">
      <c r="A414" s="119">
        <v>10</v>
      </c>
      <c r="B414" s="118" t="s">
        <v>321</v>
      </c>
      <c r="C414" s="118" t="s">
        <v>329</v>
      </c>
      <c r="D414" s="118" t="s">
        <v>328</v>
      </c>
      <c r="E414" s="118" t="s">
        <v>72</v>
      </c>
      <c r="F414" s="118" t="s">
        <v>397</v>
      </c>
      <c r="G414" s="118" t="s">
        <v>412</v>
      </c>
      <c r="H414" s="118" t="s">
        <v>411</v>
      </c>
      <c r="I414" s="118" t="s">
        <v>407</v>
      </c>
      <c r="J414" s="118" t="s">
        <v>405</v>
      </c>
      <c r="K414" s="119">
        <v>0</v>
      </c>
      <c r="L414" s="119">
        <v>0</v>
      </c>
      <c r="M414" s="119">
        <v>0</v>
      </c>
      <c r="N414" s="119">
        <v>0</v>
      </c>
      <c r="O414" s="118" t="s">
        <v>321</v>
      </c>
      <c r="P414" s="118" t="s">
        <v>321</v>
      </c>
      <c r="Q414" s="118" t="s">
        <v>322</v>
      </c>
      <c r="R414" s="118" t="s">
        <v>321</v>
      </c>
      <c r="S414" s="118" t="s">
        <v>320</v>
      </c>
      <c r="T414" s="118" t="s">
        <v>319</v>
      </c>
    </row>
    <row r="415" spans="1:20" hidden="1" x14ac:dyDescent="0.2">
      <c r="A415" s="119">
        <v>10</v>
      </c>
      <c r="B415" s="118" t="s">
        <v>321</v>
      </c>
      <c r="C415" s="118" t="s">
        <v>329</v>
      </c>
      <c r="D415" s="118" t="s">
        <v>328</v>
      </c>
      <c r="E415" s="118" t="s">
        <v>72</v>
      </c>
      <c r="F415" s="118" t="s">
        <v>397</v>
      </c>
      <c r="G415" s="118" t="s">
        <v>412</v>
      </c>
      <c r="H415" s="118" t="s">
        <v>411</v>
      </c>
      <c r="I415" s="118" t="s">
        <v>337</v>
      </c>
      <c r="J415" s="118" t="s">
        <v>336</v>
      </c>
      <c r="K415" s="119">
        <v>0</v>
      </c>
      <c r="L415" s="119">
        <v>0</v>
      </c>
      <c r="M415" s="119">
        <v>0</v>
      </c>
      <c r="N415" s="119">
        <v>0</v>
      </c>
      <c r="O415" s="118" t="s">
        <v>321</v>
      </c>
      <c r="P415" s="118" t="s">
        <v>321</v>
      </c>
      <c r="Q415" s="118" t="s">
        <v>322</v>
      </c>
      <c r="R415" s="118" t="s">
        <v>321</v>
      </c>
      <c r="S415" s="118" t="s">
        <v>320</v>
      </c>
      <c r="T415" s="118" t="s">
        <v>319</v>
      </c>
    </row>
    <row r="416" spans="1:20" hidden="1" x14ac:dyDescent="0.2">
      <c r="A416" s="119">
        <v>10</v>
      </c>
      <c r="B416" s="118" t="s">
        <v>321</v>
      </c>
      <c r="C416" s="118" t="s">
        <v>329</v>
      </c>
      <c r="D416" s="118" t="s">
        <v>328</v>
      </c>
      <c r="E416" s="118" t="s">
        <v>72</v>
      </c>
      <c r="F416" s="118" t="s">
        <v>397</v>
      </c>
      <c r="G416" s="118" t="s">
        <v>412</v>
      </c>
      <c r="H416" s="118" t="s">
        <v>411</v>
      </c>
      <c r="I416" s="118" t="s">
        <v>404</v>
      </c>
      <c r="J416" s="118" t="s">
        <v>335</v>
      </c>
      <c r="K416" s="119">
        <v>0</v>
      </c>
      <c r="L416" s="119">
        <v>0</v>
      </c>
      <c r="M416" s="119">
        <v>0</v>
      </c>
      <c r="N416" s="119">
        <v>0</v>
      </c>
      <c r="O416" s="118" t="s">
        <v>321</v>
      </c>
      <c r="P416" s="118" t="s">
        <v>321</v>
      </c>
      <c r="Q416" s="118" t="s">
        <v>322</v>
      </c>
      <c r="R416" s="118" t="s">
        <v>321</v>
      </c>
      <c r="S416" s="118" t="s">
        <v>320</v>
      </c>
      <c r="T416" s="118" t="s">
        <v>319</v>
      </c>
    </row>
    <row r="417" spans="1:20" hidden="1" x14ac:dyDescent="0.2">
      <c r="A417" s="119">
        <v>10</v>
      </c>
      <c r="B417" s="118" t="s">
        <v>321</v>
      </c>
      <c r="C417" s="118" t="s">
        <v>329</v>
      </c>
      <c r="D417" s="118" t="s">
        <v>328</v>
      </c>
      <c r="E417" s="118" t="s">
        <v>72</v>
      </c>
      <c r="F417" s="118" t="s">
        <v>397</v>
      </c>
      <c r="G417" s="118" t="s">
        <v>412</v>
      </c>
      <c r="H417" s="118" t="s">
        <v>411</v>
      </c>
      <c r="I417" s="118" t="s">
        <v>136</v>
      </c>
      <c r="J417" s="118" t="s">
        <v>330</v>
      </c>
      <c r="K417" s="119">
        <v>0</v>
      </c>
      <c r="L417" s="119">
        <v>0</v>
      </c>
      <c r="M417" s="119">
        <v>0</v>
      </c>
      <c r="N417" s="119">
        <v>0</v>
      </c>
      <c r="O417" s="118" t="s">
        <v>321</v>
      </c>
      <c r="P417" s="118" t="s">
        <v>321</v>
      </c>
      <c r="Q417" s="118" t="s">
        <v>322</v>
      </c>
      <c r="R417" s="118" t="s">
        <v>321</v>
      </c>
      <c r="S417" s="118" t="s">
        <v>320</v>
      </c>
      <c r="T417" s="118" t="s">
        <v>319</v>
      </c>
    </row>
    <row r="418" spans="1:20" hidden="1" x14ac:dyDescent="0.2">
      <c r="A418" s="119">
        <v>10</v>
      </c>
      <c r="B418" s="118" t="s">
        <v>321</v>
      </c>
      <c r="C418" s="118" t="s">
        <v>329</v>
      </c>
      <c r="D418" s="118" t="s">
        <v>328</v>
      </c>
      <c r="E418" s="118" t="s">
        <v>72</v>
      </c>
      <c r="F418" s="118" t="s">
        <v>397</v>
      </c>
      <c r="G418" s="118" t="s">
        <v>412</v>
      </c>
      <c r="H418" s="118" t="s">
        <v>411</v>
      </c>
      <c r="I418" s="118" t="s">
        <v>158</v>
      </c>
      <c r="J418" s="118" t="s">
        <v>351</v>
      </c>
      <c r="K418" s="119">
        <v>0</v>
      </c>
      <c r="L418" s="119">
        <v>0</v>
      </c>
      <c r="M418" s="119">
        <v>-191</v>
      </c>
      <c r="N418" s="119">
        <v>-38</v>
      </c>
      <c r="O418" s="118" t="s">
        <v>321</v>
      </c>
      <c r="P418" s="118" t="s">
        <v>321</v>
      </c>
      <c r="Q418" s="118" t="s">
        <v>341</v>
      </c>
      <c r="R418" s="118" t="s">
        <v>340</v>
      </c>
      <c r="S418" s="118" t="s">
        <v>320</v>
      </c>
      <c r="T418" s="118" t="s">
        <v>319</v>
      </c>
    </row>
    <row r="419" spans="1:20" hidden="1" x14ac:dyDescent="0.2">
      <c r="A419" s="119">
        <v>10</v>
      </c>
      <c r="B419" s="118" t="s">
        <v>321</v>
      </c>
      <c r="C419" s="118" t="s">
        <v>329</v>
      </c>
      <c r="D419" s="118" t="s">
        <v>328</v>
      </c>
      <c r="E419" s="118" t="s">
        <v>72</v>
      </c>
      <c r="F419" s="118" t="s">
        <v>397</v>
      </c>
      <c r="G419" s="118" t="s">
        <v>409</v>
      </c>
      <c r="H419" s="118" t="s">
        <v>408</v>
      </c>
      <c r="I419" s="118" t="s">
        <v>89</v>
      </c>
      <c r="J419" s="118" t="s">
        <v>323</v>
      </c>
      <c r="K419" s="119">
        <v>39892</v>
      </c>
      <c r="L419" s="119">
        <v>17951</v>
      </c>
      <c r="M419" s="119">
        <v>41229</v>
      </c>
      <c r="N419" s="119">
        <v>18553</v>
      </c>
      <c r="O419" s="118" t="s">
        <v>321</v>
      </c>
      <c r="P419" s="118" t="s">
        <v>321</v>
      </c>
      <c r="Q419" s="118" t="s">
        <v>341</v>
      </c>
      <c r="R419" s="118" t="s">
        <v>340</v>
      </c>
      <c r="S419" s="118" t="s">
        <v>320</v>
      </c>
      <c r="T419" s="118" t="s">
        <v>319</v>
      </c>
    </row>
    <row r="420" spans="1:20" hidden="1" x14ac:dyDescent="0.2">
      <c r="A420" s="119">
        <v>10</v>
      </c>
      <c r="B420" s="118" t="s">
        <v>321</v>
      </c>
      <c r="C420" s="118" t="s">
        <v>329</v>
      </c>
      <c r="D420" s="118" t="s">
        <v>328</v>
      </c>
      <c r="E420" s="118" t="s">
        <v>72</v>
      </c>
      <c r="F420" s="118" t="s">
        <v>397</v>
      </c>
      <c r="G420" s="118" t="s">
        <v>409</v>
      </c>
      <c r="H420" s="118" t="s">
        <v>408</v>
      </c>
      <c r="I420" s="118" t="s">
        <v>140</v>
      </c>
      <c r="J420" s="118" t="s">
        <v>323</v>
      </c>
      <c r="K420" s="119">
        <v>600</v>
      </c>
      <c r="L420" s="119">
        <v>270</v>
      </c>
      <c r="M420" s="119">
        <v>322</v>
      </c>
      <c r="N420" s="119">
        <v>145</v>
      </c>
      <c r="O420" s="118" t="s">
        <v>343</v>
      </c>
      <c r="P420" s="118" t="s">
        <v>342</v>
      </c>
      <c r="Q420" s="118" t="s">
        <v>341</v>
      </c>
      <c r="R420" s="118" t="s">
        <v>340</v>
      </c>
      <c r="S420" s="118" t="s">
        <v>320</v>
      </c>
      <c r="T420" s="118" t="s">
        <v>319</v>
      </c>
    </row>
    <row r="421" spans="1:20" hidden="1" x14ac:dyDescent="0.2">
      <c r="A421" s="119">
        <v>10</v>
      </c>
      <c r="B421" s="118" t="s">
        <v>321</v>
      </c>
      <c r="C421" s="118" t="s">
        <v>329</v>
      </c>
      <c r="D421" s="118" t="s">
        <v>328</v>
      </c>
      <c r="E421" s="118" t="s">
        <v>72</v>
      </c>
      <c r="F421" s="118" t="s">
        <v>397</v>
      </c>
      <c r="G421" s="118" t="s">
        <v>409</v>
      </c>
      <c r="H421" s="118" t="s">
        <v>408</v>
      </c>
      <c r="I421" s="118" t="s">
        <v>99</v>
      </c>
      <c r="J421" s="118" t="s">
        <v>323</v>
      </c>
      <c r="K421" s="119">
        <v>0</v>
      </c>
      <c r="L421" s="119">
        <v>0</v>
      </c>
      <c r="M421" s="119">
        <v>0</v>
      </c>
      <c r="N421" s="119">
        <v>0</v>
      </c>
      <c r="O421" s="118" t="s">
        <v>321</v>
      </c>
      <c r="P421" s="118" t="s">
        <v>321</v>
      </c>
      <c r="Q421" s="118" t="s">
        <v>322</v>
      </c>
      <c r="R421" s="118" t="s">
        <v>321</v>
      </c>
      <c r="S421" s="118" t="s">
        <v>320</v>
      </c>
      <c r="T421" s="118" t="s">
        <v>319</v>
      </c>
    </row>
    <row r="422" spans="1:20" hidden="1" x14ac:dyDescent="0.2">
      <c r="A422" s="119">
        <v>10</v>
      </c>
      <c r="B422" s="118" t="s">
        <v>321</v>
      </c>
      <c r="C422" s="118" t="s">
        <v>329</v>
      </c>
      <c r="D422" s="118" t="s">
        <v>328</v>
      </c>
      <c r="E422" s="118" t="s">
        <v>72</v>
      </c>
      <c r="F422" s="118" t="s">
        <v>397</v>
      </c>
      <c r="G422" s="118" t="s">
        <v>409</v>
      </c>
      <c r="H422" s="118" t="s">
        <v>408</v>
      </c>
      <c r="I422" s="118" t="s">
        <v>151</v>
      </c>
      <c r="J422" s="118" t="s">
        <v>323</v>
      </c>
      <c r="K422" s="119">
        <v>0</v>
      </c>
      <c r="L422" s="119">
        <v>0</v>
      </c>
      <c r="M422" s="119">
        <v>0</v>
      </c>
      <c r="N422" s="119">
        <v>0</v>
      </c>
      <c r="O422" s="118" t="s">
        <v>321</v>
      </c>
      <c r="P422" s="118" t="s">
        <v>321</v>
      </c>
      <c r="Q422" s="118" t="s">
        <v>322</v>
      </c>
      <c r="R422" s="118" t="s">
        <v>321</v>
      </c>
      <c r="S422" s="118" t="s">
        <v>320</v>
      </c>
      <c r="T422" s="118" t="s">
        <v>319</v>
      </c>
    </row>
    <row r="423" spans="1:20" hidden="1" x14ac:dyDescent="0.2">
      <c r="A423" s="119">
        <v>10</v>
      </c>
      <c r="B423" s="118" t="s">
        <v>321</v>
      </c>
      <c r="C423" s="118" t="s">
        <v>329</v>
      </c>
      <c r="D423" s="118" t="s">
        <v>328</v>
      </c>
      <c r="E423" s="118" t="s">
        <v>72</v>
      </c>
      <c r="F423" s="118" t="s">
        <v>397</v>
      </c>
      <c r="G423" s="118" t="s">
        <v>409</v>
      </c>
      <c r="H423" s="118" t="s">
        <v>408</v>
      </c>
      <c r="I423" s="118" t="s">
        <v>407</v>
      </c>
      <c r="J423" s="118" t="s">
        <v>405</v>
      </c>
      <c r="K423" s="119">
        <v>286</v>
      </c>
      <c r="L423" s="119">
        <v>129</v>
      </c>
      <c r="M423" s="119">
        <v>0</v>
      </c>
      <c r="N423" s="119">
        <v>0</v>
      </c>
      <c r="O423" s="118" t="s">
        <v>321</v>
      </c>
      <c r="P423" s="118" t="s">
        <v>321</v>
      </c>
      <c r="Q423" s="118" t="s">
        <v>341</v>
      </c>
      <c r="R423" s="118" t="s">
        <v>340</v>
      </c>
      <c r="S423" s="118" t="s">
        <v>320</v>
      </c>
      <c r="T423" s="118" t="s">
        <v>319</v>
      </c>
    </row>
    <row r="424" spans="1:20" hidden="1" x14ac:dyDescent="0.2">
      <c r="A424" s="119">
        <v>10</v>
      </c>
      <c r="B424" s="118" t="s">
        <v>321</v>
      </c>
      <c r="C424" s="118" t="s">
        <v>329</v>
      </c>
      <c r="D424" s="118" t="s">
        <v>328</v>
      </c>
      <c r="E424" s="118" t="s">
        <v>72</v>
      </c>
      <c r="F424" s="118" t="s">
        <v>397</v>
      </c>
      <c r="G424" s="118" t="s">
        <v>409</v>
      </c>
      <c r="H424" s="118" t="s">
        <v>408</v>
      </c>
      <c r="I424" s="118" t="s">
        <v>410</v>
      </c>
      <c r="J424" s="118" t="s">
        <v>405</v>
      </c>
      <c r="K424" s="119">
        <v>-286</v>
      </c>
      <c r="L424" s="119">
        <v>-129</v>
      </c>
      <c r="M424" s="119">
        <v>0</v>
      </c>
      <c r="N424" s="119">
        <v>0</v>
      </c>
      <c r="O424" s="118" t="s">
        <v>343</v>
      </c>
      <c r="P424" s="118" t="s">
        <v>342</v>
      </c>
      <c r="Q424" s="118" t="s">
        <v>341</v>
      </c>
      <c r="R424" s="118" t="s">
        <v>340</v>
      </c>
      <c r="S424" s="118" t="s">
        <v>320</v>
      </c>
      <c r="T424" s="118" t="s">
        <v>319</v>
      </c>
    </row>
    <row r="425" spans="1:20" hidden="1" x14ac:dyDescent="0.2">
      <c r="A425" s="119">
        <v>10</v>
      </c>
      <c r="B425" s="118" t="s">
        <v>321</v>
      </c>
      <c r="C425" s="118" t="s">
        <v>329</v>
      </c>
      <c r="D425" s="118" t="s">
        <v>328</v>
      </c>
      <c r="E425" s="118" t="s">
        <v>72</v>
      </c>
      <c r="F425" s="118" t="s">
        <v>397</v>
      </c>
      <c r="G425" s="118" t="s">
        <v>409</v>
      </c>
      <c r="H425" s="118" t="s">
        <v>408</v>
      </c>
      <c r="I425" s="118" t="s">
        <v>337</v>
      </c>
      <c r="J425" s="118" t="s">
        <v>336</v>
      </c>
      <c r="K425" s="119">
        <v>0</v>
      </c>
      <c r="L425" s="119">
        <v>0</v>
      </c>
      <c r="M425" s="119">
        <v>0</v>
      </c>
      <c r="N425" s="119">
        <v>0</v>
      </c>
      <c r="O425" s="118" t="s">
        <v>321</v>
      </c>
      <c r="P425" s="118" t="s">
        <v>321</v>
      </c>
      <c r="Q425" s="118" t="s">
        <v>322</v>
      </c>
      <c r="R425" s="118" t="s">
        <v>321</v>
      </c>
      <c r="S425" s="118" t="s">
        <v>320</v>
      </c>
      <c r="T425" s="118" t="s">
        <v>319</v>
      </c>
    </row>
    <row r="426" spans="1:20" hidden="1" x14ac:dyDescent="0.2">
      <c r="A426" s="119">
        <v>10</v>
      </c>
      <c r="B426" s="118" t="s">
        <v>321</v>
      </c>
      <c r="C426" s="118" t="s">
        <v>329</v>
      </c>
      <c r="D426" s="118" t="s">
        <v>328</v>
      </c>
      <c r="E426" s="118" t="s">
        <v>72</v>
      </c>
      <c r="F426" s="118" t="s">
        <v>397</v>
      </c>
      <c r="G426" s="118" t="s">
        <v>409</v>
      </c>
      <c r="H426" s="118" t="s">
        <v>408</v>
      </c>
      <c r="I426" s="118" t="s">
        <v>136</v>
      </c>
      <c r="J426" s="118" t="s">
        <v>330</v>
      </c>
      <c r="K426" s="119">
        <v>0</v>
      </c>
      <c r="L426" s="119">
        <v>0</v>
      </c>
      <c r="M426" s="119">
        <v>0</v>
      </c>
      <c r="N426" s="119">
        <v>0</v>
      </c>
      <c r="O426" s="118" t="s">
        <v>321</v>
      </c>
      <c r="P426" s="118" t="s">
        <v>321</v>
      </c>
      <c r="Q426" s="118" t="s">
        <v>322</v>
      </c>
      <c r="R426" s="118" t="s">
        <v>321</v>
      </c>
      <c r="S426" s="118" t="s">
        <v>320</v>
      </c>
      <c r="T426" s="118" t="s">
        <v>319</v>
      </c>
    </row>
    <row r="427" spans="1:20" hidden="1" x14ac:dyDescent="0.2">
      <c r="A427" s="119">
        <v>10</v>
      </c>
      <c r="B427" s="118" t="s">
        <v>321</v>
      </c>
      <c r="C427" s="118" t="s">
        <v>329</v>
      </c>
      <c r="D427" s="118" t="s">
        <v>328</v>
      </c>
      <c r="E427" s="118" t="s">
        <v>72</v>
      </c>
      <c r="F427" s="118" t="s">
        <v>397</v>
      </c>
      <c r="G427" s="118" t="s">
        <v>409</v>
      </c>
      <c r="H427" s="118" t="s">
        <v>408</v>
      </c>
      <c r="I427" s="118" t="s">
        <v>158</v>
      </c>
      <c r="J427" s="118" t="s">
        <v>351</v>
      </c>
      <c r="K427" s="119">
        <v>0</v>
      </c>
      <c r="L427" s="119">
        <v>0</v>
      </c>
      <c r="M427" s="119">
        <v>-491</v>
      </c>
      <c r="N427" s="119">
        <v>-110</v>
      </c>
      <c r="O427" s="118" t="s">
        <v>321</v>
      </c>
      <c r="P427" s="118" t="s">
        <v>321</v>
      </c>
      <c r="Q427" s="118" t="s">
        <v>341</v>
      </c>
      <c r="R427" s="118" t="s">
        <v>340</v>
      </c>
      <c r="S427" s="118" t="s">
        <v>320</v>
      </c>
      <c r="T427" s="118" t="s">
        <v>319</v>
      </c>
    </row>
    <row r="428" spans="1:20" hidden="1" x14ac:dyDescent="0.2">
      <c r="A428" s="119">
        <v>10</v>
      </c>
      <c r="B428" s="118" t="s">
        <v>321</v>
      </c>
      <c r="C428" s="118" t="s">
        <v>329</v>
      </c>
      <c r="D428" s="118" t="s">
        <v>328</v>
      </c>
      <c r="E428" s="118" t="s">
        <v>72</v>
      </c>
      <c r="F428" s="118" t="s">
        <v>397</v>
      </c>
      <c r="G428" s="118" t="s">
        <v>403</v>
      </c>
      <c r="H428" s="118" t="s">
        <v>402</v>
      </c>
      <c r="I428" s="118" t="s">
        <v>89</v>
      </c>
      <c r="J428" s="118" t="s">
        <v>323</v>
      </c>
      <c r="K428" s="119">
        <v>21892</v>
      </c>
      <c r="L428" s="119">
        <v>9632</v>
      </c>
      <c r="M428" s="119">
        <v>23692</v>
      </c>
      <c r="N428" s="119">
        <v>10424</v>
      </c>
      <c r="O428" s="118" t="s">
        <v>321</v>
      </c>
      <c r="P428" s="118" t="s">
        <v>321</v>
      </c>
      <c r="Q428" s="118" t="s">
        <v>341</v>
      </c>
      <c r="R428" s="118" t="s">
        <v>340</v>
      </c>
      <c r="S428" s="118" t="s">
        <v>320</v>
      </c>
      <c r="T428" s="118" t="s">
        <v>319</v>
      </c>
    </row>
    <row r="429" spans="1:20" hidden="1" x14ac:dyDescent="0.2">
      <c r="A429" s="119">
        <v>10</v>
      </c>
      <c r="B429" s="118" t="s">
        <v>321</v>
      </c>
      <c r="C429" s="118" t="s">
        <v>329</v>
      </c>
      <c r="D429" s="118" t="s">
        <v>328</v>
      </c>
      <c r="E429" s="118" t="s">
        <v>72</v>
      </c>
      <c r="F429" s="118" t="s">
        <v>397</v>
      </c>
      <c r="G429" s="118" t="s">
        <v>403</v>
      </c>
      <c r="H429" s="118" t="s">
        <v>402</v>
      </c>
      <c r="I429" s="118" t="s">
        <v>140</v>
      </c>
      <c r="J429" s="118" t="s">
        <v>323</v>
      </c>
      <c r="K429" s="119">
        <v>625</v>
      </c>
      <c r="L429" s="119">
        <v>275</v>
      </c>
      <c r="M429" s="119">
        <v>403</v>
      </c>
      <c r="N429" s="119">
        <v>177</v>
      </c>
      <c r="O429" s="118" t="s">
        <v>343</v>
      </c>
      <c r="P429" s="118" t="s">
        <v>342</v>
      </c>
      <c r="Q429" s="118" t="s">
        <v>341</v>
      </c>
      <c r="R429" s="118" t="s">
        <v>340</v>
      </c>
      <c r="S429" s="118" t="s">
        <v>320</v>
      </c>
      <c r="T429" s="118" t="s">
        <v>319</v>
      </c>
    </row>
    <row r="430" spans="1:20" hidden="1" x14ac:dyDescent="0.2">
      <c r="A430" s="119">
        <v>10</v>
      </c>
      <c r="B430" s="118" t="s">
        <v>321</v>
      </c>
      <c r="C430" s="118" t="s">
        <v>329</v>
      </c>
      <c r="D430" s="118" t="s">
        <v>328</v>
      </c>
      <c r="E430" s="118" t="s">
        <v>72</v>
      </c>
      <c r="F430" s="118" t="s">
        <v>397</v>
      </c>
      <c r="G430" s="118" t="s">
        <v>403</v>
      </c>
      <c r="H430" s="118" t="s">
        <v>402</v>
      </c>
      <c r="I430" s="118" t="s">
        <v>99</v>
      </c>
      <c r="J430" s="118" t="s">
        <v>323</v>
      </c>
      <c r="K430" s="119">
        <v>0</v>
      </c>
      <c r="L430" s="119">
        <v>0</v>
      </c>
      <c r="M430" s="119">
        <v>0</v>
      </c>
      <c r="N430" s="119">
        <v>0</v>
      </c>
      <c r="O430" s="118" t="s">
        <v>321</v>
      </c>
      <c r="P430" s="118" t="s">
        <v>321</v>
      </c>
      <c r="Q430" s="118" t="s">
        <v>322</v>
      </c>
      <c r="R430" s="118" t="s">
        <v>321</v>
      </c>
      <c r="S430" s="118" t="s">
        <v>320</v>
      </c>
      <c r="T430" s="118" t="s">
        <v>319</v>
      </c>
    </row>
    <row r="431" spans="1:20" hidden="1" x14ac:dyDescent="0.2">
      <c r="A431" s="119">
        <v>10</v>
      </c>
      <c r="B431" s="118" t="s">
        <v>321</v>
      </c>
      <c r="C431" s="118" t="s">
        <v>329</v>
      </c>
      <c r="D431" s="118" t="s">
        <v>328</v>
      </c>
      <c r="E431" s="118" t="s">
        <v>72</v>
      </c>
      <c r="F431" s="118" t="s">
        <v>397</v>
      </c>
      <c r="G431" s="118" t="s">
        <v>403</v>
      </c>
      <c r="H431" s="118" t="s">
        <v>402</v>
      </c>
      <c r="I431" s="118" t="s">
        <v>151</v>
      </c>
      <c r="J431" s="118" t="s">
        <v>323</v>
      </c>
      <c r="K431" s="119">
        <v>0</v>
      </c>
      <c r="L431" s="119">
        <v>0</v>
      </c>
      <c r="M431" s="119">
        <v>0</v>
      </c>
      <c r="N431" s="119">
        <v>0</v>
      </c>
      <c r="O431" s="118" t="s">
        <v>321</v>
      </c>
      <c r="P431" s="118" t="s">
        <v>321</v>
      </c>
      <c r="Q431" s="118" t="s">
        <v>322</v>
      </c>
      <c r="R431" s="118" t="s">
        <v>321</v>
      </c>
      <c r="S431" s="118" t="s">
        <v>320</v>
      </c>
      <c r="T431" s="118" t="s">
        <v>319</v>
      </c>
    </row>
    <row r="432" spans="1:20" hidden="1" x14ac:dyDescent="0.2">
      <c r="A432" s="119">
        <v>10</v>
      </c>
      <c r="B432" s="118" t="s">
        <v>321</v>
      </c>
      <c r="C432" s="118" t="s">
        <v>329</v>
      </c>
      <c r="D432" s="118" t="s">
        <v>328</v>
      </c>
      <c r="E432" s="118" t="s">
        <v>72</v>
      </c>
      <c r="F432" s="118" t="s">
        <v>397</v>
      </c>
      <c r="G432" s="118" t="s">
        <v>403</v>
      </c>
      <c r="H432" s="118" t="s">
        <v>402</v>
      </c>
      <c r="I432" s="118" t="s">
        <v>407</v>
      </c>
      <c r="J432" s="118" t="s">
        <v>405</v>
      </c>
      <c r="K432" s="119">
        <v>124</v>
      </c>
      <c r="L432" s="119">
        <v>55</v>
      </c>
      <c r="M432" s="119">
        <v>0</v>
      </c>
      <c r="N432" s="119">
        <v>0</v>
      </c>
      <c r="O432" s="118" t="s">
        <v>321</v>
      </c>
      <c r="P432" s="118" t="s">
        <v>321</v>
      </c>
      <c r="Q432" s="118" t="s">
        <v>341</v>
      </c>
      <c r="R432" s="118" t="s">
        <v>340</v>
      </c>
      <c r="S432" s="118" t="s">
        <v>320</v>
      </c>
      <c r="T432" s="118" t="s">
        <v>319</v>
      </c>
    </row>
    <row r="433" spans="1:20" hidden="1" x14ac:dyDescent="0.2">
      <c r="A433" s="119">
        <v>10</v>
      </c>
      <c r="B433" s="118" t="s">
        <v>321</v>
      </c>
      <c r="C433" s="118" t="s">
        <v>329</v>
      </c>
      <c r="D433" s="118" t="s">
        <v>328</v>
      </c>
      <c r="E433" s="118" t="s">
        <v>72</v>
      </c>
      <c r="F433" s="118" t="s">
        <v>397</v>
      </c>
      <c r="G433" s="118" t="s">
        <v>403</v>
      </c>
      <c r="H433" s="118" t="s">
        <v>402</v>
      </c>
      <c r="I433" s="118" t="s">
        <v>406</v>
      </c>
      <c r="J433" s="118" t="s">
        <v>405</v>
      </c>
      <c r="K433" s="119">
        <v>-124</v>
      </c>
      <c r="L433" s="119">
        <v>-55</v>
      </c>
      <c r="M433" s="119">
        <v>0</v>
      </c>
      <c r="N433" s="119">
        <v>0</v>
      </c>
      <c r="O433" s="118" t="s">
        <v>343</v>
      </c>
      <c r="P433" s="118" t="s">
        <v>342</v>
      </c>
      <c r="Q433" s="118" t="s">
        <v>341</v>
      </c>
      <c r="R433" s="118" t="s">
        <v>340</v>
      </c>
      <c r="S433" s="118" t="s">
        <v>320</v>
      </c>
      <c r="T433" s="118" t="s">
        <v>319</v>
      </c>
    </row>
    <row r="434" spans="1:20" hidden="1" x14ac:dyDescent="0.2">
      <c r="A434" s="119">
        <v>10</v>
      </c>
      <c r="B434" s="118" t="s">
        <v>321</v>
      </c>
      <c r="C434" s="118" t="s">
        <v>329</v>
      </c>
      <c r="D434" s="118" t="s">
        <v>328</v>
      </c>
      <c r="E434" s="118" t="s">
        <v>72</v>
      </c>
      <c r="F434" s="118" t="s">
        <v>397</v>
      </c>
      <c r="G434" s="118" t="s">
        <v>403</v>
      </c>
      <c r="H434" s="118" t="s">
        <v>402</v>
      </c>
      <c r="I434" s="118" t="s">
        <v>337</v>
      </c>
      <c r="J434" s="118" t="s">
        <v>336</v>
      </c>
      <c r="K434" s="119">
        <v>0</v>
      </c>
      <c r="L434" s="119">
        <v>0</v>
      </c>
      <c r="M434" s="119">
        <v>0</v>
      </c>
      <c r="N434" s="119">
        <v>0</v>
      </c>
      <c r="O434" s="118" t="s">
        <v>321</v>
      </c>
      <c r="P434" s="118" t="s">
        <v>321</v>
      </c>
      <c r="Q434" s="118" t="s">
        <v>322</v>
      </c>
      <c r="R434" s="118" t="s">
        <v>321</v>
      </c>
      <c r="S434" s="118" t="s">
        <v>320</v>
      </c>
      <c r="T434" s="118" t="s">
        <v>319</v>
      </c>
    </row>
    <row r="435" spans="1:20" hidden="1" x14ac:dyDescent="0.2">
      <c r="A435" s="119">
        <v>10</v>
      </c>
      <c r="B435" s="118" t="s">
        <v>321</v>
      </c>
      <c r="C435" s="118" t="s">
        <v>329</v>
      </c>
      <c r="D435" s="118" t="s">
        <v>328</v>
      </c>
      <c r="E435" s="118" t="s">
        <v>72</v>
      </c>
      <c r="F435" s="118" t="s">
        <v>397</v>
      </c>
      <c r="G435" s="118" t="s">
        <v>403</v>
      </c>
      <c r="H435" s="118" t="s">
        <v>402</v>
      </c>
      <c r="I435" s="118" t="s">
        <v>404</v>
      </c>
      <c r="J435" s="118" t="s">
        <v>335</v>
      </c>
      <c r="K435" s="119">
        <v>0</v>
      </c>
      <c r="L435" s="119">
        <v>0</v>
      </c>
      <c r="M435" s="119">
        <v>0</v>
      </c>
      <c r="N435" s="119">
        <v>0</v>
      </c>
      <c r="O435" s="118" t="s">
        <v>321</v>
      </c>
      <c r="P435" s="118" t="s">
        <v>321</v>
      </c>
      <c r="Q435" s="118" t="s">
        <v>322</v>
      </c>
      <c r="R435" s="118" t="s">
        <v>321</v>
      </c>
      <c r="S435" s="118" t="s">
        <v>320</v>
      </c>
      <c r="T435" s="118" t="s">
        <v>319</v>
      </c>
    </row>
    <row r="436" spans="1:20" hidden="1" x14ac:dyDescent="0.2">
      <c r="A436" s="119">
        <v>10</v>
      </c>
      <c r="B436" s="118" t="s">
        <v>321</v>
      </c>
      <c r="C436" s="118" t="s">
        <v>329</v>
      </c>
      <c r="D436" s="118" t="s">
        <v>328</v>
      </c>
      <c r="E436" s="118" t="s">
        <v>72</v>
      </c>
      <c r="F436" s="118" t="s">
        <v>397</v>
      </c>
      <c r="G436" s="118" t="s">
        <v>403</v>
      </c>
      <c r="H436" s="118" t="s">
        <v>402</v>
      </c>
      <c r="I436" s="118" t="s">
        <v>167</v>
      </c>
      <c r="J436" s="118" t="s">
        <v>330</v>
      </c>
      <c r="K436" s="119">
        <v>0</v>
      </c>
      <c r="L436" s="119">
        <v>0</v>
      </c>
      <c r="M436" s="119">
        <v>0</v>
      </c>
      <c r="N436" s="119">
        <v>0</v>
      </c>
      <c r="O436" s="118" t="s">
        <v>321</v>
      </c>
      <c r="P436" s="118" t="s">
        <v>321</v>
      </c>
      <c r="Q436" s="118" t="s">
        <v>322</v>
      </c>
      <c r="R436" s="118" t="s">
        <v>321</v>
      </c>
      <c r="S436" s="118" t="s">
        <v>320</v>
      </c>
      <c r="T436" s="118" t="s">
        <v>319</v>
      </c>
    </row>
    <row r="437" spans="1:20" hidden="1" x14ac:dyDescent="0.2">
      <c r="A437" s="119">
        <v>10</v>
      </c>
      <c r="B437" s="118" t="s">
        <v>321</v>
      </c>
      <c r="C437" s="118" t="s">
        <v>329</v>
      </c>
      <c r="D437" s="118" t="s">
        <v>328</v>
      </c>
      <c r="E437" s="118" t="s">
        <v>72</v>
      </c>
      <c r="F437" s="118" t="s">
        <v>397</v>
      </c>
      <c r="G437" s="118" t="s">
        <v>403</v>
      </c>
      <c r="H437" s="118" t="s">
        <v>402</v>
      </c>
      <c r="I437" s="118" t="s">
        <v>158</v>
      </c>
      <c r="J437" s="118" t="s">
        <v>351</v>
      </c>
      <c r="K437" s="119">
        <v>0</v>
      </c>
      <c r="L437" s="119">
        <v>0</v>
      </c>
      <c r="M437" s="119">
        <v>-25</v>
      </c>
      <c r="N437" s="119">
        <v>-6</v>
      </c>
      <c r="O437" s="118" t="s">
        <v>321</v>
      </c>
      <c r="P437" s="118" t="s">
        <v>321</v>
      </c>
      <c r="Q437" s="118" t="s">
        <v>341</v>
      </c>
      <c r="R437" s="118" t="s">
        <v>340</v>
      </c>
      <c r="S437" s="118" t="s">
        <v>320</v>
      </c>
      <c r="T437" s="118" t="s">
        <v>319</v>
      </c>
    </row>
    <row r="438" spans="1:20" hidden="1" x14ac:dyDescent="0.2">
      <c r="A438" s="119">
        <v>10</v>
      </c>
      <c r="B438" s="118" t="s">
        <v>321</v>
      </c>
      <c r="C438" s="118" t="s">
        <v>329</v>
      </c>
      <c r="D438" s="118" t="s">
        <v>328</v>
      </c>
      <c r="E438" s="118" t="s">
        <v>72</v>
      </c>
      <c r="F438" s="118" t="s">
        <v>397</v>
      </c>
      <c r="G438" s="118" t="s">
        <v>401</v>
      </c>
      <c r="H438" s="118" t="s">
        <v>400</v>
      </c>
      <c r="I438" s="118" t="s">
        <v>89</v>
      </c>
      <c r="J438" s="118" t="s">
        <v>323</v>
      </c>
      <c r="K438" s="119">
        <v>221</v>
      </c>
      <c r="L438" s="119">
        <v>111</v>
      </c>
      <c r="M438" s="119">
        <v>381</v>
      </c>
      <c r="N438" s="119">
        <v>191</v>
      </c>
      <c r="O438" s="118" t="s">
        <v>321</v>
      </c>
      <c r="P438" s="118" t="s">
        <v>321</v>
      </c>
      <c r="Q438" s="118" t="s">
        <v>341</v>
      </c>
      <c r="R438" s="118" t="s">
        <v>340</v>
      </c>
      <c r="S438" s="118" t="s">
        <v>320</v>
      </c>
      <c r="T438" s="118" t="s">
        <v>319</v>
      </c>
    </row>
    <row r="439" spans="1:20" hidden="1" x14ac:dyDescent="0.2">
      <c r="A439" s="119">
        <v>10</v>
      </c>
      <c r="B439" s="118" t="s">
        <v>321</v>
      </c>
      <c r="C439" s="118" t="s">
        <v>329</v>
      </c>
      <c r="D439" s="118" t="s">
        <v>328</v>
      </c>
      <c r="E439" s="118" t="s">
        <v>72</v>
      </c>
      <c r="F439" s="118" t="s">
        <v>397</v>
      </c>
      <c r="G439" s="118" t="s">
        <v>401</v>
      </c>
      <c r="H439" s="118" t="s">
        <v>400</v>
      </c>
      <c r="I439" s="118" t="s">
        <v>140</v>
      </c>
      <c r="J439" s="118" t="s">
        <v>323</v>
      </c>
      <c r="K439" s="119">
        <v>0</v>
      </c>
      <c r="L439" s="119">
        <v>0</v>
      </c>
      <c r="M439" s="119">
        <v>0</v>
      </c>
      <c r="N439" s="119">
        <v>0</v>
      </c>
      <c r="O439" s="118" t="s">
        <v>321</v>
      </c>
      <c r="P439" s="118" t="s">
        <v>321</v>
      </c>
      <c r="Q439" s="118" t="s">
        <v>322</v>
      </c>
      <c r="R439" s="118" t="s">
        <v>321</v>
      </c>
      <c r="S439" s="118" t="s">
        <v>320</v>
      </c>
      <c r="T439" s="118" t="s">
        <v>319</v>
      </c>
    </row>
    <row r="440" spans="1:20" hidden="1" x14ac:dyDescent="0.2">
      <c r="A440" s="119">
        <v>10</v>
      </c>
      <c r="B440" s="118" t="s">
        <v>321</v>
      </c>
      <c r="C440" s="118" t="s">
        <v>329</v>
      </c>
      <c r="D440" s="118" t="s">
        <v>328</v>
      </c>
      <c r="E440" s="118" t="s">
        <v>72</v>
      </c>
      <c r="F440" s="118" t="s">
        <v>397</v>
      </c>
      <c r="G440" s="118" t="s">
        <v>399</v>
      </c>
      <c r="H440" s="118" t="s">
        <v>398</v>
      </c>
      <c r="I440" s="118" t="s">
        <v>89</v>
      </c>
      <c r="J440" s="118" t="s">
        <v>323</v>
      </c>
      <c r="K440" s="119">
        <v>0</v>
      </c>
      <c r="L440" s="119">
        <v>0</v>
      </c>
      <c r="M440" s="119">
        <v>0</v>
      </c>
      <c r="N440" s="119">
        <v>0</v>
      </c>
      <c r="O440" s="118" t="s">
        <v>321</v>
      </c>
      <c r="P440" s="118" t="s">
        <v>321</v>
      </c>
      <c r="Q440" s="118" t="s">
        <v>322</v>
      </c>
      <c r="R440" s="118" t="s">
        <v>321</v>
      </c>
      <c r="S440" s="118" t="s">
        <v>320</v>
      </c>
      <c r="T440" s="118" t="s">
        <v>319</v>
      </c>
    </row>
    <row r="441" spans="1:20" hidden="1" x14ac:dyDescent="0.2">
      <c r="A441" s="119">
        <v>10</v>
      </c>
      <c r="B441" s="118" t="s">
        <v>321</v>
      </c>
      <c r="C441" s="118" t="s">
        <v>329</v>
      </c>
      <c r="D441" s="118" t="s">
        <v>328</v>
      </c>
      <c r="E441" s="118" t="s">
        <v>72</v>
      </c>
      <c r="F441" s="118" t="s">
        <v>397</v>
      </c>
      <c r="G441" s="118" t="s">
        <v>399</v>
      </c>
      <c r="H441" s="118" t="s">
        <v>398</v>
      </c>
      <c r="I441" s="118" t="s">
        <v>140</v>
      </c>
      <c r="J441" s="118" t="s">
        <v>323</v>
      </c>
      <c r="K441" s="119">
        <v>0</v>
      </c>
      <c r="L441" s="119">
        <v>0</v>
      </c>
      <c r="M441" s="119">
        <v>0</v>
      </c>
      <c r="N441" s="119">
        <v>0</v>
      </c>
      <c r="O441" s="118" t="s">
        <v>321</v>
      </c>
      <c r="P441" s="118" t="s">
        <v>321</v>
      </c>
      <c r="Q441" s="118" t="s">
        <v>322</v>
      </c>
      <c r="R441" s="118" t="s">
        <v>321</v>
      </c>
      <c r="S441" s="118" t="s">
        <v>320</v>
      </c>
      <c r="T441" s="118" t="s">
        <v>319</v>
      </c>
    </row>
    <row r="442" spans="1:20" hidden="1" x14ac:dyDescent="0.2">
      <c r="A442" s="119">
        <v>10</v>
      </c>
      <c r="B442" s="118" t="s">
        <v>321</v>
      </c>
      <c r="C442" s="118" t="s">
        <v>329</v>
      </c>
      <c r="D442" s="118" t="s">
        <v>328</v>
      </c>
      <c r="E442" s="118" t="s">
        <v>72</v>
      </c>
      <c r="F442" s="118" t="s">
        <v>397</v>
      </c>
      <c r="G442" s="118" t="s">
        <v>399</v>
      </c>
      <c r="H442" s="118" t="s">
        <v>398</v>
      </c>
      <c r="I442" s="118" t="s">
        <v>99</v>
      </c>
      <c r="J442" s="118" t="s">
        <v>323</v>
      </c>
      <c r="K442" s="119">
        <v>0</v>
      </c>
      <c r="L442" s="119">
        <v>0</v>
      </c>
      <c r="M442" s="119">
        <v>0</v>
      </c>
      <c r="N442" s="119">
        <v>0</v>
      </c>
      <c r="O442" s="118" t="s">
        <v>321</v>
      </c>
      <c r="P442" s="118" t="s">
        <v>321</v>
      </c>
      <c r="Q442" s="118" t="s">
        <v>322</v>
      </c>
      <c r="R442" s="118" t="s">
        <v>321</v>
      </c>
      <c r="S442" s="118" t="s">
        <v>320</v>
      </c>
      <c r="T442" s="118" t="s">
        <v>319</v>
      </c>
    </row>
    <row r="443" spans="1:20" hidden="1" x14ac:dyDescent="0.2">
      <c r="A443" s="119">
        <v>10</v>
      </c>
      <c r="B443" s="118" t="s">
        <v>321</v>
      </c>
      <c r="C443" s="118" t="s">
        <v>329</v>
      </c>
      <c r="D443" s="118" t="s">
        <v>328</v>
      </c>
      <c r="E443" s="118" t="s">
        <v>72</v>
      </c>
      <c r="F443" s="118" t="s">
        <v>397</v>
      </c>
      <c r="G443" s="118" t="s">
        <v>396</v>
      </c>
      <c r="H443" s="118" t="s">
        <v>266</v>
      </c>
      <c r="I443" s="118" t="s">
        <v>89</v>
      </c>
      <c r="J443" s="118" t="s">
        <v>323</v>
      </c>
      <c r="K443" s="119">
        <v>0</v>
      </c>
      <c r="L443" s="119">
        <v>0</v>
      </c>
      <c r="M443" s="119">
        <v>-179</v>
      </c>
      <c r="N443" s="119">
        <v>-81</v>
      </c>
      <c r="O443" s="118" t="s">
        <v>321</v>
      </c>
      <c r="P443" s="118" t="s">
        <v>321</v>
      </c>
      <c r="Q443" s="118" t="s">
        <v>341</v>
      </c>
      <c r="R443" s="118" t="s">
        <v>340</v>
      </c>
      <c r="S443" s="118" t="s">
        <v>320</v>
      </c>
      <c r="T443" s="118" t="s">
        <v>319</v>
      </c>
    </row>
    <row r="444" spans="1:20" hidden="1" x14ac:dyDescent="0.2">
      <c r="A444" s="119">
        <v>10</v>
      </c>
      <c r="B444" s="118" t="s">
        <v>321</v>
      </c>
      <c r="C444" s="118" t="s">
        <v>329</v>
      </c>
      <c r="D444" s="118" t="s">
        <v>328</v>
      </c>
      <c r="E444" s="118" t="s">
        <v>74</v>
      </c>
      <c r="F444" s="118" t="s">
        <v>32</v>
      </c>
      <c r="G444" s="118" t="s">
        <v>395</v>
      </c>
      <c r="H444" s="118" t="s">
        <v>394</v>
      </c>
      <c r="I444" s="118" t="s">
        <v>89</v>
      </c>
      <c r="J444" s="118" t="s">
        <v>323</v>
      </c>
      <c r="K444" s="119">
        <v>2543</v>
      </c>
      <c r="L444" s="119">
        <v>89</v>
      </c>
      <c r="M444" s="119">
        <v>2119</v>
      </c>
      <c r="N444" s="119">
        <v>74</v>
      </c>
      <c r="O444" s="118" t="s">
        <v>321</v>
      </c>
      <c r="P444" s="118" t="s">
        <v>321</v>
      </c>
      <c r="Q444" s="118" t="s">
        <v>358</v>
      </c>
      <c r="R444" s="118" t="s">
        <v>357</v>
      </c>
      <c r="S444" s="118" t="s">
        <v>356</v>
      </c>
      <c r="T444" s="118" t="s">
        <v>355</v>
      </c>
    </row>
    <row r="445" spans="1:20" hidden="1" x14ac:dyDescent="0.2">
      <c r="A445" s="119">
        <v>10</v>
      </c>
      <c r="B445" s="118" t="s">
        <v>321</v>
      </c>
      <c r="C445" s="118" t="s">
        <v>329</v>
      </c>
      <c r="D445" s="118" t="s">
        <v>328</v>
      </c>
      <c r="E445" s="118" t="s">
        <v>74</v>
      </c>
      <c r="F445" s="118" t="s">
        <v>32</v>
      </c>
      <c r="G445" s="118" t="s">
        <v>395</v>
      </c>
      <c r="H445" s="118" t="s">
        <v>394</v>
      </c>
      <c r="I445" s="118" t="s">
        <v>99</v>
      </c>
      <c r="J445" s="118" t="s">
        <v>323</v>
      </c>
      <c r="K445" s="119">
        <v>227</v>
      </c>
      <c r="L445" s="119">
        <v>0</v>
      </c>
      <c r="M445" s="119">
        <v>227</v>
      </c>
      <c r="N445" s="119">
        <v>0</v>
      </c>
      <c r="O445" s="118" t="s">
        <v>343</v>
      </c>
      <c r="P445" s="118" t="s">
        <v>342</v>
      </c>
      <c r="Q445" s="118" t="s">
        <v>358</v>
      </c>
      <c r="R445" s="118" t="s">
        <v>357</v>
      </c>
      <c r="S445" s="118" t="s">
        <v>356</v>
      </c>
      <c r="T445" s="118" t="s">
        <v>355</v>
      </c>
    </row>
    <row r="446" spans="1:20" hidden="1" x14ac:dyDescent="0.2">
      <c r="A446" s="119">
        <v>10</v>
      </c>
      <c r="B446" s="118" t="s">
        <v>321</v>
      </c>
      <c r="C446" s="118" t="s">
        <v>329</v>
      </c>
      <c r="D446" s="118" t="s">
        <v>328</v>
      </c>
      <c r="E446" s="118" t="s">
        <v>74</v>
      </c>
      <c r="F446" s="118" t="s">
        <v>32</v>
      </c>
      <c r="G446" s="118" t="s">
        <v>395</v>
      </c>
      <c r="H446" s="118" t="s">
        <v>394</v>
      </c>
      <c r="I446" s="118" t="s">
        <v>151</v>
      </c>
      <c r="J446" s="118" t="s">
        <v>323</v>
      </c>
      <c r="K446" s="119">
        <v>0</v>
      </c>
      <c r="L446" s="119">
        <v>0</v>
      </c>
      <c r="M446" s="119">
        <v>197</v>
      </c>
      <c r="N446" s="119">
        <v>0</v>
      </c>
      <c r="O446" s="118" t="s">
        <v>321</v>
      </c>
      <c r="P446" s="118" t="s">
        <v>321</v>
      </c>
      <c r="Q446" s="118" t="s">
        <v>358</v>
      </c>
      <c r="R446" s="118" t="s">
        <v>357</v>
      </c>
      <c r="S446" s="118" t="s">
        <v>356</v>
      </c>
      <c r="T446" s="118" t="s">
        <v>355</v>
      </c>
    </row>
    <row r="447" spans="1:20" hidden="1" x14ac:dyDescent="0.2">
      <c r="A447" s="119">
        <v>10</v>
      </c>
      <c r="B447" s="118" t="s">
        <v>321</v>
      </c>
      <c r="C447" s="118" t="s">
        <v>329</v>
      </c>
      <c r="D447" s="118" t="s">
        <v>328</v>
      </c>
      <c r="E447" s="118" t="s">
        <v>74</v>
      </c>
      <c r="F447" s="118" t="s">
        <v>32</v>
      </c>
      <c r="G447" s="118" t="s">
        <v>395</v>
      </c>
      <c r="H447" s="118" t="s">
        <v>394</v>
      </c>
      <c r="I447" s="118" t="s">
        <v>107</v>
      </c>
      <c r="J447" s="118" t="s">
        <v>323</v>
      </c>
      <c r="K447" s="119">
        <v>0</v>
      </c>
      <c r="L447" s="119">
        <v>0</v>
      </c>
      <c r="M447" s="119">
        <v>50</v>
      </c>
      <c r="N447" s="119">
        <v>2</v>
      </c>
      <c r="O447" s="118" t="s">
        <v>321</v>
      </c>
      <c r="P447" s="118" t="s">
        <v>321</v>
      </c>
      <c r="Q447" s="118" t="s">
        <v>358</v>
      </c>
      <c r="R447" s="118" t="s">
        <v>357</v>
      </c>
      <c r="S447" s="118" t="s">
        <v>356</v>
      </c>
      <c r="T447" s="118" t="s">
        <v>355</v>
      </c>
    </row>
    <row r="448" spans="1:20" hidden="1" x14ac:dyDescent="0.2">
      <c r="A448" s="119">
        <v>10</v>
      </c>
      <c r="B448" s="118" t="s">
        <v>321</v>
      </c>
      <c r="C448" s="118" t="s">
        <v>329</v>
      </c>
      <c r="D448" s="118" t="s">
        <v>328</v>
      </c>
      <c r="E448" s="118" t="s">
        <v>74</v>
      </c>
      <c r="F448" s="118" t="s">
        <v>32</v>
      </c>
      <c r="G448" s="118" t="s">
        <v>395</v>
      </c>
      <c r="H448" s="118" t="s">
        <v>394</v>
      </c>
      <c r="I448" s="118" t="s">
        <v>391</v>
      </c>
      <c r="J448" s="118" t="s">
        <v>323</v>
      </c>
      <c r="K448" s="119">
        <v>612</v>
      </c>
      <c r="L448" s="119">
        <v>220</v>
      </c>
      <c r="M448" s="119">
        <v>612</v>
      </c>
      <c r="N448" s="119">
        <v>220</v>
      </c>
      <c r="O448" s="118" t="s">
        <v>321</v>
      </c>
      <c r="P448" s="118" t="s">
        <v>321</v>
      </c>
      <c r="Q448" s="118" t="s">
        <v>358</v>
      </c>
      <c r="R448" s="118" t="s">
        <v>357</v>
      </c>
      <c r="S448" s="118" t="s">
        <v>356</v>
      </c>
      <c r="T448" s="118" t="s">
        <v>355</v>
      </c>
    </row>
    <row r="449" spans="1:20" hidden="1" x14ac:dyDescent="0.2">
      <c r="A449" s="119">
        <v>10</v>
      </c>
      <c r="B449" s="118" t="s">
        <v>321</v>
      </c>
      <c r="C449" s="118" t="s">
        <v>329</v>
      </c>
      <c r="D449" s="118" t="s">
        <v>328</v>
      </c>
      <c r="E449" s="118" t="s">
        <v>74</v>
      </c>
      <c r="F449" s="118" t="s">
        <v>32</v>
      </c>
      <c r="G449" s="118" t="s">
        <v>395</v>
      </c>
      <c r="H449" s="118" t="s">
        <v>394</v>
      </c>
      <c r="I449" s="118" t="s">
        <v>390</v>
      </c>
      <c r="J449" s="118" t="s">
        <v>323</v>
      </c>
      <c r="K449" s="119">
        <v>-612</v>
      </c>
      <c r="L449" s="119">
        <v>-367</v>
      </c>
      <c r="M449" s="119">
        <v>-612</v>
      </c>
      <c r="N449" s="119">
        <v>-367</v>
      </c>
      <c r="O449" s="118" t="s">
        <v>321</v>
      </c>
      <c r="P449" s="118" t="s">
        <v>321</v>
      </c>
      <c r="Q449" s="118" t="s">
        <v>358</v>
      </c>
      <c r="R449" s="118" t="s">
        <v>357</v>
      </c>
      <c r="S449" s="118" t="s">
        <v>356</v>
      </c>
      <c r="T449" s="118" t="s">
        <v>355</v>
      </c>
    </row>
    <row r="450" spans="1:20" hidden="1" x14ac:dyDescent="0.2">
      <c r="A450" s="119">
        <v>10</v>
      </c>
      <c r="B450" s="118" t="s">
        <v>321</v>
      </c>
      <c r="C450" s="118" t="s">
        <v>329</v>
      </c>
      <c r="D450" s="118" t="s">
        <v>328</v>
      </c>
      <c r="E450" s="118" t="s">
        <v>74</v>
      </c>
      <c r="F450" s="118" t="s">
        <v>32</v>
      </c>
      <c r="G450" s="118" t="s">
        <v>393</v>
      </c>
      <c r="H450" s="118" t="s">
        <v>392</v>
      </c>
      <c r="I450" s="118" t="s">
        <v>89</v>
      </c>
      <c r="J450" s="118" t="s">
        <v>323</v>
      </c>
      <c r="K450" s="119">
        <v>43</v>
      </c>
      <c r="L450" s="119">
        <v>0</v>
      </c>
      <c r="M450" s="119">
        <v>43</v>
      </c>
      <c r="N450" s="119">
        <v>0</v>
      </c>
      <c r="O450" s="118" t="s">
        <v>321</v>
      </c>
      <c r="P450" s="118" t="s">
        <v>321</v>
      </c>
      <c r="Q450" s="118" t="s">
        <v>358</v>
      </c>
      <c r="R450" s="118" t="s">
        <v>357</v>
      </c>
      <c r="S450" s="118" t="s">
        <v>356</v>
      </c>
      <c r="T450" s="118" t="s">
        <v>355</v>
      </c>
    </row>
    <row r="451" spans="1:20" hidden="1" x14ac:dyDescent="0.2">
      <c r="A451" s="119">
        <v>10</v>
      </c>
      <c r="B451" s="118" t="s">
        <v>321</v>
      </c>
      <c r="C451" s="118" t="s">
        <v>329</v>
      </c>
      <c r="D451" s="118" t="s">
        <v>328</v>
      </c>
      <c r="E451" s="118" t="s">
        <v>74</v>
      </c>
      <c r="F451" s="118" t="s">
        <v>32</v>
      </c>
      <c r="G451" s="118" t="s">
        <v>389</v>
      </c>
      <c r="H451" s="118" t="s">
        <v>272</v>
      </c>
      <c r="I451" s="118" t="s">
        <v>89</v>
      </c>
      <c r="J451" s="118" t="s">
        <v>323</v>
      </c>
      <c r="K451" s="119">
        <v>1012</v>
      </c>
      <c r="L451" s="119">
        <v>40</v>
      </c>
      <c r="M451" s="119">
        <v>1022</v>
      </c>
      <c r="N451" s="119">
        <v>41</v>
      </c>
      <c r="O451" s="118" t="s">
        <v>321</v>
      </c>
      <c r="P451" s="118" t="s">
        <v>321</v>
      </c>
      <c r="Q451" s="118" t="s">
        <v>358</v>
      </c>
      <c r="R451" s="118" t="s">
        <v>357</v>
      </c>
      <c r="S451" s="118" t="s">
        <v>356</v>
      </c>
      <c r="T451" s="118" t="s">
        <v>355</v>
      </c>
    </row>
    <row r="452" spans="1:20" hidden="1" x14ac:dyDescent="0.2">
      <c r="A452" s="119">
        <v>10</v>
      </c>
      <c r="B452" s="118" t="s">
        <v>321</v>
      </c>
      <c r="C452" s="118" t="s">
        <v>329</v>
      </c>
      <c r="D452" s="118" t="s">
        <v>328</v>
      </c>
      <c r="E452" s="118" t="s">
        <v>74</v>
      </c>
      <c r="F452" s="118" t="s">
        <v>32</v>
      </c>
      <c r="G452" s="118" t="s">
        <v>389</v>
      </c>
      <c r="H452" s="118" t="s">
        <v>272</v>
      </c>
      <c r="I452" s="118" t="s">
        <v>140</v>
      </c>
      <c r="J452" s="118" t="s">
        <v>323</v>
      </c>
      <c r="K452" s="119">
        <v>0</v>
      </c>
      <c r="L452" s="119">
        <v>0</v>
      </c>
      <c r="M452" s="119">
        <v>192</v>
      </c>
      <c r="N452" s="119">
        <v>0</v>
      </c>
      <c r="O452" s="118" t="s">
        <v>343</v>
      </c>
      <c r="P452" s="118" t="s">
        <v>342</v>
      </c>
      <c r="Q452" s="118" t="s">
        <v>358</v>
      </c>
      <c r="R452" s="118" t="s">
        <v>357</v>
      </c>
      <c r="S452" s="118" t="s">
        <v>356</v>
      </c>
      <c r="T452" s="118" t="s">
        <v>355</v>
      </c>
    </row>
    <row r="453" spans="1:20" hidden="1" x14ac:dyDescent="0.2">
      <c r="A453" s="119">
        <v>10</v>
      </c>
      <c r="B453" s="118" t="s">
        <v>321</v>
      </c>
      <c r="C453" s="118" t="s">
        <v>329</v>
      </c>
      <c r="D453" s="118" t="s">
        <v>328</v>
      </c>
      <c r="E453" s="118" t="s">
        <v>74</v>
      </c>
      <c r="F453" s="118" t="s">
        <v>32</v>
      </c>
      <c r="G453" s="118" t="s">
        <v>389</v>
      </c>
      <c r="H453" s="118" t="s">
        <v>272</v>
      </c>
      <c r="I453" s="118" t="s">
        <v>151</v>
      </c>
      <c r="J453" s="118" t="s">
        <v>323</v>
      </c>
      <c r="K453" s="119">
        <v>0</v>
      </c>
      <c r="L453" s="119">
        <v>0</v>
      </c>
      <c r="M453" s="119">
        <v>94</v>
      </c>
      <c r="N453" s="119">
        <v>0</v>
      </c>
      <c r="O453" s="118" t="s">
        <v>321</v>
      </c>
      <c r="P453" s="118" t="s">
        <v>321</v>
      </c>
      <c r="Q453" s="118" t="s">
        <v>358</v>
      </c>
      <c r="R453" s="118" t="s">
        <v>357</v>
      </c>
      <c r="S453" s="118" t="s">
        <v>356</v>
      </c>
      <c r="T453" s="118" t="s">
        <v>355</v>
      </c>
    </row>
    <row r="454" spans="1:20" hidden="1" x14ac:dyDescent="0.2">
      <c r="A454" s="119">
        <v>10</v>
      </c>
      <c r="B454" s="118" t="s">
        <v>321</v>
      </c>
      <c r="C454" s="118" t="s">
        <v>329</v>
      </c>
      <c r="D454" s="118" t="s">
        <v>328</v>
      </c>
      <c r="E454" s="118" t="s">
        <v>74</v>
      </c>
      <c r="F454" s="118" t="s">
        <v>32</v>
      </c>
      <c r="G454" s="118" t="s">
        <v>389</v>
      </c>
      <c r="H454" s="118" t="s">
        <v>272</v>
      </c>
      <c r="I454" s="118" t="s">
        <v>143</v>
      </c>
      <c r="J454" s="118" t="s">
        <v>323</v>
      </c>
      <c r="K454" s="119">
        <v>261</v>
      </c>
      <c r="L454" s="119">
        <v>0</v>
      </c>
      <c r="M454" s="119">
        <v>0</v>
      </c>
      <c r="N454" s="119">
        <v>0</v>
      </c>
      <c r="O454" s="118" t="s">
        <v>343</v>
      </c>
      <c r="P454" s="118" t="s">
        <v>342</v>
      </c>
      <c r="Q454" s="118" t="s">
        <v>358</v>
      </c>
      <c r="R454" s="118" t="s">
        <v>357</v>
      </c>
      <c r="S454" s="118" t="s">
        <v>356</v>
      </c>
      <c r="T454" s="118" t="s">
        <v>355</v>
      </c>
    </row>
    <row r="455" spans="1:20" hidden="1" x14ac:dyDescent="0.2">
      <c r="A455" s="119">
        <v>10</v>
      </c>
      <c r="B455" s="118" t="s">
        <v>321</v>
      </c>
      <c r="C455" s="118" t="s">
        <v>329</v>
      </c>
      <c r="D455" s="118" t="s">
        <v>328</v>
      </c>
      <c r="E455" s="118" t="s">
        <v>74</v>
      </c>
      <c r="F455" s="118" t="s">
        <v>32</v>
      </c>
      <c r="G455" s="118" t="s">
        <v>389</v>
      </c>
      <c r="H455" s="118" t="s">
        <v>272</v>
      </c>
      <c r="I455" s="118" t="s">
        <v>144</v>
      </c>
      <c r="J455" s="118" t="s">
        <v>323</v>
      </c>
      <c r="K455" s="119">
        <v>0</v>
      </c>
      <c r="L455" s="119">
        <v>0</v>
      </c>
      <c r="M455" s="119">
        <v>30</v>
      </c>
      <c r="N455" s="119">
        <v>1</v>
      </c>
      <c r="O455" s="118" t="s">
        <v>321</v>
      </c>
      <c r="P455" s="118" t="s">
        <v>321</v>
      </c>
      <c r="Q455" s="118" t="s">
        <v>358</v>
      </c>
      <c r="R455" s="118" t="s">
        <v>357</v>
      </c>
      <c r="S455" s="118" t="s">
        <v>356</v>
      </c>
      <c r="T455" s="118" t="s">
        <v>355</v>
      </c>
    </row>
    <row r="456" spans="1:20" hidden="1" x14ac:dyDescent="0.2">
      <c r="A456" s="119">
        <v>10</v>
      </c>
      <c r="B456" s="118" t="s">
        <v>321</v>
      </c>
      <c r="C456" s="118" t="s">
        <v>329</v>
      </c>
      <c r="D456" s="118" t="s">
        <v>328</v>
      </c>
      <c r="E456" s="118" t="s">
        <v>74</v>
      </c>
      <c r="F456" s="118" t="s">
        <v>32</v>
      </c>
      <c r="G456" s="118" t="s">
        <v>389</v>
      </c>
      <c r="H456" s="118" t="s">
        <v>272</v>
      </c>
      <c r="I456" s="118" t="s">
        <v>391</v>
      </c>
      <c r="J456" s="118" t="s">
        <v>323</v>
      </c>
      <c r="K456" s="119">
        <v>4100</v>
      </c>
      <c r="L456" s="119">
        <v>451</v>
      </c>
      <c r="M456" s="119">
        <v>4100</v>
      </c>
      <c r="N456" s="119">
        <v>451</v>
      </c>
      <c r="O456" s="118" t="s">
        <v>321</v>
      </c>
      <c r="P456" s="118" t="s">
        <v>321</v>
      </c>
      <c r="Q456" s="118" t="s">
        <v>358</v>
      </c>
      <c r="R456" s="118" t="s">
        <v>357</v>
      </c>
      <c r="S456" s="118" t="s">
        <v>356</v>
      </c>
      <c r="T456" s="118" t="s">
        <v>355</v>
      </c>
    </row>
    <row r="457" spans="1:20" hidden="1" x14ac:dyDescent="0.2">
      <c r="A457" s="119">
        <v>10</v>
      </c>
      <c r="B457" s="118" t="s">
        <v>321</v>
      </c>
      <c r="C457" s="118" t="s">
        <v>329</v>
      </c>
      <c r="D457" s="118" t="s">
        <v>328</v>
      </c>
      <c r="E457" s="118" t="s">
        <v>74</v>
      </c>
      <c r="F457" s="118" t="s">
        <v>32</v>
      </c>
      <c r="G457" s="118" t="s">
        <v>389</v>
      </c>
      <c r="H457" s="118" t="s">
        <v>272</v>
      </c>
      <c r="I457" s="118" t="s">
        <v>390</v>
      </c>
      <c r="J457" s="118" t="s">
        <v>323</v>
      </c>
      <c r="K457" s="119">
        <v>-4100</v>
      </c>
      <c r="L457" s="119">
        <v>-738</v>
      </c>
      <c r="M457" s="119">
        <v>-4100</v>
      </c>
      <c r="N457" s="119">
        <v>-738</v>
      </c>
      <c r="O457" s="118" t="s">
        <v>321</v>
      </c>
      <c r="P457" s="118" t="s">
        <v>321</v>
      </c>
      <c r="Q457" s="118" t="s">
        <v>358</v>
      </c>
      <c r="R457" s="118" t="s">
        <v>357</v>
      </c>
      <c r="S457" s="118" t="s">
        <v>356</v>
      </c>
      <c r="T457" s="118" t="s">
        <v>355</v>
      </c>
    </row>
    <row r="458" spans="1:20" hidden="1" x14ac:dyDescent="0.2">
      <c r="A458" s="119">
        <v>10</v>
      </c>
      <c r="B458" s="118" t="s">
        <v>321</v>
      </c>
      <c r="C458" s="118" t="s">
        <v>329</v>
      </c>
      <c r="D458" s="118" t="s">
        <v>328</v>
      </c>
      <c r="E458" s="118" t="s">
        <v>74</v>
      </c>
      <c r="F458" s="118" t="s">
        <v>32</v>
      </c>
      <c r="G458" s="118" t="s">
        <v>389</v>
      </c>
      <c r="H458" s="118" t="s">
        <v>272</v>
      </c>
      <c r="I458" s="118" t="s">
        <v>158</v>
      </c>
      <c r="J458" s="118" t="s">
        <v>351</v>
      </c>
      <c r="K458" s="119">
        <v>0</v>
      </c>
      <c r="L458" s="119">
        <v>0</v>
      </c>
      <c r="M458" s="119">
        <v>0</v>
      </c>
      <c r="N458" s="119">
        <v>0</v>
      </c>
      <c r="O458" s="118" t="s">
        <v>321</v>
      </c>
      <c r="P458" s="118" t="s">
        <v>321</v>
      </c>
      <c r="Q458" s="118" t="s">
        <v>322</v>
      </c>
      <c r="R458" s="118" t="s">
        <v>321</v>
      </c>
      <c r="S458" s="118" t="s">
        <v>356</v>
      </c>
      <c r="T458" s="118" t="s">
        <v>355</v>
      </c>
    </row>
    <row r="459" spans="1:20" hidden="1" x14ac:dyDescent="0.2">
      <c r="A459" s="119">
        <v>10</v>
      </c>
      <c r="B459" s="118" t="s">
        <v>321</v>
      </c>
      <c r="C459" s="118" t="s">
        <v>329</v>
      </c>
      <c r="D459" s="118" t="s">
        <v>328</v>
      </c>
      <c r="E459" s="118" t="s">
        <v>74</v>
      </c>
      <c r="F459" s="118" t="s">
        <v>32</v>
      </c>
      <c r="G459" s="118" t="s">
        <v>388</v>
      </c>
      <c r="H459" s="118" t="s">
        <v>274</v>
      </c>
      <c r="I459" s="118" t="s">
        <v>89</v>
      </c>
      <c r="J459" s="118" t="s">
        <v>323</v>
      </c>
      <c r="K459" s="119">
        <v>180</v>
      </c>
      <c r="L459" s="119">
        <v>2</v>
      </c>
      <c r="M459" s="119">
        <v>190</v>
      </c>
      <c r="N459" s="119">
        <v>2</v>
      </c>
      <c r="O459" s="118" t="s">
        <v>321</v>
      </c>
      <c r="P459" s="118" t="s">
        <v>321</v>
      </c>
      <c r="Q459" s="118" t="s">
        <v>358</v>
      </c>
      <c r="R459" s="118" t="s">
        <v>357</v>
      </c>
      <c r="S459" s="118" t="s">
        <v>356</v>
      </c>
      <c r="T459" s="118" t="s">
        <v>355</v>
      </c>
    </row>
    <row r="460" spans="1:20" hidden="1" x14ac:dyDescent="0.2">
      <c r="A460" s="119">
        <v>10</v>
      </c>
      <c r="B460" s="118" t="s">
        <v>321</v>
      </c>
      <c r="C460" s="118" t="s">
        <v>329</v>
      </c>
      <c r="D460" s="118" t="s">
        <v>328</v>
      </c>
      <c r="E460" s="118" t="s">
        <v>74</v>
      </c>
      <c r="F460" s="118" t="s">
        <v>32</v>
      </c>
      <c r="G460" s="118" t="s">
        <v>388</v>
      </c>
      <c r="H460" s="118" t="s">
        <v>274</v>
      </c>
      <c r="I460" s="118" t="s">
        <v>140</v>
      </c>
      <c r="J460" s="118" t="s">
        <v>323</v>
      </c>
      <c r="K460" s="119">
        <v>0</v>
      </c>
      <c r="L460" s="119">
        <v>0</v>
      </c>
      <c r="M460" s="119">
        <v>22</v>
      </c>
      <c r="N460" s="119">
        <v>0</v>
      </c>
      <c r="O460" s="118" t="s">
        <v>321</v>
      </c>
      <c r="P460" s="118" t="s">
        <v>321</v>
      </c>
      <c r="Q460" s="118" t="s">
        <v>358</v>
      </c>
      <c r="R460" s="118" t="s">
        <v>357</v>
      </c>
      <c r="S460" s="118" t="s">
        <v>356</v>
      </c>
      <c r="T460" s="118" t="s">
        <v>355</v>
      </c>
    </row>
    <row r="461" spans="1:20" hidden="1" x14ac:dyDescent="0.2">
      <c r="A461" s="119">
        <v>10</v>
      </c>
      <c r="B461" s="118" t="s">
        <v>321</v>
      </c>
      <c r="C461" s="118" t="s">
        <v>329</v>
      </c>
      <c r="D461" s="118" t="s">
        <v>328</v>
      </c>
      <c r="E461" s="118" t="s">
        <v>74</v>
      </c>
      <c r="F461" s="118" t="s">
        <v>32</v>
      </c>
      <c r="G461" s="118" t="s">
        <v>388</v>
      </c>
      <c r="H461" s="118" t="s">
        <v>274</v>
      </c>
      <c r="I461" s="118" t="s">
        <v>158</v>
      </c>
      <c r="J461" s="118" t="s">
        <v>351</v>
      </c>
      <c r="K461" s="119">
        <v>0</v>
      </c>
      <c r="L461" s="119">
        <v>0</v>
      </c>
      <c r="M461" s="119">
        <v>-10</v>
      </c>
      <c r="N461" s="119">
        <v>0</v>
      </c>
      <c r="O461" s="118" t="s">
        <v>321</v>
      </c>
      <c r="P461" s="118" t="s">
        <v>321</v>
      </c>
      <c r="Q461" s="118" t="s">
        <v>358</v>
      </c>
      <c r="R461" s="118" t="s">
        <v>357</v>
      </c>
      <c r="S461" s="118" t="s">
        <v>356</v>
      </c>
      <c r="T461" s="118" t="s">
        <v>355</v>
      </c>
    </row>
    <row r="462" spans="1:20" hidden="1" x14ac:dyDescent="0.2">
      <c r="A462" s="119">
        <v>10</v>
      </c>
      <c r="B462" s="118" t="s">
        <v>321</v>
      </c>
      <c r="C462" s="118" t="s">
        <v>329</v>
      </c>
      <c r="D462" s="118" t="s">
        <v>328</v>
      </c>
      <c r="E462" s="118" t="s">
        <v>74</v>
      </c>
      <c r="F462" s="118" t="s">
        <v>32</v>
      </c>
      <c r="G462" s="118" t="s">
        <v>387</v>
      </c>
      <c r="H462" s="118" t="s">
        <v>276</v>
      </c>
      <c r="I462" s="118" t="s">
        <v>89</v>
      </c>
      <c r="J462" s="118" t="s">
        <v>323</v>
      </c>
      <c r="K462" s="119">
        <v>65</v>
      </c>
      <c r="L462" s="119">
        <v>2</v>
      </c>
      <c r="M462" s="119">
        <v>65</v>
      </c>
      <c r="N462" s="119">
        <v>2</v>
      </c>
      <c r="O462" s="118" t="s">
        <v>321</v>
      </c>
      <c r="P462" s="118" t="s">
        <v>321</v>
      </c>
      <c r="Q462" s="118" t="s">
        <v>358</v>
      </c>
      <c r="R462" s="118" t="s">
        <v>357</v>
      </c>
      <c r="S462" s="118" t="s">
        <v>356</v>
      </c>
      <c r="T462" s="118" t="s">
        <v>355</v>
      </c>
    </row>
    <row r="463" spans="1:20" hidden="1" x14ac:dyDescent="0.2">
      <c r="A463" s="119">
        <v>10</v>
      </c>
      <c r="B463" s="118" t="s">
        <v>321</v>
      </c>
      <c r="C463" s="118" t="s">
        <v>329</v>
      </c>
      <c r="D463" s="118" t="s">
        <v>328</v>
      </c>
      <c r="E463" s="118" t="s">
        <v>74</v>
      </c>
      <c r="F463" s="118" t="s">
        <v>32</v>
      </c>
      <c r="G463" s="118" t="s">
        <v>387</v>
      </c>
      <c r="H463" s="118" t="s">
        <v>276</v>
      </c>
      <c r="I463" s="118" t="s">
        <v>140</v>
      </c>
      <c r="J463" s="118" t="s">
        <v>323</v>
      </c>
      <c r="K463" s="119">
        <v>0</v>
      </c>
      <c r="L463" s="119">
        <v>0</v>
      </c>
      <c r="M463" s="119">
        <v>23</v>
      </c>
      <c r="N463" s="119">
        <v>0</v>
      </c>
      <c r="O463" s="118" t="s">
        <v>321</v>
      </c>
      <c r="P463" s="118" t="s">
        <v>321</v>
      </c>
      <c r="Q463" s="118" t="s">
        <v>358</v>
      </c>
      <c r="R463" s="118" t="s">
        <v>357</v>
      </c>
      <c r="S463" s="118" t="s">
        <v>356</v>
      </c>
      <c r="T463" s="118" t="s">
        <v>355</v>
      </c>
    </row>
    <row r="464" spans="1:20" hidden="1" x14ac:dyDescent="0.2">
      <c r="A464" s="119">
        <v>10</v>
      </c>
      <c r="B464" s="118" t="s">
        <v>321</v>
      </c>
      <c r="C464" s="118" t="s">
        <v>329</v>
      </c>
      <c r="D464" s="118" t="s">
        <v>328</v>
      </c>
      <c r="E464" s="118" t="s">
        <v>74</v>
      </c>
      <c r="F464" s="118" t="s">
        <v>32</v>
      </c>
      <c r="G464" s="118" t="s">
        <v>385</v>
      </c>
      <c r="H464" s="118" t="s">
        <v>278</v>
      </c>
      <c r="I464" s="118" t="s">
        <v>89</v>
      </c>
      <c r="J464" s="118" t="s">
        <v>323</v>
      </c>
      <c r="K464" s="119">
        <v>1726</v>
      </c>
      <c r="L464" s="119">
        <v>17</v>
      </c>
      <c r="M464" s="119">
        <v>1440</v>
      </c>
      <c r="N464" s="119">
        <v>14</v>
      </c>
      <c r="O464" s="118" t="s">
        <v>321</v>
      </c>
      <c r="P464" s="118" t="s">
        <v>321</v>
      </c>
      <c r="Q464" s="118" t="s">
        <v>358</v>
      </c>
      <c r="R464" s="118" t="s">
        <v>357</v>
      </c>
      <c r="S464" s="118" t="s">
        <v>356</v>
      </c>
      <c r="T464" s="118" t="s">
        <v>355</v>
      </c>
    </row>
    <row r="465" spans="1:20" hidden="1" x14ac:dyDescent="0.2">
      <c r="A465" s="119">
        <v>10</v>
      </c>
      <c r="B465" s="118" t="s">
        <v>321</v>
      </c>
      <c r="C465" s="118" t="s">
        <v>329</v>
      </c>
      <c r="D465" s="118" t="s">
        <v>328</v>
      </c>
      <c r="E465" s="118" t="s">
        <v>74</v>
      </c>
      <c r="F465" s="118" t="s">
        <v>32</v>
      </c>
      <c r="G465" s="118" t="s">
        <v>385</v>
      </c>
      <c r="H465" s="118" t="s">
        <v>278</v>
      </c>
      <c r="I465" s="118" t="s">
        <v>140</v>
      </c>
      <c r="J465" s="118" t="s">
        <v>323</v>
      </c>
      <c r="K465" s="119">
        <v>0</v>
      </c>
      <c r="L465" s="119">
        <v>0</v>
      </c>
      <c r="M465" s="119">
        <v>118</v>
      </c>
      <c r="N465" s="119">
        <v>0</v>
      </c>
      <c r="O465" s="118" t="s">
        <v>321</v>
      </c>
      <c r="P465" s="118" t="s">
        <v>321</v>
      </c>
      <c r="Q465" s="118" t="s">
        <v>358</v>
      </c>
      <c r="R465" s="118" t="s">
        <v>357</v>
      </c>
      <c r="S465" s="118" t="s">
        <v>356</v>
      </c>
      <c r="T465" s="118" t="s">
        <v>355</v>
      </c>
    </row>
    <row r="466" spans="1:20" hidden="1" x14ac:dyDescent="0.2">
      <c r="A466" s="119">
        <v>10</v>
      </c>
      <c r="B466" s="118" t="s">
        <v>321</v>
      </c>
      <c r="C466" s="118" t="s">
        <v>329</v>
      </c>
      <c r="D466" s="118" t="s">
        <v>328</v>
      </c>
      <c r="E466" s="118" t="s">
        <v>74</v>
      </c>
      <c r="F466" s="118" t="s">
        <v>32</v>
      </c>
      <c r="G466" s="118" t="s">
        <v>385</v>
      </c>
      <c r="H466" s="118" t="s">
        <v>278</v>
      </c>
      <c r="I466" s="118" t="s">
        <v>99</v>
      </c>
      <c r="J466" s="118" t="s">
        <v>323</v>
      </c>
      <c r="K466" s="119">
        <v>0</v>
      </c>
      <c r="L466" s="119">
        <v>0</v>
      </c>
      <c r="M466" s="119">
        <v>0</v>
      </c>
      <c r="N466" s="119">
        <v>0</v>
      </c>
      <c r="O466" s="118" t="s">
        <v>321</v>
      </c>
      <c r="P466" s="118" t="s">
        <v>321</v>
      </c>
      <c r="Q466" s="118" t="s">
        <v>322</v>
      </c>
      <c r="R466" s="118" t="s">
        <v>321</v>
      </c>
      <c r="S466" s="118" t="s">
        <v>320</v>
      </c>
      <c r="T466" s="118" t="s">
        <v>319</v>
      </c>
    </row>
    <row r="467" spans="1:20" hidden="1" x14ac:dyDescent="0.2">
      <c r="A467" s="119">
        <v>10</v>
      </c>
      <c r="B467" s="118" t="s">
        <v>321</v>
      </c>
      <c r="C467" s="118" t="s">
        <v>329</v>
      </c>
      <c r="D467" s="118" t="s">
        <v>328</v>
      </c>
      <c r="E467" s="118" t="s">
        <v>74</v>
      </c>
      <c r="F467" s="118" t="s">
        <v>32</v>
      </c>
      <c r="G467" s="118" t="s">
        <v>385</v>
      </c>
      <c r="H467" s="118" t="s">
        <v>278</v>
      </c>
      <c r="I467" s="118" t="s">
        <v>151</v>
      </c>
      <c r="J467" s="118" t="s">
        <v>323</v>
      </c>
      <c r="K467" s="119">
        <v>0</v>
      </c>
      <c r="L467" s="119">
        <v>0</v>
      </c>
      <c r="M467" s="119">
        <v>0</v>
      </c>
      <c r="N467" s="119">
        <v>0</v>
      </c>
      <c r="O467" s="118" t="s">
        <v>343</v>
      </c>
      <c r="P467" s="118" t="s">
        <v>342</v>
      </c>
      <c r="Q467" s="118" t="s">
        <v>358</v>
      </c>
      <c r="R467" s="118" t="s">
        <v>357</v>
      </c>
      <c r="S467" s="118" t="s">
        <v>356</v>
      </c>
      <c r="T467" s="118" t="s">
        <v>355</v>
      </c>
    </row>
    <row r="468" spans="1:20" hidden="1" x14ac:dyDescent="0.2">
      <c r="A468" s="119">
        <v>10</v>
      </c>
      <c r="B468" s="118" t="s">
        <v>321</v>
      </c>
      <c r="C468" s="118" t="s">
        <v>329</v>
      </c>
      <c r="D468" s="118" t="s">
        <v>328</v>
      </c>
      <c r="E468" s="118" t="s">
        <v>74</v>
      </c>
      <c r="F468" s="118" t="s">
        <v>32</v>
      </c>
      <c r="G468" s="118" t="s">
        <v>385</v>
      </c>
      <c r="H468" s="118" t="s">
        <v>278</v>
      </c>
      <c r="I468" s="118" t="s">
        <v>144</v>
      </c>
      <c r="J468" s="118" t="s">
        <v>323</v>
      </c>
      <c r="K468" s="119">
        <v>0</v>
      </c>
      <c r="L468" s="119">
        <v>0</v>
      </c>
      <c r="M468" s="119">
        <v>50</v>
      </c>
      <c r="N468" s="119">
        <v>2</v>
      </c>
      <c r="O468" s="118" t="s">
        <v>321</v>
      </c>
      <c r="P468" s="118" t="s">
        <v>321</v>
      </c>
      <c r="Q468" s="118" t="s">
        <v>358</v>
      </c>
      <c r="R468" s="118" t="s">
        <v>357</v>
      </c>
      <c r="S468" s="118" t="s">
        <v>356</v>
      </c>
      <c r="T468" s="118" t="s">
        <v>355</v>
      </c>
    </row>
    <row r="469" spans="1:20" hidden="1" x14ac:dyDescent="0.2">
      <c r="A469" s="119">
        <v>10</v>
      </c>
      <c r="B469" s="118" t="s">
        <v>321</v>
      </c>
      <c r="C469" s="118" t="s">
        <v>329</v>
      </c>
      <c r="D469" s="118" t="s">
        <v>328</v>
      </c>
      <c r="E469" s="118" t="s">
        <v>74</v>
      </c>
      <c r="F469" s="118" t="s">
        <v>32</v>
      </c>
      <c r="G469" s="118" t="s">
        <v>385</v>
      </c>
      <c r="H469" s="118" t="s">
        <v>278</v>
      </c>
      <c r="I469" s="118" t="s">
        <v>386</v>
      </c>
      <c r="J469" s="118" t="s">
        <v>323</v>
      </c>
      <c r="K469" s="119">
        <v>346</v>
      </c>
      <c r="L469" s="119">
        <v>0</v>
      </c>
      <c r="M469" s="119">
        <v>415</v>
      </c>
      <c r="N469" s="119">
        <v>0</v>
      </c>
      <c r="O469" s="118" t="s">
        <v>343</v>
      </c>
      <c r="P469" s="118" t="s">
        <v>342</v>
      </c>
      <c r="Q469" s="118" t="s">
        <v>358</v>
      </c>
      <c r="R469" s="118" t="s">
        <v>357</v>
      </c>
      <c r="S469" s="118" t="s">
        <v>356</v>
      </c>
      <c r="T469" s="118" t="s">
        <v>355</v>
      </c>
    </row>
    <row r="470" spans="1:20" hidden="1" x14ac:dyDescent="0.2">
      <c r="A470" s="119">
        <v>10</v>
      </c>
      <c r="B470" s="118" t="s">
        <v>321</v>
      </c>
      <c r="C470" s="118" t="s">
        <v>329</v>
      </c>
      <c r="D470" s="118" t="s">
        <v>328</v>
      </c>
      <c r="E470" s="118" t="s">
        <v>74</v>
      </c>
      <c r="F470" s="118" t="s">
        <v>32</v>
      </c>
      <c r="G470" s="118" t="s">
        <v>385</v>
      </c>
      <c r="H470" s="118" t="s">
        <v>278</v>
      </c>
      <c r="I470" s="118" t="s">
        <v>175</v>
      </c>
      <c r="J470" s="118" t="s">
        <v>351</v>
      </c>
      <c r="K470" s="119">
        <v>0</v>
      </c>
      <c r="L470" s="119">
        <v>0</v>
      </c>
      <c r="M470" s="119">
        <v>-31</v>
      </c>
      <c r="N470" s="119">
        <v>0</v>
      </c>
      <c r="O470" s="118" t="s">
        <v>321</v>
      </c>
      <c r="P470" s="118" t="s">
        <v>321</v>
      </c>
      <c r="Q470" s="118" t="s">
        <v>358</v>
      </c>
      <c r="R470" s="118" t="s">
        <v>357</v>
      </c>
      <c r="S470" s="118" t="s">
        <v>356</v>
      </c>
      <c r="T470" s="118" t="s">
        <v>355</v>
      </c>
    </row>
    <row r="471" spans="1:20" hidden="1" x14ac:dyDescent="0.2">
      <c r="A471" s="119">
        <v>10</v>
      </c>
      <c r="B471" s="118" t="s">
        <v>321</v>
      </c>
      <c r="C471" s="118" t="s">
        <v>329</v>
      </c>
      <c r="D471" s="118" t="s">
        <v>328</v>
      </c>
      <c r="E471" s="118" t="s">
        <v>74</v>
      </c>
      <c r="F471" s="118" t="s">
        <v>32</v>
      </c>
      <c r="G471" s="118" t="s">
        <v>384</v>
      </c>
      <c r="H471" s="118" t="s">
        <v>280</v>
      </c>
      <c r="I471" s="118" t="s">
        <v>89</v>
      </c>
      <c r="J471" s="118" t="s">
        <v>323</v>
      </c>
      <c r="K471" s="119">
        <v>50</v>
      </c>
      <c r="L471" s="119">
        <v>0</v>
      </c>
      <c r="M471" s="119">
        <v>38</v>
      </c>
      <c r="N471" s="119">
        <v>0</v>
      </c>
      <c r="O471" s="118" t="s">
        <v>321</v>
      </c>
      <c r="P471" s="118" t="s">
        <v>321</v>
      </c>
      <c r="Q471" s="118" t="s">
        <v>358</v>
      </c>
      <c r="R471" s="118" t="s">
        <v>357</v>
      </c>
      <c r="S471" s="118" t="s">
        <v>356</v>
      </c>
      <c r="T471" s="118" t="s">
        <v>355</v>
      </c>
    </row>
    <row r="472" spans="1:20" hidden="1" x14ac:dyDescent="0.2">
      <c r="A472" s="119">
        <v>10</v>
      </c>
      <c r="B472" s="118" t="s">
        <v>321</v>
      </c>
      <c r="C472" s="118" t="s">
        <v>329</v>
      </c>
      <c r="D472" s="118" t="s">
        <v>328</v>
      </c>
      <c r="E472" s="118" t="s">
        <v>74</v>
      </c>
      <c r="F472" s="118" t="s">
        <v>32</v>
      </c>
      <c r="G472" s="118" t="s">
        <v>384</v>
      </c>
      <c r="H472" s="118" t="s">
        <v>280</v>
      </c>
      <c r="I472" s="118" t="s">
        <v>140</v>
      </c>
      <c r="J472" s="118" t="s">
        <v>323</v>
      </c>
      <c r="K472" s="119">
        <v>0</v>
      </c>
      <c r="L472" s="119">
        <v>0</v>
      </c>
      <c r="M472" s="119">
        <v>85</v>
      </c>
      <c r="N472" s="119">
        <v>0</v>
      </c>
      <c r="O472" s="118" t="s">
        <v>321</v>
      </c>
      <c r="P472" s="118" t="s">
        <v>321</v>
      </c>
      <c r="Q472" s="118" t="s">
        <v>358</v>
      </c>
      <c r="R472" s="118" t="s">
        <v>357</v>
      </c>
      <c r="S472" s="118" t="s">
        <v>356</v>
      </c>
      <c r="T472" s="118" t="s">
        <v>355</v>
      </c>
    </row>
    <row r="473" spans="1:20" hidden="1" x14ac:dyDescent="0.2">
      <c r="A473" s="119">
        <v>10</v>
      </c>
      <c r="B473" s="118" t="s">
        <v>321</v>
      </c>
      <c r="C473" s="118" t="s">
        <v>329</v>
      </c>
      <c r="D473" s="118" t="s">
        <v>328</v>
      </c>
      <c r="E473" s="118" t="s">
        <v>74</v>
      </c>
      <c r="F473" s="118" t="s">
        <v>32</v>
      </c>
      <c r="G473" s="118" t="s">
        <v>383</v>
      </c>
      <c r="H473" s="118" t="s">
        <v>282</v>
      </c>
      <c r="I473" s="118" t="s">
        <v>89</v>
      </c>
      <c r="J473" s="118" t="s">
        <v>323</v>
      </c>
      <c r="K473" s="119">
        <v>129</v>
      </c>
      <c r="L473" s="119">
        <v>1</v>
      </c>
      <c r="M473" s="119">
        <v>129</v>
      </c>
      <c r="N473" s="119">
        <v>1</v>
      </c>
      <c r="O473" s="118" t="s">
        <v>321</v>
      </c>
      <c r="P473" s="118" t="s">
        <v>321</v>
      </c>
      <c r="Q473" s="118" t="s">
        <v>358</v>
      </c>
      <c r="R473" s="118" t="s">
        <v>357</v>
      </c>
      <c r="S473" s="118" t="s">
        <v>356</v>
      </c>
      <c r="T473" s="118" t="s">
        <v>355</v>
      </c>
    </row>
    <row r="474" spans="1:20" hidden="1" x14ac:dyDescent="0.2">
      <c r="A474" s="119">
        <v>10</v>
      </c>
      <c r="B474" s="118" t="s">
        <v>321</v>
      </c>
      <c r="C474" s="118" t="s">
        <v>329</v>
      </c>
      <c r="D474" s="118" t="s">
        <v>328</v>
      </c>
      <c r="E474" s="118" t="s">
        <v>74</v>
      </c>
      <c r="F474" s="118" t="s">
        <v>32</v>
      </c>
      <c r="G474" s="118" t="s">
        <v>383</v>
      </c>
      <c r="H474" s="118" t="s">
        <v>282</v>
      </c>
      <c r="I474" s="118" t="s">
        <v>151</v>
      </c>
      <c r="J474" s="118" t="s">
        <v>323</v>
      </c>
      <c r="K474" s="119">
        <v>0</v>
      </c>
      <c r="L474" s="119">
        <v>0</v>
      </c>
      <c r="M474" s="119">
        <v>54</v>
      </c>
      <c r="N474" s="119">
        <v>0</v>
      </c>
      <c r="O474" s="118" t="s">
        <v>321</v>
      </c>
      <c r="P474" s="118" t="s">
        <v>321</v>
      </c>
      <c r="Q474" s="118" t="s">
        <v>358</v>
      </c>
      <c r="R474" s="118" t="s">
        <v>357</v>
      </c>
      <c r="S474" s="118" t="s">
        <v>356</v>
      </c>
      <c r="T474" s="118" t="s">
        <v>355</v>
      </c>
    </row>
    <row r="475" spans="1:20" hidden="1" x14ac:dyDescent="0.2">
      <c r="A475" s="119">
        <v>10</v>
      </c>
      <c r="B475" s="118" t="s">
        <v>321</v>
      </c>
      <c r="C475" s="118" t="s">
        <v>329</v>
      </c>
      <c r="D475" s="118" t="s">
        <v>328</v>
      </c>
      <c r="E475" s="118" t="s">
        <v>74</v>
      </c>
      <c r="F475" s="118" t="s">
        <v>32</v>
      </c>
      <c r="G475" s="118" t="s">
        <v>382</v>
      </c>
      <c r="H475" s="118" t="s">
        <v>381</v>
      </c>
      <c r="I475" s="118" t="s">
        <v>89</v>
      </c>
      <c r="J475" s="118" t="s">
        <v>323</v>
      </c>
      <c r="K475" s="119">
        <v>0</v>
      </c>
      <c r="L475" s="119">
        <v>0</v>
      </c>
      <c r="M475" s="119">
        <v>0</v>
      </c>
      <c r="N475" s="119">
        <v>0</v>
      </c>
      <c r="O475" s="118" t="s">
        <v>321</v>
      </c>
      <c r="P475" s="118" t="s">
        <v>321</v>
      </c>
      <c r="Q475" s="118" t="s">
        <v>358</v>
      </c>
      <c r="R475" s="118" t="s">
        <v>357</v>
      </c>
      <c r="S475" s="118" t="s">
        <v>356</v>
      </c>
      <c r="T475" s="118" t="s">
        <v>355</v>
      </c>
    </row>
    <row r="476" spans="1:20" hidden="1" x14ac:dyDescent="0.2">
      <c r="A476" s="119">
        <v>10</v>
      </c>
      <c r="B476" s="118" t="s">
        <v>321</v>
      </c>
      <c r="C476" s="118" t="s">
        <v>329</v>
      </c>
      <c r="D476" s="118" t="s">
        <v>328</v>
      </c>
      <c r="E476" s="118" t="s">
        <v>74</v>
      </c>
      <c r="F476" s="118" t="s">
        <v>32</v>
      </c>
      <c r="G476" s="118" t="s">
        <v>380</v>
      </c>
      <c r="H476" s="118" t="s">
        <v>286</v>
      </c>
      <c r="I476" s="118" t="s">
        <v>89</v>
      </c>
      <c r="J476" s="118" t="s">
        <v>323</v>
      </c>
      <c r="K476" s="119">
        <v>2693</v>
      </c>
      <c r="L476" s="119">
        <v>54</v>
      </c>
      <c r="M476" s="119">
        <v>2551</v>
      </c>
      <c r="N476" s="119">
        <v>51</v>
      </c>
      <c r="O476" s="118" t="s">
        <v>321</v>
      </c>
      <c r="P476" s="118" t="s">
        <v>321</v>
      </c>
      <c r="Q476" s="118" t="s">
        <v>358</v>
      </c>
      <c r="R476" s="118" t="s">
        <v>357</v>
      </c>
      <c r="S476" s="118" t="s">
        <v>356</v>
      </c>
      <c r="T476" s="118" t="s">
        <v>355</v>
      </c>
    </row>
    <row r="477" spans="1:20" hidden="1" x14ac:dyDescent="0.2">
      <c r="A477" s="119">
        <v>10</v>
      </c>
      <c r="B477" s="118" t="s">
        <v>321</v>
      </c>
      <c r="C477" s="118" t="s">
        <v>329</v>
      </c>
      <c r="D477" s="118" t="s">
        <v>328</v>
      </c>
      <c r="E477" s="118" t="s">
        <v>74</v>
      </c>
      <c r="F477" s="118" t="s">
        <v>32</v>
      </c>
      <c r="G477" s="118" t="s">
        <v>380</v>
      </c>
      <c r="H477" s="118" t="s">
        <v>286</v>
      </c>
      <c r="I477" s="118" t="s">
        <v>99</v>
      </c>
      <c r="J477" s="118" t="s">
        <v>323</v>
      </c>
      <c r="K477" s="119">
        <v>0</v>
      </c>
      <c r="L477" s="119">
        <v>0</v>
      </c>
      <c r="M477" s="119">
        <v>27</v>
      </c>
      <c r="N477" s="119">
        <v>0</v>
      </c>
      <c r="O477" s="118" t="s">
        <v>343</v>
      </c>
      <c r="P477" s="118" t="s">
        <v>342</v>
      </c>
      <c r="Q477" s="118" t="s">
        <v>358</v>
      </c>
      <c r="R477" s="118" t="s">
        <v>357</v>
      </c>
      <c r="S477" s="118" t="s">
        <v>356</v>
      </c>
      <c r="T477" s="118" t="s">
        <v>355</v>
      </c>
    </row>
    <row r="478" spans="1:20" hidden="1" x14ac:dyDescent="0.2">
      <c r="A478" s="119">
        <v>10</v>
      </c>
      <c r="B478" s="118" t="s">
        <v>321</v>
      </c>
      <c r="C478" s="118" t="s">
        <v>329</v>
      </c>
      <c r="D478" s="118" t="s">
        <v>328</v>
      </c>
      <c r="E478" s="118" t="s">
        <v>74</v>
      </c>
      <c r="F478" s="118" t="s">
        <v>32</v>
      </c>
      <c r="G478" s="118" t="s">
        <v>380</v>
      </c>
      <c r="H478" s="118" t="s">
        <v>286</v>
      </c>
      <c r="I478" s="118" t="s">
        <v>151</v>
      </c>
      <c r="J478" s="118" t="s">
        <v>323</v>
      </c>
      <c r="K478" s="119">
        <v>87</v>
      </c>
      <c r="L478" s="119">
        <v>0</v>
      </c>
      <c r="M478" s="119">
        <v>60</v>
      </c>
      <c r="N478" s="119">
        <v>0</v>
      </c>
      <c r="O478" s="118" t="s">
        <v>343</v>
      </c>
      <c r="P478" s="118" t="s">
        <v>342</v>
      </c>
      <c r="Q478" s="118" t="s">
        <v>358</v>
      </c>
      <c r="R478" s="118" t="s">
        <v>357</v>
      </c>
      <c r="S478" s="118" t="s">
        <v>356</v>
      </c>
      <c r="T478" s="118" t="s">
        <v>355</v>
      </c>
    </row>
    <row r="479" spans="1:20" hidden="1" x14ac:dyDescent="0.2">
      <c r="A479" s="119">
        <v>10</v>
      </c>
      <c r="B479" s="118" t="s">
        <v>321</v>
      </c>
      <c r="C479" s="118" t="s">
        <v>329</v>
      </c>
      <c r="D479" s="118" t="s">
        <v>328</v>
      </c>
      <c r="E479" s="118" t="s">
        <v>74</v>
      </c>
      <c r="F479" s="118" t="s">
        <v>32</v>
      </c>
      <c r="G479" s="118" t="s">
        <v>380</v>
      </c>
      <c r="H479" s="118" t="s">
        <v>286</v>
      </c>
      <c r="I479" s="118" t="s">
        <v>379</v>
      </c>
      <c r="J479" s="118" t="s">
        <v>336</v>
      </c>
      <c r="K479" s="119">
        <v>0</v>
      </c>
      <c r="L479" s="119">
        <v>0</v>
      </c>
      <c r="M479" s="119">
        <v>0</v>
      </c>
      <c r="N479" s="119">
        <v>0</v>
      </c>
      <c r="O479" s="118" t="s">
        <v>321</v>
      </c>
      <c r="P479" s="118" t="s">
        <v>321</v>
      </c>
      <c r="Q479" s="118" t="s">
        <v>322</v>
      </c>
      <c r="R479" s="118" t="s">
        <v>321</v>
      </c>
      <c r="S479" s="118" t="s">
        <v>320</v>
      </c>
      <c r="T479" s="118" t="s">
        <v>319</v>
      </c>
    </row>
    <row r="480" spans="1:20" hidden="1" x14ac:dyDescent="0.2">
      <c r="A480" s="119">
        <v>10</v>
      </c>
      <c r="B480" s="118" t="s">
        <v>321</v>
      </c>
      <c r="C480" s="118" t="s">
        <v>329</v>
      </c>
      <c r="D480" s="118" t="s">
        <v>328</v>
      </c>
      <c r="E480" s="118" t="s">
        <v>74</v>
      </c>
      <c r="F480" s="118" t="s">
        <v>32</v>
      </c>
      <c r="G480" s="118" t="s">
        <v>378</v>
      </c>
      <c r="H480" s="118" t="s">
        <v>377</v>
      </c>
      <c r="I480" s="118" t="s">
        <v>89</v>
      </c>
      <c r="J480" s="118" t="s">
        <v>323</v>
      </c>
      <c r="K480" s="119">
        <v>0</v>
      </c>
      <c r="L480" s="119">
        <v>0</v>
      </c>
      <c r="M480" s="119">
        <v>0</v>
      </c>
      <c r="N480" s="119">
        <v>0</v>
      </c>
      <c r="O480" s="118" t="s">
        <v>321</v>
      </c>
      <c r="P480" s="118" t="s">
        <v>321</v>
      </c>
      <c r="Q480" s="118" t="s">
        <v>358</v>
      </c>
      <c r="R480" s="118" t="s">
        <v>357</v>
      </c>
      <c r="S480" s="118" t="s">
        <v>356</v>
      </c>
      <c r="T480" s="118" t="s">
        <v>355</v>
      </c>
    </row>
    <row r="481" spans="1:20" hidden="1" x14ac:dyDescent="0.2">
      <c r="A481" s="119">
        <v>10</v>
      </c>
      <c r="B481" s="118" t="s">
        <v>321</v>
      </c>
      <c r="C481" s="118" t="s">
        <v>329</v>
      </c>
      <c r="D481" s="118" t="s">
        <v>328</v>
      </c>
      <c r="E481" s="118" t="s">
        <v>74</v>
      </c>
      <c r="F481" s="118" t="s">
        <v>32</v>
      </c>
      <c r="G481" s="118" t="s">
        <v>376</v>
      </c>
      <c r="H481" s="118" t="s">
        <v>375</v>
      </c>
      <c r="I481" s="118" t="s">
        <v>89</v>
      </c>
      <c r="J481" s="118" t="s">
        <v>323</v>
      </c>
      <c r="K481" s="119">
        <v>0</v>
      </c>
      <c r="L481" s="119">
        <v>0</v>
      </c>
      <c r="M481" s="119">
        <v>0</v>
      </c>
      <c r="N481" s="119">
        <v>0</v>
      </c>
      <c r="O481" s="118" t="s">
        <v>321</v>
      </c>
      <c r="P481" s="118" t="s">
        <v>321</v>
      </c>
      <c r="Q481" s="118" t="s">
        <v>358</v>
      </c>
      <c r="R481" s="118" t="s">
        <v>357</v>
      </c>
      <c r="S481" s="118" t="s">
        <v>356</v>
      </c>
      <c r="T481" s="118" t="s">
        <v>355</v>
      </c>
    </row>
    <row r="482" spans="1:20" hidden="1" x14ac:dyDescent="0.2">
      <c r="A482" s="119">
        <v>10</v>
      </c>
      <c r="B482" s="118" t="s">
        <v>321</v>
      </c>
      <c r="C482" s="118" t="s">
        <v>329</v>
      </c>
      <c r="D482" s="118" t="s">
        <v>328</v>
      </c>
      <c r="E482" s="118" t="s">
        <v>74</v>
      </c>
      <c r="F482" s="118" t="s">
        <v>32</v>
      </c>
      <c r="G482" s="118" t="s">
        <v>374</v>
      </c>
      <c r="H482" s="118" t="s">
        <v>373</v>
      </c>
      <c r="I482" s="118" t="s">
        <v>89</v>
      </c>
      <c r="J482" s="118" t="s">
        <v>323</v>
      </c>
      <c r="K482" s="119">
        <v>268</v>
      </c>
      <c r="L482" s="119">
        <v>54</v>
      </c>
      <c r="M482" s="119">
        <v>342</v>
      </c>
      <c r="N482" s="119">
        <v>68</v>
      </c>
      <c r="O482" s="118" t="s">
        <v>321</v>
      </c>
      <c r="P482" s="118" t="s">
        <v>321</v>
      </c>
      <c r="Q482" s="118" t="s">
        <v>358</v>
      </c>
      <c r="R482" s="118" t="s">
        <v>357</v>
      </c>
      <c r="S482" s="118" t="s">
        <v>356</v>
      </c>
      <c r="T482" s="118" t="s">
        <v>355</v>
      </c>
    </row>
    <row r="483" spans="1:20" hidden="1" x14ac:dyDescent="0.2">
      <c r="A483" s="119">
        <v>10</v>
      </c>
      <c r="B483" s="118" t="s">
        <v>321</v>
      </c>
      <c r="C483" s="118" t="s">
        <v>329</v>
      </c>
      <c r="D483" s="118" t="s">
        <v>328</v>
      </c>
      <c r="E483" s="118" t="s">
        <v>74</v>
      </c>
      <c r="F483" s="118" t="s">
        <v>32</v>
      </c>
      <c r="G483" s="118" t="s">
        <v>372</v>
      </c>
      <c r="H483" s="118" t="s">
        <v>294</v>
      </c>
      <c r="I483" s="118" t="s">
        <v>89</v>
      </c>
      <c r="J483" s="118" t="s">
        <v>323</v>
      </c>
      <c r="K483" s="119">
        <v>171</v>
      </c>
      <c r="L483" s="119">
        <v>5</v>
      </c>
      <c r="M483" s="119">
        <v>171</v>
      </c>
      <c r="N483" s="119">
        <v>5</v>
      </c>
      <c r="O483" s="118" t="s">
        <v>321</v>
      </c>
      <c r="P483" s="118" t="s">
        <v>321</v>
      </c>
      <c r="Q483" s="118" t="s">
        <v>358</v>
      </c>
      <c r="R483" s="118" t="s">
        <v>357</v>
      </c>
      <c r="S483" s="118" t="s">
        <v>356</v>
      </c>
      <c r="T483" s="118" t="s">
        <v>355</v>
      </c>
    </row>
    <row r="484" spans="1:20" hidden="1" x14ac:dyDescent="0.2">
      <c r="A484" s="119">
        <v>10</v>
      </c>
      <c r="B484" s="118" t="s">
        <v>321</v>
      </c>
      <c r="C484" s="118" t="s">
        <v>329</v>
      </c>
      <c r="D484" s="118" t="s">
        <v>328</v>
      </c>
      <c r="E484" s="118" t="s">
        <v>74</v>
      </c>
      <c r="F484" s="118" t="s">
        <v>32</v>
      </c>
      <c r="G484" s="118" t="s">
        <v>372</v>
      </c>
      <c r="H484" s="118" t="s">
        <v>294</v>
      </c>
      <c r="I484" s="118" t="s">
        <v>158</v>
      </c>
      <c r="J484" s="118" t="s">
        <v>351</v>
      </c>
      <c r="K484" s="119">
        <v>0</v>
      </c>
      <c r="L484" s="119">
        <v>0</v>
      </c>
      <c r="M484" s="119">
        <v>-25</v>
      </c>
      <c r="N484" s="119">
        <v>0</v>
      </c>
      <c r="O484" s="118" t="s">
        <v>321</v>
      </c>
      <c r="P484" s="118" t="s">
        <v>321</v>
      </c>
      <c r="Q484" s="118" t="s">
        <v>358</v>
      </c>
      <c r="R484" s="118" t="s">
        <v>357</v>
      </c>
      <c r="S484" s="118" t="s">
        <v>356</v>
      </c>
      <c r="T484" s="118" t="s">
        <v>355</v>
      </c>
    </row>
    <row r="485" spans="1:20" hidden="1" x14ac:dyDescent="0.2">
      <c r="A485" s="119">
        <v>10</v>
      </c>
      <c r="B485" s="118" t="s">
        <v>321</v>
      </c>
      <c r="C485" s="118" t="s">
        <v>329</v>
      </c>
      <c r="D485" s="118" t="s">
        <v>328</v>
      </c>
      <c r="E485" s="118" t="s">
        <v>76</v>
      </c>
      <c r="F485" s="118" t="s">
        <v>33</v>
      </c>
      <c r="G485" s="118" t="s">
        <v>371</v>
      </c>
      <c r="H485" s="118" t="s">
        <v>296</v>
      </c>
      <c r="I485" s="118" t="s">
        <v>89</v>
      </c>
      <c r="J485" s="118" t="s">
        <v>323</v>
      </c>
      <c r="K485" s="119">
        <v>105</v>
      </c>
      <c r="L485" s="119">
        <v>1</v>
      </c>
      <c r="M485" s="119">
        <v>105</v>
      </c>
      <c r="N485" s="119">
        <v>1</v>
      </c>
      <c r="O485" s="118" t="s">
        <v>321</v>
      </c>
      <c r="P485" s="118" t="s">
        <v>321</v>
      </c>
      <c r="Q485" s="118" t="s">
        <v>358</v>
      </c>
      <c r="R485" s="118" t="s">
        <v>357</v>
      </c>
      <c r="S485" s="118" t="s">
        <v>356</v>
      </c>
      <c r="T485" s="118" t="s">
        <v>355</v>
      </c>
    </row>
    <row r="486" spans="1:20" hidden="1" x14ac:dyDescent="0.2">
      <c r="A486" s="119">
        <v>10</v>
      </c>
      <c r="B486" s="118" t="s">
        <v>321</v>
      </c>
      <c r="C486" s="118" t="s">
        <v>329</v>
      </c>
      <c r="D486" s="118" t="s">
        <v>328</v>
      </c>
      <c r="E486" s="118" t="s">
        <v>76</v>
      </c>
      <c r="F486" s="118" t="s">
        <v>33</v>
      </c>
      <c r="G486" s="118" t="s">
        <v>371</v>
      </c>
      <c r="H486" s="118" t="s">
        <v>296</v>
      </c>
      <c r="I486" s="118" t="s">
        <v>158</v>
      </c>
      <c r="J486" s="118" t="s">
        <v>351</v>
      </c>
      <c r="K486" s="119">
        <v>0</v>
      </c>
      <c r="L486" s="119">
        <v>0</v>
      </c>
      <c r="M486" s="119">
        <v>-2</v>
      </c>
      <c r="N486" s="119">
        <v>0</v>
      </c>
      <c r="O486" s="118" t="s">
        <v>321</v>
      </c>
      <c r="P486" s="118" t="s">
        <v>321</v>
      </c>
      <c r="Q486" s="118" t="s">
        <v>358</v>
      </c>
      <c r="R486" s="118" t="s">
        <v>357</v>
      </c>
      <c r="S486" s="118" t="s">
        <v>356</v>
      </c>
      <c r="T486" s="118" t="s">
        <v>355</v>
      </c>
    </row>
    <row r="487" spans="1:20" hidden="1" x14ac:dyDescent="0.2">
      <c r="A487" s="119">
        <v>10</v>
      </c>
      <c r="B487" s="118" t="s">
        <v>321</v>
      </c>
      <c r="C487" s="118" t="s">
        <v>329</v>
      </c>
      <c r="D487" s="118" t="s">
        <v>328</v>
      </c>
      <c r="E487" s="118" t="s">
        <v>76</v>
      </c>
      <c r="F487" s="118" t="s">
        <v>33</v>
      </c>
      <c r="G487" s="118" t="s">
        <v>370</v>
      </c>
      <c r="H487" s="118" t="s">
        <v>298</v>
      </c>
      <c r="I487" s="118" t="s">
        <v>89</v>
      </c>
      <c r="J487" s="118" t="s">
        <v>323</v>
      </c>
      <c r="K487" s="119">
        <v>315</v>
      </c>
      <c r="L487" s="119">
        <v>180</v>
      </c>
      <c r="M487" s="119">
        <v>315</v>
      </c>
      <c r="N487" s="119">
        <v>180</v>
      </c>
      <c r="O487" s="118" t="s">
        <v>321</v>
      </c>
      <c r="P487" s="118" t="s">
        <v>321</v>
      </c>
      <c r="Q487" s="118" t="s">
        <v>358</v>
      </c>
      <c r="R487" s="118" t="s">
        <v>357</v>
      </c>
      <c r="S487" s="118" t="s">
        <v>356</v>
      </c>
      <c r="T487" s="118" t="s">
        <v>355</v>
      </c>
    </row>
    <row r="488" spans="1:20" hidden="1" x14ac:dyDescent="0.2">
      <c r="A488" s="119">
        <v>10</v>
      </c>
      <c r="B488" s="118" t="s">
        <v>321</v>
      </c>
      <c r="C488" s="118" t="s">
        <v>329</v>
      </c>
      <c r="D488" s="118" t="s">
        <v>328</v>
      </c>
      <c r="E488" s="118" t="s">
        <v>76</v>
      </c>
      <c r="F488" s="118" t="s">
        <v>33</v>
      </c>
      <c r="G488" s="118" t="s">
        <v>369</v>
      </c>
      <c r="H488" s="118" t="s">
        <v>300</v>
      </c>
      <c r="I488" s="118" t="s">
        <v>89</v>
      </c>
      <c r="J488" s="118" t="s">
        <v>323</v>
      </c>
      <c r="K488" s="119">
        <v>331</v>
      </c>
      <c r="L488" s="119">
        <v>7</v>
      </c>
      <c r="M488" s="119">
        <v>331</v>
      </c>
      <c r="N488" s="119">
        <v>7</v>
      </c>
      <c r="O488" s="118" t="s">
        <v>321</v>
      </c>
      <c r="P488" s="118" t="s">
        <v>321</v>
      </c>
      <c r="Q488" s="118" t="s">
        <v>358</v>
      </c>
      <c r="R488" s="118" t="s">
        <v>357</v>
      </c>
      <c r="S488" s="118" t="s">
        <v>356</v>
      </c>
      <c r="T488" s="118" t="s">
        <v>355</v>
      </c>
    </row>
    <row r="489" spans="1:20" hidden="1" x14ac:dyDescent="0.2">
      <c r="A489" s="119">
        <v>10</v>
      </c>
      <c r="B489" s="118" t="s">
        <v>321</v>
      </c>
      <c r="C489" s="118" t="s">
        <v>329</v>
      </c>
      <c r="D489" s="118" t="s">
        <v>328</v>
      </c>
      <c r="E489" s="118" t="s">
        <v>76</v>
      </c>
      <c r="F489" s="118" t="s">
        <v>33</v>
      </c>
      <c r="G489" s="118" t="s">
        <v>368</v>
      </c>
      <c r="H489" s="118" t="s">
        <v>302</v>
      </c>
      <c r="I489" s="118" t="s">
        <v>89</v>
      </c>
      <c r="J489" s="118" t="s">
        <v>323</v>
      </c>
      <c r="K489" s="119">
        <v>377</v>
      </c>
      <c r="L489" s="119">
        <v>211</v>
      </c>
      <c r="M489" s="119">
        <v>377</v>
      </c>
      <c r="N489" s="119">
        <v>211</v>
      </c>
      <c r="O489" s="118" t="s">
        <v>321</v>
      </c>
      <c r="P489" s="118" t="s">
        <v>321</v>
      </c>
      <c r="Q489" s="118" t="s">
        <v>358</v>
      </c>
      <c r="R489" s="118" t="s">
        <v>357</v>
      </c>
      <c r="S489" s="118" t="s">
        <v>356</v>
      </c>
      <c r="T489" s="118" t="s">
        <v>355</v>
      </c>
    </row>
    <row r="490" spans="1:20" hidden="1" x14ac:dyDescent="0.2">
      <c r="A490" s="119">
        <v>10</v>
      </c>
      <c r="B490" s="118" t="s">
        <v>321</v>
      </c>
      <c r="C490" s="118" t="s">
        <v>329</v>
      </c>
      <c r="D490" s="118" t="s">
        <v>328</v>
      </c>
      <c r="E490" s="118" t="s">
        <v>76</v>
      </c>
      <c r="F490" s="118" t="s">
        <v>33</v>
      </c>
      <c r="G490" s="118" t="s">
        <v>367</v>
      </c>
      <c r="H490" s="118" t="s">
        <v>304</v>
      </c>
      <c r="I490" s="118" t="s">
        <v>89</v>
      </c>
      <c r="J490" s="118" t="s">
        <v>323</v>
      </c>
      <c r="K490" s="119">
        <v>78</v>
      </c>
      <c r="L490" s="119">
        <v>1</v>
      </c>
      <c r="M490" s="119">
        <v>78</v>
      </c>
      <c r="N490" s="119">
        <v>1</v>
      </c>
      <c r="O490" s="118" t="s">
        <v>321</v>
      </c>
      <c r="P490" s="118" t="s">
        <v>321</v>
      </c>
      <c r="Q490" s="118" t="s">
        <v>358</v>
      </c>
      <c r="R490" s="118" t="s">
        <v>357</v>
      </c>
      <c r="S490" s="118" t="s">
        <v>356</v>
      </c>
      <c r="T490" s="118" t="s">
        <v>355</v>
      </c>
    </row>
    <row r="491" spans="1:20" hidden="1" x14ac:dyDescent="0.2">
      <c r="A491" s="119">
        <v>10</v>
      </c>
      <c r="B491" s="118" t="s">
        <v>321</v>
      </c>
      <c r="C491" s="118" t="s">
        <v>329</v>
      </c>
      <c r="D491" s="118" t="s">
        <v>328</v>
      </c>
      <c r="E491" s="118" t="s">
        <v>76</v>
      </c>
      <c r="F491" s="118" t="s">
        <v>33</v>
      </c>
      <c r="G491" s="118" t="s">
        <v>366</v>
      </c>
      <c r="H491" s="118" t="s">
        <v>306</v>
      </c>
      <c r="I491" s="118" t="s">
        <v>89</v>
      </c>
      <c r="J491" s="118" t="s">
        <v>323</v>
      </c>
      <c r="K491" s="119">
        <v>317</v>
      </c>
      <c r="L491" s="119">
        <v>136</v>
      </c>
      <c r="M491" s="119">
        <v>317</v>
      </c>
      <c r="N491" s="119">
        <v>136</v>
      </c>
      <c r="O491" s="118" t="s">
        <v>321</v>
      </c>
      <c r="P491" s="118" t="s">
        <v>321</v>
      </c>
      <c r="Q491" s="118" t="s">
        <v>358</v>
      </c>
      <c r="R491" s="118" t="s">
        <v>357</v>
      </c>
      <c r="S491" s="118" t="s">
        <v>356</v>
      </c>
      <c r="T491" s="118" t="s">
        <v>355</v>
      </c>
    </row>
    <row r="492" spans="1:20" hidden="1" x14ac:dyDescent="0.2">
      <c r="A492" s="119">
        <v>10</v>
      </c>
      <c r="B492" s="118" t="s">
        <v>321</v>
      </c>
      <c r="C492" s="118" t="s">
        <v>329</v>
      </c>
      <c r="D492" s="118" t="s">
        <v>328</v>
      </c>
      <c r="E492" s="118" t="s">
        <v>76</v>
      </c>
      <c r="F492" s="118" t="s">
        <v>33</v>
      </c>
      <c r="G492" s="118" t="s">
        <v>365</v>
      </c>
      <c r="H492" s="118" t="s">
        <v>364</v>
      </c>
      <c r="I492" s="118" t="s">
        <v>89</v>
      </c>
      <c r="J492" s="118" t="s">
        <v>323</v>
      </c>
      <c r="K492" s="119">
        <v>58</v>
      </c>
      <c r="L492" s="119">
        <v>46</v>
      </c>
      <c r="M492" s="119">
        <v>58</v>
      </c>
      <c r="N492" s="119">
        <v>46</v>
      </c>
      <c r="O492" s="118" t="s">
        <v>321</v>
      </c>
      <c r="P492" s="118" t="s">
        <v>321</v>
      </c>
      <c r="Q492" s="118" t="s">
        <v>358</v>
      </c>
      <c r="R492" s="118" t="s">
        <v>357</v>
      </c>
      <c r="S492" s="118" t="s">
        <v>356</v>
      </c>
      <c r="T492" s="118" t="s">
        <v>355</v>
      </c>
    </row>
    <row r="493" spans="1:20" hidden="1" x14ac:dyDescent="0.2">
      <c r="A493" s="119">
        <v>10</v>
      </c>
      <c r="B493" s="118" t="s">
        <v>321</v>
      </c>
      <c r="C493" s="118" t="s">
        <v>329</v>
      </c>
      <c r="D493" s="118" t="s">
        <v>328</v>
      </c>
      <c r="E493" s="118" t="s">
        <v>76</v>
      </c>
      <c r="F493" s="118" t="s">
        <v>33</v>
      </c>
      <c r="G493" s="118" t="s">
        <v>363</v>
      </c>
      <c r="H493" s="118" t="s">
        <v>362</v>
      </c>
      <c r="I493" s="118" t="s">
        <v>140</v>
      </c>
      <c r="J493" s="118" t="s">
        <v>323</v>
      </c>
      <c r="K493" s="119">
        <v>2</v>
      </c>
      <c r="L493" s="119">
        <v>2</v>
      </c>
      <c r="M493" s="119">
        <v>2</v>
      </c>
      <c r="N493" s="119">
        <v>2</v>
      </c>
      <c r="O493" s="118" t="s">
        <v>321</v>
      </c>
      <c r="P493" s="118" t="s">
        <v>321</v>
      </c>
      <c r="Q493" s="118" t="s">
        <v>358</v>
      </c>
      <c r="R493" s="118" t="s">
        <v>357</v>
      </c>
      <c r="S493" s="118" t="s">
        <v>356</v>
      </c>
      <c r="T493" s="118" t="s">
        <v>355</v>
      </c>
    </row>
    <row r="494" spans="1:20" hidden="1" x14ac:dyDescent="0.2">
      <c r="A494" s="119">
        <v>10</v>
      </c>
      <c r="B494" s="118" t="s">
        <v>321</v>
      </c>
      <c r="C494" s="118" t="s">
        <v>329</v>
      </c>
      <c r="D494" s="118" t="s">
        <v>328</v>
      </c>
      <c r="E494" s="118" t="s">
        <v>76</v>
      </c>
      <c r="F494" s="118" t="s">
        <v>33</v>
      </c>
      <c r="G494" s="118" t="s">
        <v>361</v>
      </c>
      <c r="H494" s="118" t="s">
        <v>312</v>
      </c>
      <c r="I494" s="118" t="s">
        <v>89</v>
      </c>
      <c r="J494" s="118" t="s">
        <v>323</v>
      </c>
      <c r="K494" s="119">
        <v>1</v>
      </c>
      <c r="L494" s="119">
        <v>0</v>
      </c>
      <c r="M494" s="119">
        <v>0</v>
      </c>
      <c r="N494" s="119">
        <v>0</v>
      </c>
      <c r="O494" s="118" t="s">
        <v>321</v>
      </c>
      <c r="P494" s="118" t="s">
        <v>321</v>
      </c>
      <c r="Q494" s="118" t="s">
        <v>358</v>
      </c>
      <c r="R494" s="118" t="s">
        <v>357</v>
      </c>
      <c r="S494" s="118" t="s">
        <v>356</v>
      </c>
      <c r="T494" s="118" t="s">
        <v>355</v>
      </c>
    </row>
    <row r="495" spans="1:20" hidden="1" x14ac:dyDescent="0.2">
      <c r="A495" s="119">
        <v>10</v>
      </c>
      <c r="B495" s="118" t="s">
        <v>321</v>
      </c>
      <c r="C495" s="118" t="s">
        <v>329</v>
      </c>
      <c r="D495" s="118" t="s">
        <v>328</v>
      </c>
      <c r="E495" s="118" t="s">
        <v>76</v>
      </c>
      <c r="F495" s="118" t="s">
        <v>33</v>
      </c>
      <c r="G495" s="118" t="s">
        <v>361</v>
      </c>
      <c r="H495" s="118" t="s">
        <v>312</v>
      </c>
      <c r="I495" s="118" t="s">
        <v>140</v>
      </c>
      <c r="J495" s="118" t="s">
        <v>323</v>
      </c>
      <c r="K495" s="119">
        <v>0</v>
      </c>
      <c r="L495" s="119">
        <v>0</v>
      </c>
      <c r="M495" s="119">
        <v>1</v>
      </c>
      <c r="N495" s="119">
        <v>0</v>
      </c>
      <c r="O495" s="118" t="s">
        <v>321</v>
      </c>
      <c r="P495" s="118" t="s">
        <v>321</v>
      </c>
      <c r="Q495" s="118" t="s">
        <v>358</v>
      </c>
      <c r="R495" s="118" t="s">
        <v>357</v>
      </c>
      <c r="S495" s="118" t="s">
        <v>356</v>
      </c>
      <c r="T495" s="118" t="s">
        <v>355</v>
      </c>
    </row>
    <row r="496" spans="1:20" hidden="1" x14ac:dyDescent="0.2">
      <c r="A496" s="119">
        <v>10</v>
      </c>
      <c r="B496" s="118" t="s">
        <v>321</v>
      </c>
      <c r="C496" s="118" t="s">
        <v>329</v>
      </c>
      <c r="D496" s="118" t="s">
        <v>328</v>
      </c>
      <c r="E496" s="118" t="s">
        <v>76</v>
      </c>
      <c r="F496" s="118" t="s">
        <v>33</v>
      </c>
      <c r="G496" s="118" t="s">
        <v>360</v>
      </c>
      <c r="H496" s="118" t="s">
        <v>359</v>
      </c>
      <c r="I496" s="118" t="s">
        <v>158</v>
      </c>
      <c r="J496" s="118" t="s">
        <v>351</v>
      </c>
      <c r="K496" s="119">
        <v>0</v>
      </c>
      <c r="L496" s="119">
        <v>0</v>
      </c>
      <c r="M496" s="119">
        <v>-15</v>
      </c>
      <c r="N496" s="119">
        <v>0</v>
      </c>
      <c r="O496" s="118" t="s">
        <v>321</v>
      </c>
      <c r="P496" s="118" t="s">
        <v>321</v>
      </c>
      <c r="Q496" s="118" t="s">
        <v>358</v>
      </c>
      <c r="R496" s="118" t="s">
        <v>357</v>
      </c>
      <c r="S496" s="118" t="s">
        <v>356</v>
      </c>
      <c r="T496" s="118" t="s">
        <v>355</v>
      </c>
    </row>
    <row r="497" spans="1:20" hidden="1" x14ac:dyDescent="0.2">
      <c r="A497" s="119">
        <v>10</v>
      </c>
      <c r="B497" s="118" t="s">
        <v>321</v>
      </c>
      <c r="C497" s="118" t="s">
        <v>329</v>
      </c>
      <c r="D497" s="118" t="s">
        <v>328</v>
      </c>
      <c r="E497" s="118" t="s">
        <v>78</v>
      </c>
      <c r="F497" s="118" t="s">
        <v>34</v>
      </c>
      <c r="G497" s="118" t="s">
        <v>354</v>
      </c>
      <c r="H497" s="118" t="s">
        <v>314</v>
      </c>
      <c r="I497" s="118" t="s">
        <v>89</v>
      </c>
      <c r="J497" s="118" t="s">
        <v>323</v>
      </c>
      <c r="K497" s="119">
        <v>0</v>
      </c>
      <c r="L497" s="119">
        <v>0</v>
      </c>
      <c r="M497" s="119">
        <v>0</v>
      </c>
      <c r="N497" s="119">
        <v>0</v>
      </c>
      <c r="O497" s="118" t="s">
        <v>321</v>
      </c>
      <c r="P497" s="118" t="s">
        <v>321</v>
      </c>
      <c r="Q497" s="118" t="s">
        <v>322</v>
      </c>
      <c r="R497" s="118" t="s">
        <v>321</v>
      </c>
      <c r="S497" s="118" t="s">
        <v>320</v>
      </c>
      <c r="T497" s="118" t="s">
        <v>319</v>
      </c>
    </row>
    <row r="498" spans="1:20" hidden="1" x14ac:dyDescent="0.2">
      <c r="A498" s="119">
        <v>10</v>
      </c>
      <c r="B498" s="118" t="s">
        <v>321</v>
      </c>
      <c r="C498" s="118" t="s">
        <v>329</v>
      </c>
      <c r="D498" s="118" t="s">
        <v>328</v>
      </c>
      <c r="E498" s="118" t="s">
        <v>78</v>
      </c>
      <c r="F498" s="118" t="s">
        <v>34</v>
      </c>
      <c r="G498" s="118" t="s">
        <v>354</v>
      </c>
      <c r="H498" s="118" t="s">
        <v>314</v>
      </c>
      <c r="I498" s="118" t="s">
        <v>140</v>
      </c>
      <c r="J498" s="118" t="s">
        <v>323</v>
      </c>
      <c r="K498" s="119">
        <v>0</v>
      </c>
      <c r="L498" s="119">
        <v>0</v>
      </c>
      <c r="M498" s="119">
        <v>0</v>
      </c>
      <c r="N498" s="119">
        <v>0</v>
      </c>
      <c r="O498" s="118" t="s">
        <v>321</v>
      </c>
      <c r="P498" s="118" t="s">
        <v>321</v>
      </c>
      <c r="Q498" s="118" t="s">
        <v>322</v>
      </c>
      <c r="R498" s="118" t="s">
        <v>321</v>
      </c>
      <c r="S498" s="118" t="s">
        <v>320</v>
      </c>
      <c r="T498" s="118" t="s">
        <v>319</v>
      </c>
    </row>
    <row r="499" spans="1:20" hidden="1" x14ac:dyDescent="0.2">
      <c r="A499" s="119">
        <v>10</v>
      </c>
      <c r="B499" s="118" t="s">
        <v>321</v>
      </c>
      <c r="C499" s="118" t="s">
        <v>329</v>
      </c>
      <c r="D499" s="118" t="s">
        <v>328</v>
      </c>
      <c r="E499" s="118" t="s">
        <v>78</v>
      </c>
      <c r="F499" s="118" t="s">
        <v>34</v>
      </c>
      <c r="G499" s="118" t="s">
        <v>353</v>
      </c>
      <c r="H499" s="118" t="s">
        <v>352</v>
      </c>
      <c r="I499" s="118" t="s">
        <v>89</v>
      </c>
      <c r="J499" s="118" t="s">
        <v>323</v>
      </c>
      <c r="K499" s="119">
        <v>276</v>
      </c>
      <c r="L499" s="119">
        <v>193</v>
      </c>
      <c r="M499" s="119">
        <v>375</v>
      </c>
      <c r="N499" s="119">
        <v>263</v>
      </c>
      <c r="O499" s="118" t="s">
        <v>321</v>
      </c>
      <c r="P499" s="118" t="s">
        <v>321</v>
      </c>
      <c r="Q499" s="118" t="s">
        <v>341</v>
      </c>
      <c r="R499" s="118" t="s">
        <v>340</v>
      </c>
      <c r="S499" s="118" t="s">
        <v>320</v>
      </c>
      <c r="T499" s="118" t="s">
        <v>319</v>
      </c>
    </row>
    <row r="500" spans="1:20" hidden="1" x14ac:dyDescent="0.2">
      <c r="A500" s="119">
        <v>10</v>
      </c>
      <c r="B500" s="118" t="s">
        <v>321</v>
      </c>
      <c r="C500" s="118" t="s">
        <v>329</v>
      </c>
      <c r="D500" s="118" t="s">
        <v>328</v>
      </c>
      <c r="E500" s="118" t="s">
        <v>78</v>
      </c>
      <c r="F500" s="118" t="s">
        <v>34</v>
      </c>
      <c r="G500" s="118" t="s">
        <v>353</v>
      </c>
      <c r="H500" s="118" t="s">
        <v>352</v>
      </c>
      <c r="I500" s="118" t="s">
        <v>140</v>
      </c>
      <c r="J500" s="118" t="s">
        <v>323</v>
      </c>
      <c r="K500" s="119">
        <v>0</v>
      </c>
      <c r="L500" s="119">
        <v>0</v>
      </c>
      <c r="M500" s="119">
        <v>0</v>
      </c>
      <c r="N500" s="119">
        <v>0</v>
      </c>
      <c r="O500" s="118" t="s">
        <v>321</v>
      </c>
      <c r="P500" s="118" t="s">
        <v>321</v>
      </c>
      <c r="Q500" s="118" t="s">
        <v>322</v>
      </c>
      <c r="R500" s="118" t="s">
        <v>321</v>
      </c>
      <c r="S500" s="118" t="s">
        <v>320</v>
      </c>
      <c r="T500" s="118" t="s">
        <v>319</v>
      </c>
    </row>
    <row r="501" spans="1:20" hidden="1" x14ac:dyDescent="0.2">
      <c r="A501" s="119">
        <v>10</v>
      </c>
      <c r="B501" s="118" t="s">
        <v>321</v>
      </c>
      <c r="C501" s="118" t="s">
        <v>329</v>
      </c>
      <c r="D501" s="118" t="s">
        <v>328</v>
      </c>
      <c r="E501" s="118" t="s">
        <v>78</v>
      </c>
      <c r="F501" s="118" t="s">
        <v>34</v>
      </c>
      <c r="G501" s="118" t="s">
        <v>353</v>
      </c>
      <c r="H501" s="118" t="s">
        <v>352</v>
      </c>
      <c r="I501" s="118" t="s">
        <v>99</v>
      </c>
      <c r="J501" s="118" t="s">
        <v>323</v>
      </c>
      <c r="K501" s="119">
        <v>0</v>
      </c>
      <c r="L501" s="119">
        <v>0</v>
      </c>
      <c r="M501" s="119">
        <v>0</v>
      </c>
      <c r="N501" s="119">
        <v>0</v>
      </c>
      <c r="O501" s="118" t="s">
        <v>321</v>
      </c>
      <c r="P501" s="118" t="s">
        <v>321</v>
      </c>
      <c r="Q501" s="118" t="s">
        <v>322</v>
      </c>
      <c r="R501" s="118" t="s">
        <v>321</v>
      </c>
      <c r="S501" s="118" t="s">
        <v>320</v>
      </c>
      <c r="T501" s="118" t="s">
        <v>319</v>
      </c>
    </row>
    <row r="502" spans="1:20" hidden="1" x14ac:dyDescent="0.2">
      <c r="A502" s="119">
        <v>10</v>
      </c>
      <c r="B502" s="118" t="s">
        <v>321</v>
      </c>
      <c r="C502" s="118" t="s">
        <v>329</v>
      </c>
      <c r="D502" s="118" t="s">
        <v>328</v>
      </c>
      <c r="E502" s="118" t="s">
        <v>78</v>
      </c>
      <c r="F502" s="118" t="s">
        <v>34</v>
      </c>
      <c r="G502" s="118" t="s">
        <v>353</v>
      </c>
      <c r="H502" s="118" t="s">
        <v>352</v>
      </c>
      <c r="I502" s="118" t="s">
        <v>151</v>
      </c>
      <c r="J502" s="118" t="s">
        <v>323</v>
      </c>
      <c r="K502" s="119">
        <v>1266</v>
      </c>
      <c r="L502" s="119">
        <v>1076</v>
      </c>
      <c r="M502" s="119">
        <v>1266</v>
      </c>
      <c r="N502" s="119">
        <v>1076</v>
      </c>
      <c r="O502" s="118" t="s">
        <v>321</v>
      </c>
      <c r="P502" s="118" t="s">
        <v>321</v>
      </c>
      <c r="Q502" s="118" t="s">
        <v>341</v>
      </c>
      <c r="R502" s="118" t="s">
        <v>340</v>
      </c>
      <c r="S502" s="118" t="s">
        <v>320</v>
      </c>
      <c r="T502" s="118" t="s">
        <v>319</v>
      </c>
    </row>
    <row r="503" spans="1:20" hidden="1" x14ac:dyDescent="0.2">
      <c r="A503" s="119">
        <v>10</v>
      </c>
      <c r="B503" s="118" t="s">
        <v>321</v>
      </c>
      <c r="C503" s="118" t="s">
        <v>329</v>
      </c>
      <c r="D503" s="118" t="s">
        <v>328</v>
      </c>
      <c r="E503" s="118" t="s">
        <v>78</v>
      </c>
      <c r="F503" s="118" t="s">
        <v>34</v>
      </c>
      <c r="G503" s="118" t="s">
        <v>353</v>
      </c>
      <c r="H503" s="118" t="s">
        <v>352</v>
      </c>
      <c r="I503" s="118" t="s">
        <v>107</v>
      </c>
      <c r="J503" s="118" t="s">
        <v>323</v>
      </c>
      <c r="K503" s="119">
        <v>15</v>
      </c>
      <c r="L503" s="119">
        <v>11</v>
      </c>
      <c r="M503" s="119">
        <v>15</v>
      </c>
      <c r="N503" s="119">
        <v>11</v>
      </c>
      <c r="O503" s="118" t="s">
        <v>343</v>
      </c>
      <c r="P503" s="118" t="s">
        <v>342</v>
      </c>
      <c r="Q503" s="118" t="s">
        <v>341</v>
      </c>
      <c r="R503" s="118" t="s">
        <v>340</v>
      </c>
      <c r="S503" s="118" t="s">
        <v>320</v>
      </c>
      <c r="T503" s="118" t="s">
        <v>319</v>
      </c>
    </row>
    <row r="504" spans="1:20" hidden="1" x14ac:dyDescent="0.2">
      <c r="A504" s="119">
        <v>10</v>
      </c>
      <c r="B504" s="118" t="s">
        <v>321</v>
      </c>
      <c r="C504" s="118" t="s">
        <v>329</v>
      </c>
      <c r="D504" s="118" t="s">
        <v>328</v>
      </c>
      <c r="E504" s="118" t="s">
        <v>78</v>
      </c>
      <c r="F504" s="118" t="s">
        <v>34</v>
      </c>
      <c r="G504" s="118" t="s">
        <v>353</v>
      </c>
      <c r="H504" s="118" t="s">
        <v>352</v>
      </c>
      <c r="I504" s="118" t="s">
        <v>136</v>
      </c>
      <c r="J504" s="118" t="s">
        <v>330</v>
      </c>
      <c r="K504" s="119">
        <v>0</v>
      </c>
      <c r="L504" s="119">
        <v>0</v>
      </c>
      <c r="M504" s="119">
        <v>0</v>
      </c>
      <c r="N504" s="119">
        <v>0</v>
      </c>
      <c r="O504" s="118" t="s">
        <v>321</v>
      </c>
      <c r="P504" s="118" t="s">
        <v>321</v>
      </c>
      <c r="Q504" s="118" t="s">
        <v>322</v>
      </c>
      <c r="R504" s="118" t="s">
        <v>321</v>
      </c>
      <c r="S504" s="118" t="s">
        <v>320</v>
      </c>
      <c r="T504" s="118" t="s">
        <v>319</v>
      </c>
    </row>
    <row r="505" spans="1:20" hidden="1" x14ac:dyDescent="0.2">
      <c r="A505" s="119">
        <v>10</v>
      </c>
      <c r="B505" s="118" t="s">
        <v>321</v>
      </c>
      <c r="C505" s="118" t="s">
        <v>329</v>
      </c>
      <c r="D505" s="118" t="s">
        <v>328</v>
      </c>
      <c r="E505" s="118" t="s">
        <v>78</v>
      </c>
      <c r="F505" s="118" t="s">
        <v>34</v>
      </c>
      <c r="G505" s="118" t="s">
        <v>353</v>
      </c>
      <c r="H505" s="118" t="s">
        <v>352</v>
      </c>
      <c r="I505" s="118" t="s">
        <v>158</v>
      </c>
      <c r="J505" s="118" t="s">
        <v>351</v>
      </c>
      <c r="K505" s="119">
        <v>0</v>
      </c>
      <c r="L505" s="119">
        <v>0</v>
      </c>
      <c r="M505" s="119">
        <v>0</v>
      </c>
      <c r="N505" s="119">
        <v>0</v>
      </c>
      <c r="O505" s="118" t="s">
        <v>321</v>
      </c>
      <c r="P505" s="118" t="s">
        <v>321</v>
      </c>
      <c r="Q505" s="118" t="s">
        <v>322</v>
      </c>
      <c r="R505" s="118" t="s">
        <v>321</v>
      </c>
      <c r="S505" s="118" t="s">
        <v>320</v>
      </c>
      <c r="T505" s="118" t="s">
        <v>319</v>
      </c>
    </row>
    <row r="506" spans="1:20" hidden="1" x14ac:dyDescent="0.2">
      <c r="A506" s="119">
        <v>10</v>
      </c>
      <c r="B506" s="118" t="s">
        <v>321</v>
      </c>
      <c r="C506" s="118" t="s">
        <v>329</v>
      </c>
      <c r="D506" s="118" t="s">
        <v>328</v>
      </c>
      <c r="E506" s="118" t="s">
        <v>78</v>
      </c>
      <c r="F506" s="118" t="s">
        <v>34</v>
      </c>
      <c r="G506" s="118" t="s">
        <v>350</v>
      </c>
      <c r="H506" s="118" t="s">
        <v>349</v>
      </c>
      <c r="I506" s="118" t="s">
        <v>89</v>
      </c>
      <c r="J506" s="118" t="s">
        <v>323</v>
      </c>
      <c r="K506" s="119">
        <v>0</v>
      </c>
      <c r="L506" s="119">
        <v>0</v>
      </c>
      <c r="M506" s="119">
        <v>0</v>
      </c>
      <c r="N506" s="119">
        <v>0</v>
      </c>
      <c r="O506" s="118" t="s">
        <v>321</v>
      </c>
      <c r="P506" s="118" t="s">
        <v>321</v>
      </c>
      <c r="Q506" s="118" t="s">
        <v>322</v>
      </c>
      <c r="R506" s="118" t="s">
        <v>321</v>
      </c>
      <c r="S506" s="118" t="s">
        <v>320</v>
      </c>
      <c r="T506" s="118" t="s">
        <v>319</v>
      </c>
    </row>
    <row r="507" spans="1:20" hidden="1" x14ac:dyDescent="0.2">
      <c r="A507" s="119">
        <v>10</v>
      </c>
      <c r="B507" s="118" t="s">
        <v>321</v>
      </c>
      <c r="C507" s="118" t="s">
        <v>329</v>
      </c>
      <c r="D507" s="118" t="s">
        <v>328</v>
      </c>
      <c r="E507" s="118" t="s">
        <v>334</v>
      </c>
      <c r="F507" s="118" t="s">
        <v>333</v>
      </c>
      <c r="G507" s="118" t="s">
        <v>348</v>
      </c>
      <c r="H507" s="118" t="s">
        <v>347</v>
      </c>
      <c r="I507" s="118" t="s">
        <v>89</v>
      </c>
      <c r="J507" s="118" t="s">
        <v>323</v>
      </c>
      <c r="K507" s="119">
        <v>0</v>
      </c>
      <c r="L507" s="119">
        <v>0</v>
      </c>
      <c r="M507" s="119">
        <v>0</v>
      </c>
      <c r="N507" s="119">
        <v>0</v>
      </c>
      <c r="O507" s="118" t="s">
        <v>321</v>
      </c>
      <c r="P507" s="118" t="s">
        <v>321</v>
      </c>
      <c r="Q507" s="118" t="s">
        <v>322</v>
      </c>
      <c r="R507" s="118" t="s">
        <v>321</v>
      </c>
      <c r="S507" s="118" t="s">
        <v>320</v>
      </c>
      <c r="T507" s="118" t="s">
        <v>319</v>
      </c>
    </row>
    <row r="508" spans="1:20" hidden="1" x14ac:dyDescent="0.2">
      <c r="A508" s="119">
        <v>10</v>
      </c>
      <c r="B508" s="118" t="s">
        <v>321</v>
      </c>
      <c r="C508" s="118" t="s">
        <v>329</v>
      </c>
      <c r="D508" s="118" t="s">
        <v>328</v>
      </c>
      <c r="E508" s="118" t="s">
        <v>334</v>
      </c>
      <c r="F508" s="118" t="s">
        <v>333</v>
      </c>
      <c r="G508" s="118" t="s">
        <v>346</v>
      </c>
      <c r="H508" s="118" t="s">
        <v>342</v>
      </c>
      <c r="I508" s="118" t="s">
        <v>89</v>
      </c>
      <c r="J508" s="118" t="s">
        <v>323</v>
      </c>
      <c r="K508" s="119">
        <v>0</v>
      </c>
      <c r="L508" s="119">
        <v>0</v>
      </c>
      <c r="M508" s="119">
        <v>0</v>
      </c>
      <c r="N508" s="119">
        <v>0</v>
      </c>
      <c r="O508" s="118" t="s">
        <v>321</v>
      </c>
      <c r="P508" s="118" t="s">
        <v>321</v>
      </c>
      <c r="Q508" s="118" t="s">
        <v>322</v>
      </c>
      <c r="R508" s="118" t="s">
        <v>321</v>
      </c>
      <c r="S508" s="118" t="s">
        <v>320</v>
      </c>
      <c r="T508" s="118" t="s">
        <v>319</v>
      </c>
    </row>
    <row r="509" spans="1:20" hidden="1" x14ac:dyDescent="0.2">
      <c r="A509" s="119">
        <v>10</v>
      </c>
      <c r="B509" s="118" t="s">
        <v>321</v>
      </c>
      <c r="C509" s="118" t="s">
        <v>329</v>
      </c>
      <c r="D509" s="118" t="s">
        <v>328</v>
      </c>
      <c r="E509" s="118" t="s">
        <v>334</v>
      </c>
      <c r="F509" s="118" t="s">
        <v>333</v>
      </c>
      <c r="G509" s="118" t="s">
        <v>345</v>
      </c>
      <c r="H509" s="118" t="s">
        <v>344</v>
      </c>
      <c r="I509" s="118" t="s">
        <v>89</v>
      </c>
      <c r="J509" s="118" t="s">
        <v>323</v>
      </c>
      <c r="K509" s="119">
        <v>0</v>
      </c>
      <c r="L509" s="119">
        <v>125</v>
      </c>
      <c r="M509" s="119">
        <v>0</v>
      </c>
      <c r="N509" s="119">
        <v>100</v>
      </c>
      <c r="O509" s="118" t="s">
        <v>321</v>
      </c>
      <c r="P509" s="118" t="s">
        <v>321</v>
      </c>
      <c r="Q509" s="118" t="s">
        <v>341</v>
      </c>
      <c r="R509" s="118" t="s">
        <v>340</v>
      </c>
      <c r="S509" s="118" t="s">
        <v>320</v>
      </c>
      <c r="T509" s="118" t="s">
        <v>319</v>
      </c>
    </row>
    <row r="510" spans="1:20" hidden="1" x14ac:dyDescent="0.2">
      <c r="A510" s="119">
        <v>10</v>
      </c>
      <c r="B510" s="118" t="s">
        <v>321</v>
      </c>
      <c r="C510" s="118" t="s">
        <v>329</v>
      </c>
      <c r="D510" s="118" t="s">
        <v>328</v>
      </c>
      <c r="E510" s="118" t="s">
        <v>334</v>
      </c>
      <c r="F510" s="118" t="s">
        <v>333</v>
      </c>
      <c r="G510" s="118" t="s">
        <v>345</v>
      </c>
      <c r="H510" s="118" t="s">
        <v>344</v>
      </c>
      <c r="I510" s="118" t="s">
        <v>99</v>
      </c>
      <c r="J510" s="118" t="s">
        <v>323</v>
      </c>
      <c r="K510" s="119">
        <v>0</v>
      </c>
      <c r="L510" s="119">
        <v>0</v>
      </c>
      <c r="M510" s="119">
        <v>0</v>
      </c>
      <c r="N510" s="119">
        <v>0</v>
      </c>
      <c r="O510" s="118" t="s">
        <v>321</v>
      </c>
      <c r="P510" s="118" t="s">
        <v>321</v>
      </c>
      <c r="Q510" s="118" t="s">
        <v>322</v>
      </c>
      <c r="R510" s="118" t="s">
        <v>321</v>
      </c>
      <c r="S510" s="118" t="s">
        <v>320</v>
      </c>
      <c r="T510" s="118" t="s">
        <v>319</v>
      </c>
    </row>
    <row r="511" spans="1:20" hidden="1" x14ac:dyDescent="0.2">
      <c r="A511" s="119">
        <v>10</v>
      </c>
      <c r="B511" s="118" t="s">
        <v>321</v>
      </c>
      <c r="C511" s="118" t="s">
        <v>329</v>
      </c>
      <c r="D511" s="118" t="s">
        <v>328</v>
      </c>
      <c r="E511" s="118" t="s">
        <v>334</v>
      </c>
      <c r="F511" s="118" t="s">
        <v>333</v>
      </c>
      <c r="G511" s="118" t="s">
        <v>345</v>
      </c>
      <c r="H511" s="118" t="s">
        <v>344</v>
      </c>
      <c r="I511" s="118" t="s">
        <v>151</v>
      </c>
      <c r="J511" s="118" t="s">
        <v>323</v>
      </c>
      <c r="K511" s="119">
        <v>0</v>
      </c>
      <c r="L511" s="119">
        <v>113</v>
      </c>
      <c r="M511" s="119">
        <v>0</v>
      </c>
      <c r="N511" s="119">
        <v>50</v>
      </c>
      <c r="O511" s="118" t="s">
        <v>343</v>
      </c>
      <c r="P511" s="118" t="s">
        <v>342</v>
      </c>
      <c r="Q511" s="118" t="s">
        <v>341</v>
      </c>
      <c r="R511" s="118" t="s">
        <v>340</v>
      </c>
      <c r="S511" s="118" t="s">
        <v>320</v>
      </c>
      <c r="T511" s="118" t="s">
        <v>319</v>
      </c>
    </row>
    <row r="512" spans="1:20" hidden="1" x14ac:dyDescent="0.2">
      <c r="A512" s="119">
        <v>10</v>
      </c>
      <c r="B512" s="118" t="s">
        <v>321</v>
      </c>
      <c r="C512" s="118" t="s">
        <v>329</v>
      </c>
      <c r="D512" s="118" t="s">
        <v>328</v>
      </c>
      <c r="E512" s="118" t="s">
        <v>334</v>
      </c>
      <c r="F512" s="118" t="s">
        <v>333</v>
      </c>
      <c r="G512" s="118" t="s">
        <v>332</v>
      </c>
      <c r="H512" s="118" t="s">
        <v>331</v>
      </c>
      <c r="I512" s="118" t="s">
        <v>140</v>
      </c>
      <c r="J512" s="118" t="s">
        <v>323</v>
      </c>
      <c r="K512" s="119">
        <v>1</v>
      </c>
      <c r="L512" s="119">
        <v>0</v>
      </c>
      <c r="M512" s="119">
        <v>2</v>
      </c>
      <c r="N512" s="119">
        <v>0</v>
      </c>
      <c r="O512" s="118" t="s">
        <v>343</v>
      </c>
      <c r="P512" s="118" t="s">
        <v>342</v>
      </c>
      <c r="Q512" s="118" t="s">
        <v>341</v>
      </c>
      <c r="R512" s="118" t="s">
        <v>340</v>
      </c>
      <c r="S512" s="118" t="s">
        <v>320</v>
      </c>
      <c r="T512" s="118" t="s">
        <v>319</v>
      </c>
    </row>
    <row r="513" spans="1:20" hidden="1" x14ac:dyDescent="0.2">
      <c r="A513" s="119">
        <v>10</v>
      </c>
      <c r="B513" s="118" t="s">
        <v>321</v>
      </c>
      <c r="C513" s="118" t="s">
        <v>329</v>
      </c>
      <c r="D513" s="118" t="s">
        <v>328</v>
      </c>
      <c r="E513" s="118" t="s">
        <v>334</v>
      </c>
      <c r="F513" s="118" t="s">
        <v>333</v>
      </c>
      <c r="G513" s="118" t="s">
        <v>332</v>
      </c>
      <c r="H513" s="118" t="s">
        <v>331</v>
      </c>
      <c r="I513" s="118" t="s">
        <v>99</v>
      </c>
      <c r="J513" s="118" t="s">
        <v>323</v>
      </c>
      <c r="K513" s="119">
        <v>1</v>
      </c>
      <c r="L513" s="119">
        <v>0</v>
      </c>
      <c r="M513" s="119">
        <v>-1</v>
      </c>
      <c r="N513" s="119">
        <v>0</v>
      </c>
      <c r="O513" s="118" t="s">
        <v>321</v>
      </c>
      <c r="P513" s="118" t="s">
        <v>321</v>
      </c>
      <c r="Q513" s="118" t="s">
        <v>341</v>
      </c>
      <c r="R513" s="118" t="s">
        <v>340</v>
      </c>
      <c r="S513" s="118" t="s">
        <v>320</v>
      </c>
      <c r="T513" s="118" t="s">
        <v>319</v>
      </c>
    </row>
    <row r="514" spans="1:20" hidden="1" x14ac:dyDescent="0.2">
      <c r="A514" s="119">
        <v>10</v>
      </c>
      <c r="B514" s="118" t="s">
        <v>321</v>
      </c>
      <c r="C514" s="118" t="s">
        <v>329</v>
      </c>
      <c r="D514" s="118" t="s">
        <v>328</v>
      </c>
      <c r="E514" s="118" t="s">
        <v>334</v>
      </c>
      <c r="F514" s="118" t="s">
        <v>333</v>
      </c>
      <c r="G514" s="118" t="s">
        <v>332</v>
      </c>
      <c r="H514" s="118" t="s">
        <v>331</v>
      </c>
      <c r="I514" s="118" t="s">
        <v>151</v>
      </c>
      <c r="J514" s="118" t="s">
        <v>323</v>
      </c>
      <c r="K514" s="119">
        <v>0</v>
      </c>
      <c r="L514" s="119">
        <v>0</v>
      </c>
      <c r="M514" s="119">
        <v>0</v>
      </c>
      <c r="N514" s="119">
        <v>0</v>
      </c>
      <c r="O514" s="118" t="s">
        <v>321</v>
      </c>
      <c r="P514" s="118" t="s">
        <v>321</v>
      </c>
      <c r="Q514" s="118" t="s">
        <v>322</v>
      </c>
      <c r="R514" s="118" t="s">
        <v>321</v>
      </c>
      <c r="S514" s="118" t="s">
        <v>320</v>
      </c>
      <c r="T514" s="118" t="s">
        <v>319</v>
      </c>
    </row>
    <row r="515" spans="1:20" hidden="1" x14ac:dyDescent="0.2">
      <c r="A515" s="119">
        <v>10</v>
      </c>
      <c r="B515" s="118" t="s">
        <v>321</v>
      </c>
      <c r="C515" s="118" t="s">
        <v>329</v>
      </c>
      <c r="D515" s="118" t="s">
        <v>328</v>
      </c>
      <c r="E515" s="118" t="s">
        <v>334</v>
      </c>
      <c r="F515" s="118" t="s">
        <v>333</v>
      </c>
      <c r="G515" s="118" t="s">
        <v>332</v>
      </c>
      <c r="H515" s="118" t="s">
        <v>331</v>
      </c>
      <c r="I515" s="118" t="s">
        <v>188</v>
      </c>
      <c r="J515" s="118" t="s">
        <v>323</v>
      </c>
      <c r="K515" s="119">
        <v>0</v>
      </c>
      <c r="L515" s="119">
        <v>0</v>
      </c>
      <c r="M515" s="119">
        <v>0</v>
      </c>
      <c r="N515" s="119">
        <v>0</v>
      </c>
      <c r="O515" s="118" t="s">
        <v>321</v>
      </c>
      <c r="P515" s="118" t="s">
        <v>321</v>
      </c>
      <c r="Q515" s="118" t="s">
        <v>322</v>
      </c>
      <c r="R515" s="118" t="s">
        <v>321</v>
      </c>
      <c r="S515" s="118" t="s">
        <v>339</v>
      </c>
      <c r="T515" s="118" t="s">
        <v>338</v>
      </c>
    </row>
    <row r="516" spans="1:20" hidden="1" x14ac:dyDescent="0.2">
      <c r="A516" s="119">
        <v>10</v>
      </c>
      <c r="B516" s="118" t="s">
        <v>321</v>
      </c>
      <c r="C516" s="118" t="s">
        <v>329</v>
      </c>
      <c r="D516" s="118" t="s">
        <v>328</v>
      </c>
      <c r="E516" s="118" t="s">
        <v>334</v>
      </c>
      <c r="F516" s="118" t="s">
        <v>333</v>
      </c>
      <c r="G516" s="118" t="s">
        <v>332</v>
      </c>
      <c r="H516" s="118" t="s">
        <v>331</v>
      </c>
      <c r="I516" s="118" t="s">
        <v>337</v>
      </c>
      <c r="J516" s="118" t="s">
        <v>336</v>
      </c>
      <c r="K516" s="119">
        <v>0</v>
      </c>
      <c r="L516" s="119">
        <v>0</v>
      </c>
      <c r="M516" s="119">
        <v>0</v>
      </c>
      <c r="N516" s="119">
        <v>0</v>
      </c>
      <c r="O516" s="118" t="s">
        <v>321</v>
      </c>
      <c r="P516" s="118" t="s">
        <v>321</v>
      </c>
      <c r="Q516" s="118" t="s">
        <v>322</v>
      </c>
      <c r="R516" s="118" t="s">
        <v>321</v>
      </c>
      <c r="S516" s="118" t="s">
        <v>320</v>
      </c>
      <c r="T516" s="118" t="s">
        <v>319</v>
      </c>
    </row>
    <row r="517" spans="1:20" hidden="1" x14ac:dyDescent="0.2">
      <c r="A517" s="119">
        <v>10</v>
      </c>
      <c r="B517" s="118" t="s">
        <v>321</v>
      </c>
      <c r="C517" s="118" t="s">
        <v>329</v>
      </c>
      <c r="D517" s="118" t="s">
        <v>328</v>
      </c>
      <c r="E517" s="118" t="s">
        <v>334</v>
      </c>
      <c r="F517" s="118" t="s">
        <v>333</v>
      </c>
      <c r="G517" s="118" t="s">
        <v>332</v>
      </c>
      <c r="H517" s="118" t="s">
        <v>331</v>
      </c>
      <c r="I517" s="118" t="s">
        <v>133</v>
      </c>
      <c r="J517" s="118" t="s">
        <v>335</v>
      </c>
      <c r="K517" s="119">
        <v>0</v>
      </c>
      <c r="L517" s="119">
        <v>0</v>
      </c>
      <c r="M517" s="119">
        <v>0</v>
      </c>
      <c r="N517" s="119">
        <v>0</v>
      </c>
      <c r="O517" s="118" t="s">
        <v>321</v>
      </c>
      <c r="P517" s="118" t="s">
        <v>321</v>
      </c>
      <c r="Q517" s="118" t="s">
        <v>322</v>
      </c>
      <c r="R517" s="118" t="s">
        <v>321</v>
      </c>
      <c r="S517" s="118" t="s">
        <v>320</v>
      </c>
      <c r="T517" s="118" t="s">
        <v>319</v>
      </c>
    </row>
    <row r="518" spans="1:20" hidden="1" x14ac:dyDescent="0.2">
      <c r="A518" s="119">
        <v>10</v>
      </c>
      <c r="B518" s="118" t="s">
        <v>321</v>
      </c>
      <c r="C518" s="118" t="s">
        <v>329</v>
      </c>
      <c r="D518" s="118" t="s">
        <v>328</v>
      </c>
      <c r="E518" s="118" t="s">
        <v>334</v>
      </c>
      <c r="F518" s="118" t="s">
        <v>333</v>
      </c>
      <c r="G518" s="118" t="s">
        <v>332</v>
      </c>
      <c r="H518" s="118" t="s">
        <v>331</v>
      </c>
      <c r="I518" s="118" t="s">
        <v>136</v>
      </c>
      <c r="J518" s="118" t="s">
        <v>330</v>
      </c>
      <c r="K518" s="119">
        <v>0</v>
      </c>
      <c r="L518" s="119">
        <v>0</v>
      </c>
      <c r="M518" s="119">
        <v>0</v>
      </c>
      <c r="N518" s="119">
        <v>0</v>
      </c>
      <c r="O518" s="118" t="s">
        <v>321</v>
      </c>
      <c r="P518" s="118" t="s">
        <v>321</v>
      </c>
      <c r="Q518" s="118" t="s">
        <v>322</v>
      </c>
      <c r="R518" s="118" t="s">
        <v>321</v>
      </c>
      <c r="S518" s="118" t="s">
        <v>320</v>
      </c>
      <c r="T518" s="118" t="s">
        <v>319</v>
      </c>
    </row>
    <row r="519" spans="1:20" hidden="1" x14ac:dyDescent="0.2">
      <c r="A519" s="119">
        <v>10</v>
      </c>
      <c r="B519" s="118" t="s">
        <v>321</v>
      </c>
      <c r="C519" s="118" t="s">
        <v>329</v>
      </c>
      <c r="D519" s="118" t="s">
        <v>328</v>
      </c>
      <c r="E519" s="118" t="s">
        <v>327</v>
      </c>
      <c r="F519" s="118" t="s">
        <v>326</v>
      </c>
      <c r="G519" s="118" t="s">
        <v>325</v>
      </c>
      <c r="H519" s="118" t="s">
        <v>324</v>
      </c>
      <c r="I519" s="118" t="s">
        <v>89</v>
      </c>
      <c r="J519" s="118" t="s">
        <v>323</v>
      </c>
      <c r="K519" s="119">
        <v>0</v>
      </c>
      <c r="L519" s="119">
        <v>0</v>
      </c>
      <c r="M519" s="119">
        <v>0</v>
      </c>
      <c r="N519" s="119">
        <v>0</v>
      </c>
      <c r="O519" s="118" t="s">
        <v>321</v>
      </c>
      <c r="P519" s="118" t="s">
        <v>321</v>
      </c>
      <c r="Q519" s="118" t="s">
        <v>322</v>
      </c>
      <c r="R519" s="118" t="s">
        <v>321</v>
      </c>
      <c r="S519" s="118" t="s">
        <v>320</v>
      </c>
      <c r="T519" s="118" t="s">
        <v>319</v>
      </c>
    </row>
  </sheetData>
  <autoFilter ref="A17:T519" xr:uid="{D958F374-6FE4-BA4A-9863-69BF82A373BE}">
    <filterColumn colId="5">
      <filters>
        <filter val="Military Personnel"/>
      </filters>
    </filterColumn>
    <filterColumn colId="7">
      <customFilters>
        <customFilter operator="notEqual" val="*medi*"/>
      </customFilters>
    </filterColumn>
  </autoFilter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6-8</vt:lpstr>
      <vt:lpstr>GB_Tab6-8-raw</vt:lpstr>
      <vt:lpstr>PB19-OCO</vt:lpstr>
      <vt:lpstr>PB19-Wedge</vt:lpstr>
      <vt:lpstr>2018-Omnibus</vt:lpstr>
      <vt:lpstr>2019-Approps</vt:lpstr>
      <vt:lpstr>'6-8'!Print_Area</vt:lpstr>
      <vt:lpstr>'GB_Tab6-8-raw'!Print_Area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Woodward</dc:creator>
  <cp:lastModifiedBy>Matt Woodward</cp:lastModifiedBy>
  <dcterms:created xsi:type="dcterms:W3CDTF">2018-11-27T13:32:24Z</dcterms:created>
  <dcterms:modified xsi:type="dcterms:W3CDTF">2018-11-29T13:13:07Z</dcterms:modified>
</cp:coreProperties>
</file>