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NiN_Cifar10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P46" i="1" l="1"/>
  <c r="P45" i="1"/>
  <c r="P16" i="1"/>
  <c r="P17" i="1" s="1"/>
  <c r="S16" i="1"/>
  <c r="S17" i="1" s="1"/>
  <c r="R16" i="1"/>
  <c r="R17" i="1" s="1"/>
  <c r="Q16" i="1"/>
  <c r="Q17" i="1" s="1"/>
  <c r="Q45" i="1"/>
  <c r="Q46" i="1" s="1"/>
  <c r="M43" i="1"/>
  <c r="L43" i="1"/>
  <c r="K43" i="1"/>
  <c r="I43" i="1"/>
  <c r="H43" i="1"/>
  <c r="G43" i="1"/>
  <c r="M44" i="1"/>
  <c r="L44" i="1"/>
  <c r="K44" i="1"/>
  <c r="I44" i="1"/>
  <c r="H44" i="1"/>
  <c r="G44" i="1"/>
  <c r="M42" i="1"/>
  <c r="L42" i="1"/>
  <c r="K42" i="1"/>
  <c r="I42" i="1"/>
  <c r="H42" i="1"/>
  <c r="G42" i="1"/>
  <c r="M41" i="1"/>
  <c r="L41" i="1"/>
  <c r="K41" i="1"/>
  <c r="I41" i="1"/>
  <c r="H41" i="1"/>
  <c r="G41" i="1"/>
  <c r="O43" i="1" l="1"/>
  <c r="J42" i="1"/>
  <c r="O42" i="1"/>
  <c r="J43" i="1"/>
  <c r="N42" i="1"/>
  <c r="N44" i="1"/>
  <c r="N43" i="1"/>
  <c r="O41" i="1"/>
  <c r="J44" i="1"/>
  <c r="J41" i="1"/>
  <c r="N41" i="1"/>
  <c r="O44" i="1"/>
  <c r="P20" i="1" l="1"/>
  <c r="K11" i="1" l="1"/>
  <c r="M11" i="1"/>
  <c r="L11" i="1"/>
  <c r="K12" i="1"/>
  <c r="M12" i="1"/>
  <c r="L12" i="1"/>
  <c r="K14" i="1"/>
  <c r="M14" i="1"/>
  <c r="L14" i="1"/>
  <c r="K9" i="1"/>
  <c r="M9" i="1"/>
  <c r="L9" i="1"/>
  <c r="K10" i="1"/>
  <c r="M10" i="1"/>
  <c r="L10" i="1"/>
  <c r="K13" i="1"/>
  <c r="M13" i="1"/>
  <c r="L13" i="1"/>
  <c r="K7" i="1"/>
  <c r="M7" i="1"/>
  <c r="L7" i="1"/>
  <c r="K8" i="1"/>
  <c r="M8" i="1"/>
  <c r="L8" i="1"/>
  <c r="L15" i="1"/>
  <c r="M15" i="1"/>
  <c r="K15" i="1"/>
  <c r="I11" i="1"/>
  <c r="I12" i="1"/>
  <c r="I14" i="1"/>
  <c r="I9" i="1"/>
  <c r="I10" i="1"/>
  <c r="I13" i="1"/>
  <c r="I7" i="1"/>
  <c r="I8" i="1"/>
  <c r="I15" i="1"/>
  <c r="H11" i="1"/>
  <c r="H12" i="1"/>
  <c r="H14" i="1"/>
  <c r="H9" i="1"/>
  <c r="H10" i="1"/>
  <c r="H13" i="1"/>
  <c r="H7" i="1"/>
  <c r="H8" i="1"/>
  <c r="H15" i="1"/>
  <c r="G11" i="1"/>
  <c r="G12" i="1"/>
  <c r="G14" i="1"/>
  <c r="G9" i="1"/>
  <c r="G10" i="1"/>
  <c r="G13" i="1"/>
  <c r="G7" i="1"/>
  <c r="G8" i="1"/>
  <c r="G15" i="1"/>
  <c r="J13" i="1" l="1"/>
  <c r="J12" i="1"/>
  <c r="N13" i="1"/>
  <c r="O13" i="1"/>
  <c r="O15" i="1"/>
  <c r="N15" i="1"/>
  <c r="N7" i="1"/>
  <c r="O7" i="1"/>
  <c r="O14" i="1"/>
  <c r="N14" i="1"/>
  <c r="J10" i="1"/>
  <c r="O8" i="1"/>
  <c r="N8" i="1"/>
  <c r="N9" i="1"/>
  <c r="O9" i="1"/>
  <c r="N12" i="1"/>
  <c r="O12" i="1"/>
  <c r="J15" i="1"/>
  <c r="J11" i="1"/>
  <c r="O10" i="1"/>
  <c r="N10" i="1"/>
  <c r="N11" i="1"/>
  <c r="O11" i="1"/>
  <c r="J8" i="1"/>
  <c r="J9" i="1"/>
  <c r="J7" i="1"/>
  <c r="J14" i="1"/>
  <c r="J16" i="1" l="1"/>
</calcChain>
</file>

<file path=xl/sharedStrings.xml><?xml version="1.0" encoding="utf-8"?>
<sst xmlns="http://schemas.openxmlformats.org/spreadsheetml/2006/main" count="76" uniqueCount="53">
  <si>
    <t>in-ch</t>
    <phoneticPr fontId="1"/>
  </si>
  <si>
    <t>kernel</t>
    <phoneticPr fontId="1"/>
  </si>
  <si>
    <t>out-ch</t>
    <phoneticPr fontId="1"/>
  </si>
  <si>
    <t>W/H</t>
    <phoneticPr fontId="1"/>
  </si>
  <si>
    <t>W/H</t>
    <phoneticPr fontId="1"/>
  </si>
  <si>
    <t>MEM-W</t>
    <phoneticPr fontId="1"/>
  </si>
  <si>
    <t>MEM-I</t>
    <phoneticPr fontId="1"/>
  </si>
  <si>
    <t>MEM-Out</t>
    <phoneticPr fontId="1"/>
  </si>
  <si>
    <t>M</t>
    <phoneticPr fontId="1"/>
  </si>
  <si>
    <t>K</t>
    <phoneticPr fontId="1"/>
  </si>
  <si>
    <t>N</t>
    <phoneticPr fontId="1"/>
  </si>
  <si>
    <t>KB</t>
    <phoneticPr fontId="1"/>
  </si>
  <si>
    <t>only MEMIO</t>
    <phoneticPr fontId="1"/>
  </si>
  <si>
    <t>onlyMEMIO</t>
    <phoneticPr fontId="1"/>
  </si>
  <si>
    <t>GEMM_nn</t>
    <phoneticPr fontId="1"/>
  </si>
  <si>
    <t>GEMM_nnA1</t>
    <phoneticPr fontId="1"/>
  </si>
  <si>
    <t>M*K</t>
    <phoneticPr fontId="1"/>
  </si>
  <si>
    <t>CONST Var</t>
    <phoneticPr fontId="1"/>
  </si>
  <si>
    <t>GEMM_nnWB</t>
    <phoneticPr fontId="1"/>
  </si>
  <si>
    <t>M*K*N</t>
    <phoneticPr fontId="1"/>
  </si>
  <si>
    <t>15000epoch</t>
    <phoneticPr fontId="1"/>
  </si>
  <si>
    <t>mAP</t>
    <phoneticPr fontId="1"/>
  </si>
  <si>
    <t>L1</t>
    <phoneticPr fontId="1"/>
  </si>
  <si>
    <t>L2</t>
  </si>
  <si>
    <t>L3</t>
  </si>
  <si>
    <t>L4</t>
  </si>
  <si>
    <t>cifar_minin.cfg</t>
    <phoneticPr fontId="1"/>
  </si>
  <si>
    <t>L1outCh</t>
    <phoneticPr fontId="1"/>
  </si>
  <si>
    <t>K</t>
    <phoneticPr fontId="1"/>
  </si>
  <si>
    <t>L2outCh</t>
    <phoneticPr fontId="1"/>
  </si>
  <si>
    <t>L3outCh</t>
    <phoneticPr fontId="1"/>
  </si>
  <si>
    <t>sum(msec)</t>
    <phoneticPr fontId="1"/>
  </si>
  <si>
    <t>FPS</t>
    <phoneticPr fontId="1"/>
  </si>
  <si>
    <t>cifar_nin.cfg</t>
    <phoneticPr fontId="1"/>
  </si>
  <si>
    <t>84~87%mAP</t>
    <phoneticPr fontId="1"/>
  </si>
  <si>
    <t>NiN3層</t>
    <rPh sb="4" eb="5">
      <t>ソウ</t>
    </rPh>
    <phoneticPr fontId="1"/>
  </si>
  <si>
    <t>NiN1層</t>
    <rPh sb="4" eb="5">
      <t>ソウ</t>
    </rPh>
    <phoneticPr fontId="1"/>
  </si>
  <si>
    <t>第1層の出力Ch数と正解率</t>
    <rPh sb="0" eb="1">
      <t>ダイ</t>
    </rPh>
    <rPh sb="2" eb="3">
      <t>ソウ</t>
    </rPh>
    <rPh sb="4" eb="6">
      <t>シュツリョク</t>
    </rPh>
    <rPh sb="8" eb="9">
      <t>スウ</t>
    </rPh>
    <rPh sb="10" eb="12">
      <t>セイカイ</t>
    </rPh>
    <rPh sb="12" eb="13">
      <t>リツ</t>
    </rPh>
    <phoneticPr fontId="1"/>
  </si>
  <si>
    <t>87~88%mAP</t>
    <phoneticPr fontId="1"/>
  </si>
  <si>
    <t>3層NiNと最小構成のNiNを比較する</t>
    <rPh sb="1" eb="2">
      <t>ソウ</t>
    </rPh>
    <rPh sb="6" eb="8">
      <t>サイショウ</t>
    </rPh>
    <rPh sb="8" eb="10">
      <t>コウセイ</t>
    </rPh>
    <rPh sb="15" eb="17">
      <t>ヒカク</t>
    </rPh>
    <phoneticPr fontId="1"/>
  </si>
  <si>
    <t>Elapsed Time(msec)</t>
    <phoneticPr fontId="1"/>
  </si>
  <si>
    <t>sum(KB)</t>
    <phoneticPr fontId="1"/>
  </si>
  <si>
    <t>sum(KB)</t>
    <phoneticPr fontId="1"/>
  </si>
  <si>
    <t>Cifar10 3分類問題に修正して使用(automobile/truck/background = 1,000/1,000/8,000)</t>
    <rPh sb="9" eb="11">
      <t>ブンルイ</t>
    </rPh>
    <rPh sb="11" eb="13">
      <t>モンダイ</t>
    </rPh>
    <rPh sb="14" eb="16">
      <t>シュウセイ</t>
    </rPh>
    <rPh sb="18" eb="20">
      <t>シヨウ</t>
    </rPh>
    <phoneticPr fontId="1"/>
  </si>
  <si>
    <t>Elaplsed Time(msec) DE0Nano-FPGA(OpenCL)でのGEMM＊演算時間</t>
    <rPh sb="47" eb="49">
      <t>エンザン</t>
    </rPh>
    <rPh sb="49" eb="51">
      <t>ジカン</t>
    </rPh>
    <phoneticPr fontId="1"/>
  </si>
  <si>
    <t>onlyMEMIO</t>
    <phoneticPr fontId="1"/>
  </si>
  <si>
    <t>memoryアクセスのみ</t>
    <phoneticPr fontId="1"/>
  </si>
  <si>
    <t>GEMM_nn</t>
    <phoneticPr fontId="1"/>
  </si>
  <si>
    <t>オリジナルGEMM_nn</t>
    <phoneticPr fontId="1"/>
  </si>
  <si>
    <t>GEMM_nnA1</t>
    <phoneticPr fontId="1"/>
  </si>
  <si>
    <t>Alpha乗算無し</t>
    <rPh sb="5" eb="7">
      <t>ジョウザン</t>
    </rPh>
    <rPh sb="7" eb="8">
      <t>ナ</t>
    </rPh>
    <phoneticPr fontId="1"/>
  </si>
  <si>
    <t>GEMM_nnWB</t>
    <phoneticPr fontId="1"/>
  </si>
  <si>
    <t>乗算なし</t>
    <rPh sb="0" eb="2">
      <t>ジョウザン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</si>
</sst>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00B0F0"/>
      <name val="ＭＳ Ｐゴシック"/>
      <family val="2"/>
      <scheme val="minor"/>
    </font>
    <font>
      <sz val="11"/>
      <color rgb="FF92D05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31" xfId="0" applyFill="1" applyBorder="1"/>
    <xf numFmtId="0" fontId="3" fillId="2" borderId="1" xfId="0" applyFont="1" applyFill="1" applyBorder="1"/>
    <xf numFmtId="177" fontId="3" fillId="2" borderId="1" xfId="0" applyNumberFormat="1" applyFont="1" applyFill="1" applyBorder="1"/>
    <xf numFmtId="177" fontId="3" fillId="2" borderId="4" xfId="0" applyNumberFormat="1" applyFont="1" applyFill="1" applyBorder="1"/>
    <xf numFmtId="177" fontId="3" fillId="2" borderId="22" xfId="0" applyNumberFormat="1" applyFont="1" applyFill="1" applyBorder="1"/>
    <xf numFmtId="0" fontId="3" fillId="2" borderId="11" xfId="0" applyFont="1" applyFill="1" applyBorder="1"/>
    <xf numFmtId="0" fontId="3" fillId="2" borderId="4" xfId="0" applyFont="1" applyFill="1" applyBorder="1"/>
    <xf numFmtId="0" fontId="3" fillId="2" borderId="22" xfId="0" applyFont="1" applyFill="1" applyBorder="1"/>
    <xf numFmtId="0" fontId="2" fillId="2" borderId="31" xfId="0" applyFont="1" applyFill="1" applyBorder="1"/>
    <xf numFmtId="0" fontId="2" fillId="2" borderId="22" xfId="0" applyFont="1" applyFill="1" applyBorder="1"/>
    <xf numFmtId="176" fontId="0" fillId="2" borderId="11" xfId="0" applyNumberFormat="1" applyFill="1" applyBorder="1"/>
    <xf numFmtId="176" fontId="0" fillId="2" borderId="4" xfId="0" applyNumberFormat="1" applyFill="1" applyBorder="1"/>
    <xf numFmtId="0" fontId="0" fillId="2" borderId="19" xfId="0" applyFill="1" applyBorder="1"/>
    <xf numFmtId="177" fontId="0" fillId="2" borderId="1" xfId="0" applyNumberFormat="1" applyFill="1" applyBorder="1"/>
    <xf numFmtId="177" fontId="0" fillId="2" borderId="4" xfId="0" applyNumberFormat="1" applyFill="1" applyBorder="1"/>
    <xf numFmtId="177" fontId="0" fillId="2" borderId="20" xfId="0" applyNumberFormat="1" applyFill="1" applyBorder="1"/>
    <xf numFmtId="0" fontId="0" fillId="2" borderId="20" xfId="0" applyFill="1" applyBorder="1"/>
    <xf numFmtId="0" fontId="2" fillId="2" borderId="20" xfId="0" applyFont="1" applyFill="1" applyBorder="1"/>
    <xf numFmtId="0" fontId="4" fillId="2" borderId="11" xfId="0" applyFont="1" applyFill="1" applyBorder="1"/>
    <xf numFmtId="0" fontId="4" fillId="2" borderId="4" xfId="0" applyFont="1" applyFill="1" applyBorder="1"/>
    <xf numFmtId="0" fontId="4" fillId="2" borderId="20" xfId="0" applyFont="1" applyFill="1" applyBorder="1"/>
    <xf numFmtId="0" fontId="2" fillId="2" borderId="1" xfId="0" applyFont="1" applyFill="1" applyBorder="1"/>
    <xf numFmtId="177" fontId="2" fillId="2" borderId="1" xfId="0" applyNumberFormat="1" applyFont="1" applyFill="1" applyBorder="1"/>
    <xf numFmtId="177" fontId="2" fillId="2" borderId="4" xfId="0" applyNumberFormat="1" applyFont="1" applyFill="1" applyBorder="1"/>
    <xf numFmtId="177" fontId="2" fillId="2" borderId="23" xfId="0" applyNumberFormat="1" applyFont="1" applyFill="1" applyBorder="1"/>
    <xf numFmtId="0" fontId="2" fillId="2" borderId="11" xfId="0" applyFont="1" applyFill="1" applyBorder="1"/>
    <xf numFmtId="0" fontId="2" fillId="2" borderId="4" xfId="0" applyFont="1" applyFill="1" applyBorder="1"/>
    <xf numFmtId="0" fontId="2" fillId="2" borderId="23" xfId="0" applyFont="1" applyFill="1" applyBorder="1"/>
    <xf numFmtId="176" fontId="0" fillId="2" borderId="16" xfId="0" applyNumberFormat="1" applyFill="1" applyBorder="1"/>
    <xf numFmtId="176" fontId="0" fillId="2" borderId="13" xfId="0" applyNumberFormat="1" applyFill="1" applyBorder="1"/>
    <xf numFmtId="0" fontId="0" fillId="2" borderId="21" xfId="0" applyFill="1" applyBorder="1"/>
    <xf numFmtId="0" fontId="0" fillId="2" borderId="16" xfId="0" applyFill="1" applyBorder="1"/>
    <xf numFmtId="177" fontId="0" fillId="2" borderId="12" xfId="0" applyNumberFormat="1" applyFill="1" applyBorder="1"/>
    <xf numFmtId="0" fontId="0" fillId="2" borderId="12" xfId="0" applyFill="1" applyBorder="1"/>
    <xf numFmtId="0" fontId="0" fillId="2" borderId="32" xfId="0" applyFill="1" applyBorder="1"/>
    <xf numFmtId="176" fontId="0" fillId="2" borderId="5" xfId="0" applyNumberFormat="1" applyFill="1" applyBorder="1"/>
    <xf numFmtId="176" fontId="0" fillId="2" borderId="14" xfId="0" applyNumberFormat="1" applyFill="1" applyBorder="1"/>
    <xf numFmtId="176" fontId="0" fillId="2" borderId="22" xfId="0" applyNumberFormat="1" applyFill="1" applyBorder="1"/>
    <xf numFmtId="176" fontId="0" fillId="2" borderId="17" xfId="0" applyNumberFormat="1" applyFill="1" applyBorder="1"/>
    <xf numFmtId="176" fontId="0" fillId="2" borderId="7" xfId="0" applyNumberFormat="1" applyFill="1" applyBorder="1"/>
    <xf numFmtId="176" fontId="0" fillId="2" borderId="8" xfId="0" applyNumberFormat="1" applyFill="1" applyBorder="1"/>
    <xf numFmtId="176" fontId="0" fillId="2" borderId="15" xfId="0" applyNumberFormat="1" applyFill="1" applyBorder="1"/>
    <xf numFmtId="176" fontId="0" fillId="2" borderId="23" xfId="0" applyNumberFormat="1" applyFill="1" applyBorder="1"/>
    <xf numFmtId="176" fontId="0" fillId="2" borderId="18" xfId="0" applyNumberFormat="1" applyFill="1" applyBorder="1"/>
    <xf numFmtId="0" fontId="0" fillId="2" borderId="10" xfId="0" applyFill="1" applyBorder="1"/>
    <xf numFmtId="177" fontId="0" fillId="2" borderId="0" xfId="0" applyNumberFormat="1" applyFill="1"/>
    <xf numFmtId="176" fontId="0" fillId="2" borderId="0" xfId="0" applyNumberFormat="1" applyFill="1"/>
    <xf numFmtId="0" fontId="0" fillId="2" borderId="22" xfId="0" applyFill="1" applyBorder="1"/>
    <xf numFmtId="177" fontId="2" fillId="2" borderId="22" xfId="0" applyNumberFormat="1" applyFont="1" applyFill="1" applyBorder="1"/>
    <xf numFmtId="177" fontId="2" fillId="2" borderId="20" xfId="0" applyNumberFormat="1" applyFont="1" applyFill="1" applyBorder="1"/>
    <xf numFmtId="0" fontId="0" fillId="2" borderId="2" xfId="0" applyFill="1" applyBorder="1"/>
    <xf numFmtId="0" fontId="0" fillId="2" borderId="13" xfId="0" applyFill="1" applyBorder="1"/>
    <xf numFmtId="0" fontId="0" fillId="2" borderId="23" xfId="0" applyFill="1" applyBorder="1"/>
    <xf numFmtId="177" fontId="2" fillId="2" borderId="2" xfId="0" applyNumberFormat="1" applyFont="1" applyFill="1" applyBorder="1"/>
    <xf numFmtId="177" fontId="2" fillId="2" borderId="13" xfId="0" applyNumberFormat="1" applyFont="1" applyFill="1" applyBorder="1"/>
    <xf numFmtId="0" fontId="2" fillId="2" borderId="16" xfId="0" applyFont="1" applyFill="1" applyBorder="1"/>
    <xf numFmtId="0" fontId="2" fillId="2" borderId="13" xfId="0" applyFont="1" applyFill="1" applyBorder="1"/>
    <xf numFmtId="0" fontId="2" fillId="2" borderId="33" xfId="0" applyFont="1" applyFill="1" applyBorder="1"/>
    <xf numFmtId="0" fontId="0" fillId="2" borderId="33" xfId="0" applyFill="1" applyBorder="1"/>
    <xf numFmtId="0" fontId="0" fillId="2" borderId="0" xfId="0" applyFill="1" applyBorder="1"/>
    <xf numFmtId="177" fontId="2" fillId="2" borderId="33" xfId="0" applyNumberFormat="1" applyFont="1" applyFill="1" applyBorder="1"/>
    <xf numFmtId="177" fontId="2" fillId="2" borderId="0" xfId="0" applyNumberFormat="1" applyFont="1" applyFill="1" applyBorder="1"/>
    <xf numFmtId="0" fontId="2" fillId="2" borderId="0" xfId="0" applyFont="1" applyFill="1" applyBorder="1"/>
    <xf numFmtId="177" fontId="2" fillId="2" borderId="0" xfId="0" applyNumberFormat="1" applyFont="1" applyFill="1"/>
    <xf numFmtId="0" fontId="2" fillId="2" borderId="0" xfId="0" applyFont="1" applyFill="1"/>
    <xf numFmtId="176" fontId="0" fillId="2" borderId="30" xfId="0" applyNumberFormat="1" applyFill="1" applyBorder="1"/>
    <xf numFmtId="176" fontId="0" fillId="2" borderId="3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left"/>
    </xf>
    <xf numFmtId="0" fontId="0" fillId="2" borderId="9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NiN_Cifar10!$M$6</c:f>
              <c:strCache>
                <c:ptCount val="1"/>
                <c:pt idx="0">
                  <c:v>K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NiN_Cifar10!$M$7:$M$15</c:f>
              <c:numCache>
                <c:formatCode>General</c:formatCode>
                <c:ptCount val="9"/>
                <c:pt idx="0">
                  <c:v>48</c:v>
                </c:pt>
                <c:pt idx="1">
                  <c:v>48</c:v>
                </c:pt>
                <c:pt idx="2">
                  <c:v>32</c:v>
                </c:pt>
                <c:pt idx="3">
                  <c:v>32</c:v>
                </c:pt>
                <c:pt idx="4">
                  <c:v>16</c:v>
                </c:pt>
                <c:pt idx="5">
                  <c:v>16</c:v>
                </c:pt>
                <c:pt idx="6">
                  <c:v>432</c:v>
                </c:pt>
                <c:pt idx="7">
                  <c:v>288</c:v>
                </c:pt>
                <c:pt idx="8">
                  <c:v>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NiN_Cifar10!$O$6</c:f>
              <c:strCache>
                <c:ptCount val="1"/>
                <c:pt idx="0">
                  <c:v>M*K*N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NiN_Cifar10!$O$7:$O$15</c:f>
              <c:numCache>
                <c:formatCode>General</c:formatCode>
                <c:ptCount val="9"/>
                <c:pt idx="0">
                  <c:v>147.45599999999999</c:v>
                </c:pt>
                <c:pt idx="1">
                  <c:v>147.45599999999999</c:v>
                </c:pt>
                <c:pt idx="2">
                  <c:v>262.14400000000001</c:v>
                </c:pt>
                <c:pt idx="3">
                  <c:v>262.14400000000001</c:v>
                </c:pt>
                <c:pt idx="4">
                  <c:v>262.14400000000001</c:v>
                </c:pt>
                <c:pt idx="5">
                  <c:v>262.14400000000001</c:v>
                </c:pt>
                <c:pt idx="6">
                  <c:v>1327.104</c:v>
                </c:pt>
                <c:pt idx="7">
                  <c:v>2359.2959999999998</c:v>
                </c:pt>
                <c:pt idx="8">
                  <c:v>2359.2959999999998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1888"/>
        <c:axId val="45870464"/>
      </c:scatterChart>
      <c:scatterChart>
        <c:scatterStyle val="lineMarker"/>
        <c:varyColors val="0"/>
        <c:ser>
          <c:idx val="2"/>
          <c:order val="2"/>
          <c:tx>
            <c:strRef>
              <c:f>NiN_Cifar10!$R$6</c:f>
              <c:strCache>
                <c:ptCount val="1"/>
                <c:pt idx="0">
                  <c:v>GEMM_nnA1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NiN_Cifar10!$R$7:$R$15</c:f>
              <c:numCache>
                <c:formatCode>General</c:formatCode>
                <c:ptCount val="9"/>
                <c:pt idx="0">
                  <c:v>7.3920000000000003</c:v>
                </c:pt>
                <c:pt idx="1">
                  <c:v>7.3920000000000003</c:v>
                </c:pt>
                <c:pt idx="2">
                  <c:v>6.718</c:v>
                </c:pt>
                <c:pt idx="3">
                  <c:v>6.718</c:v>
                </c:pt>
                <c:pt idx="4">
                  <c:v>6.681</c:v>
                </c:pt>
                <c:pt idx="5">
                  <c:v>6.681</c:v>
                </c:pt>
                <c:pt idx="6">
                  <c:v>49.88</c:v>
                </c:pt>
                <c:pt idx="7">
                  <c:v>43.648000000000003</c:v>
                </c:pt>
                <c:pt idx="8">
                  <c:v>33.069000000000003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8960"/>
        <c:axId val="45282816"/>
      </c:scatterChart>
      <c:valAx>
        <c:axId val="736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sum(KB)</a:t>
                </a:r>
                <a:endParaRPr lang="ja-JP" altLang="en-US"/>
              </a:p>
            </c:rich>
          </c:tx>
          <c:layout/>
          <c:overlay val="0"/>
        </c:title>
        <c:numFmt formatCode="0_ " sourceLinked="1"/>
        <c:majorTickMark val="none"/>
        <c:minorTickMark val="none"/>
        <c:tickLblPos val="nextTo"/>
        <c:crossAx val="45870464"/>
        <c:crosses val="autoZero"/>
        <c:crossBetween val="midCat"/>
      </c:valAx>
      <c:valAx>
        <c:axId val="4587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3621888"/>
        <c:crosses val="autoZero"/>
        <c:crossBetween val="midCat"/>
      </c:valAx>
      <c:valAx>
        <c:axId val="4528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5688960"/>
        <c:crosses val="max"/>
        <c:crossBetween val="midCat"/>
      </c:valAx>
      <c:valAx>
        <c:axId val="15568896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452828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NiN_Cifar10!$K$6</c:f>
              <c:strCache>
                <c:ptCount val="1"/>
                <c:pt idx="0">
                  <c:v>M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NiN_Cifar10!$K$7:$K$15</c:f>
              <c:numCache>
                <c:formatCode>General</c:formatCode>
                <c:ptCount val="9"/>
                <c:pt idx="0">
                  <c:v>48</c:v>
                </c:pt>
                <c:pt idx="1">
                  <c:v>48</c:v>
                </c:pt>
                <c:pt idx="2">
                  <c:v>32</c:v>
                </c:pt>
                <c:pt idx="3">
                  <c:v>32</c:v>
                </c:pt>
                <c:pt idx="4">
                  <c:v>16</c:v>
                </c:pt>
                <c:pt idx="5">
                  <c:v>16</c:v>
                </c:pt>
                <c:pt idx="6">
                  <c:v>48</c:v>
                </c:pt>
                <c:pt idx="7">
                  <c:v>32</c:v>
                </c:pt>
                <c:pt idx="8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NiN_Cifar10!$L$6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NiN_Cifar10!$L$7:$L$15</c:f>
              <c:numCache>
                <c:formatCode>General</c:formatCode>
                <c:ptCount val="9"/>
                <c:pt idx="0">
                  <c:v>64</c:v>
                </c:pt>
                <c:pt idx="1">
                  <c:v>64</c:v>
                </c:pt>
                <c:pt idx="2">
                  <c:v>256</c:v>
                </c:pt>
                <c:pt idx="3">
                  <c:v>256</c:v>
                </c:pt>
                <c:pt idx="4">
                  <c:v>1024</c:v>
                </c:pt>
                <c:pt idx="5">
                  <c:v>1024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NiN_Cifar10!$M$6</c:f>
              <c:strCache>
                <c:ptCount val="1"/>
                <c:pt idx="0">
                  <c:v>K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NiN_Cifar10!$M$7:$M$15</c:f>
              <c:numCache>
                <c:formatCode>General</c:formatCode>
                <c:ptCount val="9"/>
                <c:pt idx="0">
                  <c:v>48</c:v>
                </c:pt>
                <c:pt idx="1">
                  <c:v>48</c:v>
                </c:pt>
                <c:pt idx="2">
                  <c:v>32</c:v>
                </c:pt>
                <c:pt idx="3">
                  <c:v>32</c:v>
                </c:pt>
                <c:pt idx="4">
                  <c:v>16</c:v>
                </c:pt>
                <c:pt idx="5">
                  <c:v>16</c:v>
                </c:pt>
                <c:pt idx="6">
                  <c:v>432</c:v>
                </c:pt>
                <c:pt idx="7">
                  <c:v>288</c:v>
                </c:pt>
                <c:pt idx="8">
                  <c:v>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55692416"/>
      </c:scatterChart>
      <c:scatterChart>
        <c:scatterStyle val="lineMarker"/>
        <c:varyColors val="0"/>
        <c:ser>
          <c:idx val="3"/>
          <c:order val="3"/>
          <c:tx>
            <c:strRef>
              <c:f>NiN_Cifar10!$O$6</c:f>
              <c:strCache>
                <c:ptCount val="1"/>
                <c:pt idx="0">
                  <c:v>M*K*N</c:v>
                </c:pt>
              </c:strCache>
            </c:strRef>
          </c:tx>
          <c:xVal>
            <c:numRef>
              <c:f>NiN_Cifar10!$J$7:$J$15</c:f>
              <c:numCache>
                <c:formatCode>0_ </c:formatCode>
                <c:ptCount val="9"/>
                <c:pt idx="0">
                  <c:v>26.624000000000002</c:v>
                </c:pt>
                <c:pt idx="1">
                  <c:v>26.624000000000002</c:v>
                </c:pt>
                <c:pt idx="2">
                  <c:v>51.2</c:v>
                </c:pt>
                <c:pt idx="3">
                  <c:v>51.2</c:v>
                </c:pt>
                <c:pt idx="4">
                  <c:v>78.016000000000005</c:v>
                </c:pt>
                <c:pt idx="5">
                  <c:v>78.016000000000005</c:v>
                </c:pt>
                <c:pt idx="6">
                  <c:v>239.61599999999999</c:v>
                </c:pt>
                <c:pt idx="7">
                  <c:v>460.79999999999995</c:v>
                </c:pt>
                <c:pt idx="8">
                  <c:v>702.14400000000001</c:v>
                </c:pt>
              </c:numCache>
            </c:numRef>
          </c:xVal>
          <c:yVal>
            <c:numRef>
              <c:f>NiN_Cifar10!$O$7:$O$15</c:f>
              <c:numCache>
                <c:formatCode>General</c:formatCode>
                <c:ptCount val="9"/>
                <c:pt idx="0">
                  <c:v>147.45599999999999</c:v>
                </c:pt>
                <c:pt idx="1">
                  <c:v>147.45599999999999</c:v>
                </c:pt>
                <c:pt idx="2">
                  <c:v>262.14400000000001</c:v>
                </c:pt>
                <c:pt idx="3">
                  <c:v>262.14400000000001</c:v>
                </c:pt>
                <c:pt idx="4">
                  <c:v>262.14400000000001</c:v>
                </c:pt>
                <c:pt idx="5">
                  <c:v>262.14400000000001</c:v>
                </c:pt>
                <c:pt idx="6">
                  <c:v>1327.104</c:v>
                </c:pt>
                <c:pt idx="7">
                  <c:v>2359.2959999999998</c:v>
                </c:pt>
                <c:pt idx="8">
                  <c:v>2359.2959999999998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9968"/>
        <c:axId val="45690240"/>
      </c:scatterChart>
      <c:valAx>
        <c:axId val="1658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sum(KB)</a:t>
                </a:r>
                <a:endParaRPr lang="ja-JP" altLang="en-US"/>
              </a:p>
            </c:rich>
          </c:tx>
          <c:layout/>
          <c:overlay val="0"/>
        </c:title>
        <c:numFmt formatCode="0_ " sourceLinked="1"/>
        <c:majorTickMark val="none"/>
        <c:minorTickMark val="none"/>
        <c:tickLblPos val="nextTo"/>
        <c:crossAx val="155692416"/>
        <c:crosses val="autoZero"/>
        <c:crossBetween val="midCat"/>
      </c:valAx>
      <c:valAx>
        <c:axId val="155692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894016"/>
        <c:crosses val="autoZero"/>
        <c:crossBetween val="midCat"/>
      </c:valAx>
      <c:valAx>
        <c:axId val="4569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339968"/>
        <c:crosses val="max"/>
        <c:crossBetween val="midCat"/>
      </c:valAx>
      <c:valAx>
        <c:axId val="46339968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4569024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NiN_Cifar10!$M$40</c:f>
              <c:strCache>
                <c:ptCount val="1"/>
                <c:pt idx="0">
                  <c:v>K</c:v>
                </c:pt>
              </c:strCache>
            </c:strRef>
          </c:tx>
          <c:xVal>
            <c:numRef>
              <c:f>NiN_Cifar10!$J$41:$J$44</c:f>
              <c:numCache>
                <c:formatCode>0_ </c:formatCode>
                <c:ptCount val="4"/>
                <c:pt idx="0">
                  <c:v>702.14400000000001</c:v>
                </c:pt>
                <c:pt idx="1">
                  <c:v>34.048000000000002</c:v>
                </c:pt>
                <c:pt idx="2">
                  <c:v>44.863999999999997</c:v>
                </c:pt>
                <c:pt idx="3">
                  <c:v>2.6240000000000001</c:v>
                </c:pt>
              </c:numCache>
            </c:numRef>
          </c:xVal>
          <c:yVal>
            <c:numRef>
              <c:f>NiN_Cifar10!$M$41:$M$44</c:f>
              <c:numCache>
                <c:formatCode>General</c:formatCode>
                <c:ptCount val="4"/>
                <c:pt idx="0">
                  <c:v>144</c:v>
                </c:pt>
                <c:pt idx="1">
                  <c:v>48</c:v>
                </c:pt>
                <c:pt idx="2">
                  <c:v>32</c:v>
                </c:pt>
                <c:pt idx="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9824"/>
        <c:axId val="138999680"/>
      </c:scatterChart>
      <c:scatterChart>
        <c:scatterStyle val="lineMarker"/>
        <c:varyColors val="0"/>
        <c:ser>
          <c:idx val="1"/>
          <c:order val="1"/>
          <c:tx>
            <c:strRef>
              <c:f>NiN_Cifar10!$Q$40</c:f>
              <c:strCache>
                <c:ptCount val="1"/>
                <c:pt idx="0">
                  <c:v>GEMM_nnA1</c:v>
                </c:pt>
              </c:strCache>
            </c:strRef>
          </c:tx>
          <c:xVal>
            <c:numRef>
              <c:f>NiN_Cifar10!$J$41:$J$44</c:f>
              <c:numCache>
                <c:formatCode>0_ </c:formatCode>
                <c:ptCount val="4"/>
                <c:pt idx="0">
                  <c:v>702.14400000000001</c:v>
                </c:pt>
                <c:pt idx="1">
                  <c:v>34.048000000000002</c:v>
                </c:pt>
                <c:pt idx="2">
                  <c:v>44.863999999999997</c:v>
                </c:pt>
                <c:pt idx="3">
                  <c:v>2.6240000000000001</c:v>
                </c:pt>
              </c:numCache>
            </c:numRef>
          </c:xVal>
          <c:yVal>
            <c:numRef>
              <c:f>NiN_Cifar10!$Q$41:$Q$44</c:f>
              <c:numCache>
                <c:formatCode>General</c:formatCode>
                <c:ptCount val="4"/>
                <c:pt idx="0">
                  <c:v>33.164999999999999</c:v>
                </c:pt>
                <c:pt idx="1">
                  <c:v>8.9079999999999995</c:v>
                </c:pt>
                <c:pt idx="2">
                  <c:v>4.2889999999999997</c:v>
                </c:pt>
                <c:pt idx="3">
                  <c:v>0.81899999999999995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8672"/>
        <c:axId val="46001536"/>
      </c:scatterChart>
      <c:valAx>
        <c:axId val="1557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sum(KB)</a:t>
                </a:r>
                <a:endParaRPr lang="ja-JP" altLang="en-US"/>
              </a:p>
            </c:rich>
          </c:tx>
          <c:layout/>
          <c:overlay val="0"/>
        </c:title>
        <c:numFmt formatCode="0_ " sourceLinked="1"/>
        <c:majorTickMark val="none"/>
        <c:minorTickMark val="none"/>
        <c:tickLblPos val="nextTo"/>
        <c:crossAx val="138999680"/>
        <c:crosses val="autoZero"/>
        <c:crossBetween val="midCat"/>
      </c:valAx>
      <c:valAx>
        <c:axId val="138999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709824"/>
        <c:crosses val="autoZero"/>
        <c:crossBetween val="midCat"/>
      </c:valAx>
      <c:valAx>
        <c:axId val="4600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3548672"/>
        <c:crosses val="max"/>
        <c:crossBetween val="midCat"/>
      </c:valAx>
      <c:valAx>
        <c:axId val="153548672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460015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NiN_Cifar10!$B$48</c:f>
              <c:strCache>
                <c:ptCount val="1"/>
                <c:pt idx="0">
                  <c:v>K</c:v>
                </c:pt>
              </c:strCache>
            </c:strRef>
          </c:tx>
          <c:xVal>
            <c:numRef>
              <c:f>NiN_Cifar10!$A$49:$A$53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NiN_Cifar10!$B$49:$B$53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  <c:pt idx="2">
                  <c:v>216</c:v>
                </c:pt>
                <c:pt idx="3">
                  <c:v>288</c:v>
                </c:pt>
                <c:pt idx="4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21216"/>
        <c:axId val="155712128"/>
      </c:scatterChart>
      <c:scatterChart>
        <c:scatterStyle val="lineMarker"/>
        <c:varyColors val="0"/>
        <c:ser>
          <c:idx val="1"/>
          <c:order val="1"/>
          <c:tx>
            <c:strRef>
              <c:f>NiN_Cifar10!$D$48</c:f>
              <c:strCache>
                <c:ptCount val="1"/>
                <c:pt idx="0">
                  <c:v>mAP</c:v>
                </c:pt>
              </c:strCache>
            </c:strRef>
          </c:tx>
          <c:xVal>
            <c:numRef>
              <c:f>NiN_Cifar10!$A$49:$A$53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NiN_Cifar10!$D$49:$D$53</c:f>
              <c:numCache>
                <c:formatCode>General</c:formatCode>
                <c:ptCount val="5"/>
                <c:pt idx="0">
                  <c:v>79</c:v>
                </c:pt>
                <c:pt idx="1">
                  <c:v>84</c:v>
                </c:pt>
                <c:pt idx="2">
                  <c:v>81</c:v>
                </c:pt>
                <c:pt idx="3">
                  <c:v>87.5</c:v>
                </c:pt>
                <c:pt idx="4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8928"/>
        <c:axId val="138986624"/>
      </c:scatterChart>
      <c:valAx>
        <c:axId val="1657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L1</a:t>
                </a:r>
                <a:r>
                  <a:rPr lang="ja-JP" altLang="en-US"/>
                  <a:t>出力チャネル数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712128"/>
        <c:crosses val="autoZero"/>
        <c:crossBetween val="midCat"/>
      </c:valAx>
      <c:valAx>
        <c:axId val="15571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K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721216"/>
        <c:crosses val="autoZero"/>
        <c:crossBetween val="midCat"/>
      </c:valAx>
      <c:valAx>
        <c:axId val="13898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8988928"/>
        <c:crosses val="max"/>
        <c:crossBetween val="midCat"/>
      </c:valAx>
      <c:valAx>
        <c:axId val="1389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98662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19</xdr:row>
      <xdr:rowOff>9525</xdr:rowOff>
    </xdr:from>
    <xdr:to>
      <xdr:col>6</xdr:col>
      <xdr:colOff>681037</xdr:colOff>
      <xdr:row>35</xdr:row>
      <xdr:rowOff>9525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18</xdr:row>
      <xdr:rowOff>161925</xdr:rowOff>
    </xdr:from>
    <xdr:to>
      <xdr:col>14</xdr:col>
      <xdr:colOff>185737</xdr:colOff>
      <xdr:row>34</xdr:row>
      <xdr:rowOff>161925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19</xdr:row>
      <xdr:rowOff>0</xdr:rowOff>
    </xdr:from>
    <xdr:to>
      <xdr:col>19</xdr:col>
      <xdr:colOff>800100</xdr:colOff>
      <xdr:row>35</xdr:row>
      <xdr:rowOff>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381000</xdr:colOff>
      <xdr:row>21</xdr:row>
      <xdr:rowOff>114300</xdr:rowOff>
    </xdr:from>
    <xdr:ext cx="1329275" cy="459100"/>
    <xdr:sp macro="" textlink="">
      <xdr:nvSpPr>
        <xdr:cNvPr id="21" name="テキスト ボックス 20"/>
        <xdr:cNvSpPr txBox="1"/>
      </xdr:nvSpPr>
      <xdr:spPr>
        <a:xfrm>
          <a:off x="13163550" y="3714750"/>
          <a:ext cx="13292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K</a:t>
          </a:r>
          <a:r>
            <a:rPr kumimoji="1" lang="ja-JP" altLang="en-US" sz="1100"/>
            <a:t>と</a:t>
          </a:r>
          <a:r>
            <a:rPr kumimoji="1" lang="en-US" altLang="ja-JP" sz="1100"/>
            <a:t>GEMM</a:t>
          </a:r>
          <a:r>
            <a:rPr kumimoji="1" lang="ja-JP" altLang="en-US" sz="1100"/>
            <a:t>処理時間</a:t>
          </a:r>
          <a:endParaRPr kumimoji="1" lang="en-US" altLang="ja-JP" sz="1100"/>
        </a:p>
        <a:p>
          <a:r>
            <a:rPr kumimoji="1" lang="ja-JP" altLang="en-US" sz="1100"/>
            <a:t>強い相関ありそう</a:t>
          </a:r>
        </a:p>
      </xdr:txBody>
    </xdr:sp>
    <xdr:clientData/>
  </xdr:oneCellAnchor>
  <xdr:oneCellAnchor>
    <xdr:from>
      <xdr:col>5</xdr:col>
      <xdr:colOff>304800</xdr:colOff>
      <xdr:row>20</xdr:row>
      <xdr:rowOff>133350</xdr:rowOff>
    </xdr:from>
    <xdr:ext cx="892039" cy="264560"/>
    <xdr:sp macro="" textlink="">
      <xdr:nvSpPr>
        <xdr:cNvPr id="22" name="テキスト ボックス 21"/>
        <xdr:cNvSpPr txBox="1"/>
      </xdr:nvSpPr>
      <xdr:spPr>
        <a:xfrm>
          <a:off x="3733800" y="3619500"/>
          <a:ext cx="892039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cifar_nin.cfg</a:t>
          </a:r>
          <a:endParaRPr kumimoji="1" lang="ja-JP" altLang="en-US" sz="1100"/>
        </a:p>
      </xdr:txBody>
    </xdr:sp>
    <xdr:clientData/>
  </xdr:oneCellAnchor>
  <xdr:oneCellAnchor>
    <xdr:from>
      <xdr:col>12</xdr:col>
      <xdr:colOff>619125</xdr:colOff>
      <xdr:row>20</xdr:row>
      <xdr:rowOff>0</xdr:rowOff>
    </xdr:from>
    <xdr:ext cx="892039" cy="264560"/>
    <xdr:sp macro="" textlink="">
      <xdr:nvSpPr>
        <xdr:cNvPr id="23" name="テキスト ボックス 22"/>
        <xdr:cNvSpPr txBox="1"/>
      </xdr:nvSpPr>
      <xdr:spPr>
        <a:xfrm>
          <a:off x="8848725" y="3486150"/>
          <a:ext cx="892039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cifar_nin.cfg</a:t>
          </a:r>
          <a:endParaRPr kumimoji="1" lang="ja-JP" altLang="en-US" sz="1100"/>
        </a:p>
      </xdr:txBody>
    </xdr:sp>
    <xdr:clientData/>
  </xdr:oneCellAnchor>
  <xdr:oneCellAnchor>
    <xdr:from>
      <xdr:col>18</xdr:col>
      <xdr:colOff>523875</xdr:colOff>
      <xdr:row>19</xdr:row>
      <xdr:rowOff>95250</xdr:rowOff>
    </xdr:from>
    <xdr:ext cx="1037079" cy="264560"/>
    <xdr:sp macro="" textlink="">
      <xdr:nvSpPr>
        <xdr:cNvPr id="24" name="テキスト ボックス 23"/>
        <xdr:cNvSpPr txBox="1"/>
      </xdr:nvSpPr>
      <xdr:spPr>
        <a:xfrm>
          <a:off x="13306425" y="3409950"/>
          <a:ext cx="1037079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cifar_minin.cfg</a:t>
          </a:r>
          <a:endParaRPr kumimoji="1" lang="ja-JP" altLang="en-US" sz="1100"/>
        </a:p>
      </xdr:txBody>
    </xdr:sp>
    <xdr:clientData/>
  </xdr:oneCellAnchor>
  <xdr:twoCellAnchor>
    <xdr:from>
      <xdr:col>4</xdr:col>
      <xdr:colOff>38100</xdr:colOff>
      <xdr:row>50</xdr:row>
      <xdr:rowOff>66675</xdr:rowOff>
    </xdr:from>
    <xdr:to>
      <xdr:col>10</xdr:col>
      <xdr:colOff>495300</xdr:colOff>
      <xdr:row>66</xdr:row>
      <xdr:rowOff>66675</xdr:rowOff>
    </xdr:to>
    <xdr:graphicFrame macro="">
      <xdr:nvGraphicFramePr>
        <xdr:cNvPr id="25" name="グラフ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0</xdr:colOff>
      <xdr:row>51</xdr:row>
      <xdr:rowOff>38100</xdr:rowOff>
    </xdr:from>
    <xdr:ext cx="1936941" cy="264560"/>
    <xdr:sp macro="" textlink="">
      <xdr:nvSpPr>
        <xdr:cNvPr id="26" name="テキスト ボックス 25"/>
        <xdr:cNvSpPr txBox="1"/>
      </xdr:nvSpPr>
      <xdr:spPr>
        <a:xfrm>
          <a:off x="3429000" y="8934450"/>
          <a:ext cx="1936941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cifar_minin.cfg  Ch vs.  mAP&amp;K</a:t>
          </a:r>
          <a:endParaRPr kumimoji="1" lang="ja-JP" altLang="en-US" sz="1100"/>
        </a:p>
      </xdr:txBody>
    </xdr:sp>
    <xdr:clientData/>
  </xdr:oneCellAnchor>
  <xdr:twoCellAnchor>
    <xdr:from>
      <xdr:col>11</xdr:col>
      <xdr:colOff>352424</xdr:colOff>
      <xdr:row>50</xdr:row>
      <xdr:rowOff>38100</xdr:rowOff>
    </xdr:from>
    <xdr:to>
      <xdr:col>13</xdr:col>
      <xdr:colOff>571499</xdr:colOff>
      <xdr:row>58</xdr:row>
      <xdr:rowOff>161925</xdr:rowOff>
    </xdr:to>
    <xdr:grpSp>
      <xdr:nvGrpSpPr>
        <xdr:cNvPr id="78" name="グループ化 77"/>
        <xdr:cNvGrpSpPr/>
      </xdr:nvGrpSpPr>
      <xdr:grpSpPr>
        <a:xfrm>
          <a:off x="7896224" y="8772525"/>
          <a:ext cx="1590675" cy="1495425"/>
          <a:chOff x="8496299" y="9277350"/>
          <a:chExt cx="1590675" cy="1495425"/>
        </a:xfrm>
      </xdr:grpSpPr>
      <xdr:sp macro="" textlink="">
        <xdr:nvSpPr>
          <xdr:cNvPr id="33" name="平行四辺形 32"/>
          <xdr:cNvSpPr/>
        </xdr:nvSpPr>
        <xdr:spPr>
          <a:xfrm>
            <a:off x="8496299" y="9277350"/>
            <a:ext cx="1285875" cy="1190625"/>
          </a:xfrm>
          <a:prstGeom prst="parallelogram">
            <a:avLst/>
          </a:prstGeom>
          <a:solidFill>
            <a:srgbClr val="FF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平行四辺形 33"/>
          <xdr:cNvSpPr/>
        </xdr:nvSpPr>
        <xdr:spPr>
          <a:xfrm>
            <a:off x="8648699" y="9429750"/>
            <a:ext cx="1285875" cy="1190625"/>
          </a:xfrm>
          <a:prstGeom prst="parallelogram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平行四辺形 34"/>
          <xdr:cNvSpPr/>
        </xdr:nvSpPr>
        <xdr:spPr>
          <a:xfrm>
            <a:off x="8801099" y="9582150"/>
            <a:ext cx="1285875" cy="1190625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427699</xdr:colOff>
      <xdr:row>50</xdr:row>
      <xdr:rowOff>19050</xdr:rowOff>
    </xdr:from>
    <xdr:to>
      <xdr:col>16</xdr:col>
      <xdr:colOff>705777</xdr:colOff>
      <xdr:row>55</xdr:row>
      <xdr:rowOff>125943</xdr:rowOff>
    </xdr:to>
    <xdr:grpSp>
      <xdr:nvGrpSpPr>
        <xdr:cNvPr id="46" name="グループ化 45"/>
        <xdr:cNvGrpSpPr/>
      </xdr:nvGrpSpPr>
      <xdr:grpSpPr>
        <a:xfrm>
          <a:off x="10714699" y="8753475"/>
          <a:ext cx="1087703" cy="964143"/>
          <a:chOff x="10790899" y="9934575"/>
          <a:chExt cx="1087703" cy="964143"/>
        </a:xfrm>
      </xdr:grpSpPr>
      <xdr:sp macro="" textlink="">
        <xdr:nvSpPr>
          <xdr:cNvPr id="36" name="平行四辺形 35"/>
          <xdr:cNvSpPr/>
        </xdr:nvSpPr>
        <xdr:spPr>
          <a:xfrm>
            <a:off x="10801350" y="9934575"/>
            <a:ext cx="485776" cy="449793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平行四辺形 37"/>
          <xdr:cNvSpPr/>
        </xdr:nvSpPr>
        <xdr:spPr>
          <a:xfrm>
            <a:off x="11382375" y="10448925"/>
            <a:ext cx="485776" cy="449793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0" name="直線コネクタ 39"/>
          <xdr:cNvCxnSpPr/>
        </xdr:nvCxnSpPr>
        <xdr:spPr>
          <a:xfrm>
            <a:off x="10790899" y="10378547"/>
            <a:ext cx="581025" cy="514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10935627" y="9949922"/>
            <a:ext cx="581025" cy="514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>
            <a:off x="11297577" y="9949922"/>
            <a:ext cx="581025" cy="514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/>
          <xdr:cNvCxnSpPr/>
        </xdr:nvCxnSpPr>
        <xdr:spPr>
          <a:xfrm>
            <a:off x="11183277" y="10378547"/>
            <a:ext cx="581025" cy="514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803763</xdr:colOff>
      <xdr:row>55</xdr:row>
      <xdr:rowOff>103309</xdr:rowOff>
    </xdr:from>
    <xdr:to>
      <xdr:col>18</xdr:col>
      <xdr:colOff>279888</xdr:colOff>
      <xdr:row>57</xdr:row>
      <xdr:rowOff>86375</xdr:rowOff>
    </xdr:to>
    <xdr:grpSp>
      <xdr:nvGrpSpPr>
        <xdr:cNvPr id="77" name="グループ化 76"/>
        <xdr:cNvGrpSpPr/>
      </xdr:nvGrpSpPr>
      <xdr:grpSpPr>
        <a:xfrm>
          <a:off x="12710013" y="9694984"/>
          <a:ext cx="352425" cy="325966"/>
          <a:chOff x="12763500" y="10277475"/>
          <a:chExt cx="352425" cy="325967"/>
        </a:xfrm>
      </xdr:grpSpPr>
      <xdr:sp macro="" textlink="">
        <xdr:nvSpPr>
          <xdr:cNvPr id="68" name="平行四辺形 67"/>
          <xdr:cNvSpPr/>
        </xdr:nvSpPr>
        <xdr:spPr>
          <a:xfrm>
            <a:off x="12763500" y="10277475"/>
            <a:ext cx="228600" cy="211667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平行四辺形 74"/>
          <xdr:cNvSpPr/>
        </xdr:nvSpPr>
        <xdr:spPr>
          <a:xfrm>
            <a:off x="12820650" y="10334625"/>
            <a:ext cx="228600" cy="211667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平行四辺形 75"/>
          <xdr:cNvSpPr/>
        </xdr:nvSpPr>
        <xdr:spPr>
          <a:xfrm>
            <a:off x="12887325" y="10391775"/>
            <a:ext cx="228600" cy="211667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523875</xdr:colOff>
      <xdr:row>47</xdr:row>
      <xdr:rowOff>57150</xdr:rowOff>
    </xdr:from>
    <xdr:ext cx="1068947" cy="436786"/>
    <xdr:sp macro="" textlink="">
      <xdr:nvSpPr>
        <xdr:cNvPr id="79" name="テキスト ボックス 78"/>
        <xdr:cNvSpPr txBox="1"/>
      </xdr:nvSpPr>
      <xdr:spPr>
        <a:xfrm>
          <a:off x="8067675" y="8248650"/>
          <a:ext cx="1068947" cy="436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cifar_minin.cfg </a:t>
          </a:r>
        </a:p>
        <a:p>
          <a:r>
            <a:rPr kumimoji="1" lang="en-US" altLang="ja-JP" sz="1100"/>
            <a:t>3</a:t>
          </a:r>
          <a:r>
            <a:rPr kumimoji="1" lang="en-US" altLang="ja-JP" sz="1100" baseline="0"/>
            <a:t> x 32 x32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627917</xdr:colOff>
      <xdr:row>58</xdr:row>
      <xdr:rowOff>59348</xdr:rowOff>
    </xdr:from>
    <xdr:ext cx="831446" cy="264560"/>
    <xdr:sp macro="" textlink="">
      <xdr:nvSpPr>
        <xdr:cNvPr id="80" name="テキスト ボックス 79"/>
        <xdr:cNvSpPr txBox="1"/>
      </xdr:nvSpPr>
      <xdr:spPr>
        <a:xfrm>
          <a:off x="9543317" y="10165373"/>
          <a:ext cx="831446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16 x 11 x11</a:t>
          </a:r>
          <a:endParaRPr kumimoji="1" lang="ja-JP" altLang="en-US" sz="1100"/>
        </a:p>
      </xdr:txBody>
    </xdr:sp>
    <xdr:clientData/>
  </xdr:oneCellAnchor>
  <xdr:oneCellAnchor>
    <xdr:from>
      <xdr:col>15</xdr:col>
      <xdr:colOff>85725</xdr:colOff>
      <xdr:row>48</xdr:row>
      <xdr:rowOff>104775</xdr:rowOff>
    </xdr:from>
    <xdr:ext cx="831446" cy="264560"/>
    <xdr:sp macro="" textlink="">
      <xdr:nvSpPr>
        <xdr:cNvPr id="81" name="テキスト ボックス 80"/>
        <xdr:cNvSpPr txBox="1"/>
      </xdr:nvSpPr>
      <xdr:spPr>
        <a:xfrm>
          <a:off x="10372725" y="8477250"/>
          <a:ext cx="831446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48 x 11 x11</a:t>
          </a:r>
          <a:endParaRPr kumimoji="1" lang="ja-JP" altLang="en-US" sz="1100"/>
        </a:p>
      </xdr:txBody>
    </xdr:sp>
    <xdr:clientData/>
  </xdr:oneCellAnchor>
  <xdr:oneCellAnchor>
    <xdr:from>
      <xdr:col>18</xdr:col>
      <xdr:colOff>76200</xdr:colOff>
      <xdr:row>54</xdr:row>
      <xdr:rowOff>38100</xdr:rowOff>
    </xdr:from>
    <xdr:ext cx="616964" cy="264560"/>
    <xdr:sp macro="" textlink="">
      <xdr:nvSpPr>
        <xdr:cNvPr id="82" name="テキスト ボックス 81"/>
        <xdr:cNvSpPr txBox="1"/>
      </xdr:nvSpPr>
      <xdr:spPr>
        <a:xfrm>
          <a:off x="12858750" y="9458325"/>
          <a:ext cx="616964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3 x 4 x4</a:t>
          </a:r>
          <a:endParaRPr kumimoji="1" lang="ja-JP" altLang="en-US" sz="1100"/>
        </a:p>
      </xdr:txBody>
    </xdr:sp>
    <xdr:clientData/>
  </xdr:oneCellAnchor>
  <xdr:oneCellAnchor>
    <xdr:from>
      <xdr:col>17</xdr:col>
      <xdr:colOff>57150</xdr:colOff>
      <xdr:row>48</xdr:row>
      <xdr:rowOff>123825</xdr:rowOff>
    </xdr:from>
    <xdr:ext cx="688458" cy="264560"/>
    <xdr:sp macro="" textlink="">
      <xdr:nvSpPr>
        <xdr:cNvPr id="90" name="テキスト ボックス 89"/>
        <xdr:cNvSpPr txBox="1"/>
      </xdr:nvSpPr>
      <xdr:spPr>
        <a:xfrm>
          <a:off x="11963400" y="8496300"/>
          <a:ext cx="688458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32 x 4 x4</a:t>
          </a:r>
          <a:endParaRPr kumimoji="1" lang="ja-JP" altLang="en-US" sz="1100"/>
        </a:p>
      </xdr:txBody>
    </xdr:sp>
    <xdr:clientData/>
  </xdr:oneCellAnchor>
  <xdr:twoCellAnchor>
    <xdr:from>
      <xdr:col>16</xdr:col>
      <xdr:colOff>799174</xdr:colOff>
      <xdr:row>50</xdr:row>
      <xdr:rowOff>66675</xdr:rowOff>
    </xdr:from>
    <xdr:to>
      <xdr:col>17</xdr:col>
      <xdr:colOff>590550</xdr:colOff>
      <xdr:row>53</xdr:row>
      <xdr:rowOff>125942</xdr:rowOff>
    </xdr:to>
    <xdr:grpSp>
      <xdr:nvGrpSpPr>
        <xdr:cNvPr id="103" name="グループ化 102"/>
        <xdr:cNvGrpSpPr/>
      </xdr:nvGrpSpPr>
      <xdr:grpSpPr>
        <a:xfrm>
          <a:off x="11895799" y="8801100"/>
          <a:ext cx="601001" cy="573617"/>
          <a:chOff x="11943424" y="8772525"/>
          <a:chExt cx="601001" cy="573617"/>
        </a:xfrm>
      </xdr:grpSpPr>
      <xdr:sp macro="" textlink="">
        <xdr:nvSpPr>
          <xdr:cNvPr id="95" name="平行四辺形 94"/>
          <xdr:cNvSpPr/>
        </xdr:nvSpPr>
        <xdr:spPr>
          <a:xfrm>
            <a:off x="11944350" y="8772525"/>
            <a:ext cx="228600" cy="211667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" name="平行四辺形 96"/>
          <xdr:cNvSpPr/>
        </xdr:nvSpPr>
        <xdr:spPr>
          <a:xfrm>
            <a:off x="12306300" y="9134475"/>
            <a:ext cx="228600" cy="211667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8" name="直線コネクタ 97"/>
          <xdr:cNvCxnSpPr/>
        </xdr:nvCxnSpPr>
        <xdr:spPr>
          <a:xfrm>
            <a:off x="12172024" y="8772525"/>
            <a:ext cx="372401" cy="3524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11943424" y="8991600"/>
            <a:ext cx="372401" cy="3524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12114874" y="8982075"/>
            <a:ext cx="372401" cy="3524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12029149" y="8829675"/>
            <a:ext cx="372401" cy="3524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16</xdr:col>
      <xdr:colOff>285750</xdr:colOff>
      <xdr:row>48</xdr:row>
      <xdr:rowOff>114300</xdr:rowOff>
    </xdr:from>
    <xdr:ext cx="426014" cy="264560"/>
    <xdr:sp macro="" textlink="">
      <xdr:nvSpPr>
        <xdr:cNvPr id="105" name="テキスト ボックス 104"/>
        <xdr:cNvSpPr txBox="1"/>
      </xdr:nvSpPr>
      <xdr:spPr>
        <a:xfrm>
          <a:off x="11382375" y="8486775"/>
          <a:ext cx="426014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max</a:t>
          </a:r>
          <a:endParaRPr kumimoji="1" lang="ja-JP" altLang="en-US" sz="1100"/>
        </a:p>
      </xdr:txBody>
    </xdr:sp>
    <xdr:clientData/>
  </xdr:oneCellAnchor>
  <xdr:oneCellAnchor>
    <xdr:from>
      <xdr:col>11</xdr:col>
      <xdr:colOff>114300</xdr:colOff>
      <xdr:row>59</xdr:row>
      <xdr:rowOff>123825</xdr:rowOff>
    </xdr:from>
    <xdr:ext cx="1598899" cy="609013"/>
    <xdr:sp macro="" textlink="">
      <xdr:nvSpPr>
        <xdr:cNvPr id="107" name="テキスト ボックス 106"/>
        <xdr:cNvSpPr txBox="1"/>
      </xdr:nvSpPr>
      <xdr:spPr>
        <a:xfrm>
          <a:off x="7658100" y="10401300"/>
          <a:ext cx="1598899" cy="6090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feature mapping</a:t>
          </a:r>
        </a:p>
        <a:p>
          <a:r>
            <a:rPr kumimoji="1" lang="en-US" altLang="ja-JP" sz="1100"/>
            <a:t>3x3 kernel Conv, 1 stride</a:t>
          </a:r>
        </a:p>
        <a:p>
          <a:r>
            <a:rPr kumimoji="1" lang="en-US" altLang="ja-JP" sz="1100"/>
            <a:t>3x3 max, 3 stride</a:t>
          </a:r>
          <a:endParaRPr kumimoji="1" lang="ja-JP" altLang="en-US" sz="1100"/>
        </a:p>
      </xdr:txBody>
    </xdr:sp>
    <xdr:clientData/>
  </xdr:oneCellAnchor>
  <xdr:oneCellAnchor>
    <xdr:from>
      <xdr:col>16</xdr:col>
      <xdr:colOff>14654</xdr:colOff>
      <xdr:row>56</xdr:row>
      <xdr:rowOff>36635</xdr:rowOff>
    </xdr:from>
    <xdr:ext cx="1630767" cy="609013"/>
    <xdr:sp macro="" textlink="">
      <xdr:nvSpPr>
        <xdr:cNvPr id="108" name="テキスト ボックス 107"/>
        <xdr:cNvSpPr txBox="1"/>
      </xdr:nvSpPr>
      <xdr:spPr>
        <a:xfrm>
          <a:off x="11111279" y="9799760"/>
          <a:ext cx="1630767" cy="6090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non-linear</a:t>
          </a:r>
          <a:r>
            <a:rPr kumimoji="1" lang="en-US" altLang="ja-JP" sz="1100" baseline="0"/>
            <a:t> activation</a:t>
          </a:r>
        </a:p>
        <a:p>
          <a:r>
            <a:rPr kumimoji="1" lang="en-US" altLang="ja-JP" sz="1100" baseline="0"/>
            <a:t>1x1 kernel Conv , 1 stride</a:t>
          </a:r>
        </a:p>
        <a:p>
          <a:r>
            <a:rPr kumimoji="1" lang="en-US" altLang="ja-JP" sz="1100" baseline="0"/>
            <a:t>3x3 max, 3 stride</a:t>
          </a:r>
        </a:p>
      </xdr:txBody>
    </xdr:sp>
    <xdr:clientData/>
  </xdr:oneCellAnchor>
  <xdr:twoCellAnchor>
    <xdr:from>
      <xdr:col>12</xdr:col>
      <xdr:colOff>200024</xdr:colOff>
      <xdr:row>52</xdr:row>
      <xdr:rowOff>28575</xdr:rowOff>
    </xdr:from>
    <xdr:to>
      <xdr:col>12</xdr:col>
      <xdr:colOff>581025</xdr:colOff>
      <xdr:row>54</xdr:row>
      <xdr:rowOff>38454</xdr:rowOff>
    </xdr:to>
    <xdr:sp macro="" textlink="">
      <xdr:nvSpPr>
        <xdr:cNvPr id="110" name="平行四辺形 109"/>
        <xdr:cNvSpPr/>
      </xdr:nvSpPr>
      <xdr:spPr>
        <a:xfrm>
          <a:off x="8429624" y="9105900"/>
          <a:ext cx="381001" cy="35277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219075</xdr:colOff>
      <xdr:row>52</xdr:row>
      <xdr:rowOff>28575</xdr:rowOff>
    </xdr:from>
    <xdr:to>
      <xdr:col>13</xdr:col>
      <xdr:colOff>495300</xdr:colOff>
      <xdr:row>61</xdr:row>
      <xdr:rowOff>114300</xdr:rowOff>
    </xdr:to>
    <xdr:grpSp>
      <xdr:nvGrpSpPr>
        <xdr:cNvPr id="139" name="グループ化 138"/>
        <xdr:cNvGrpSpPr/>
      </xdr:nvGrpSpPr>
      <xdr:grpSpPr>
        <a:xfrm>
          <a:off x="8448675" y="9105900"/>
          <a:ext cx="962025" cy="1628775"/>
          <a:chOff x="8448675" y="9105900"/>
          <a:chExt cx="962025" cy="1628775"/>
        </a:xfrm>
      </xdr:grpSpPr>
      <xdr:cxnSp macro="">
        <xdr:nvCxnSpPr>
          <xdr:cNvPr id="109" name="直線コネクタ 108"/>
          <xdr:cNvCxnSpPr/>
        </xdr:nvCxnSpPr>
        <xdr:spPr>
          <a:xfrm>
            <a:off x="8734425" y="9486900"/>
            <a:ext cx="665824" cy="122872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8448675" y="9467850"/>
            <a:ext cx="962025" cy="125730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>
            <a:stCxn id="110" idx="0"/>
          </xdr:cNvCxnSpPr>
        </xdr:nvCxnSpPr>
        <xdr:spPr>
          <a:xfrm>
            <a:off x="8620125" y="9105900"/>
            <a:ext cx="790575" cy="16192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8" name="直線コネクタ 117"/>
          <xdr:cNvCxnSpPr/>
        </xdr:nvCxnSpPr>
        <xdr:spPr>
          <a:xfrm>
            <a:off x="8820150" y="9124950"/>
            <a:ext cx="590550" cy="160972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351995</xdr:colOff>
      <xdr:row>53</xdr:row>
      <xdr:rowOff>118615</xdr:rowOff>
    </xdr:from>
    <xdr:to>
      <xdr:col>17</xdr:col>
      <xdr:colOff>805962</xdr:colOff>
      <xdr:row>56</xdr:row>
      <xdr:rowOff>146539</xdr:rowOff>
    </xdr:to>
    <xdr:cxnSp macro="">
      <xdr:nvCxnSpPr>
        <xdr:cNvPr id="125" name="直線コネクタ 124"/>
        <xdr:cNvCxnSpPr/>
      </xdr:nvCxnSpPr>
      <xdr:spPr>
        <a:xfrm>
          <a:off x="12309533" y="9299250"/>
          <a:ext cx="453967" cy="53348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533703</xdr:colOff>
      <xdr:row>53</xdr:row>
      <xdr:rowOff>124477</xdr:rowOff>
    </xdr:from>
    <xdr:to>
      <xdr:col>18</xdr:col>
      <xdr:colOff>108439</xdr:colOff>
      <xdr:row>56</xdr:row>
      <xdr:rowOff>152401</xdr:rowOff>
    </xdr:to>
    <xdr:cxnSp macro="">
      <xdr:nvCxnSpPr>
        <xdr:cNvPr id="130" name="直線コネクタ 129"/>
        <xdr:cNvCxnSpPr/>
      </xdr:nvCxnSpPr>
      <xdr:spPr>
        <a:xfrm>
          <a:off x="12491241" y="9305112"/>
          <a:ext cx="453967" cy="53348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590853</xdr:colOff>
      <xdr:row>52</xdr:row>
      <xdr:rowOff>93704</xdr:rowOff>
    </xdr:from>
    <xdr:to>
      <xdr:col>18</xdr:col>
      <xdr:colOff>165589</xdr:colOff>
      <xdr:row>55</xdr:row>
      <xdr:rowOff>121627</xdr:rowOff>
    </xdr:to>
    <xdr:cxnSp macro="">
      <xdr:nvCxnSpPr>
        <xdr:cNvPr id="131" name="直線コネクタ 130"/>
        <xdr:cNvCxnSpPr/>
      </xdr:nvCxnSpPr>
      <xdr:spPr>
        <a:xfrm>
          <a:off x="12548391" y="9105819"/>
          <a:ext cx="453967" cy="53348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420868</xdr:colOff>
      <xdr:row>52</xdr:row>
      <xdr:rowOff>92237</xdr:rowOff>
    </xdr:from>
    <xdr:to>
      <xdr:col>17</xdr:col>
      <xdr:colOff>874835</xdr:colOff>
      <xdr:row>55</xdr:row>
      <xdr:rowOff>120160</xdr:rowOff>
    </xdr:to>
    <xdr:cxnSp macro="">
      <xdr:nvCxnSpPr>
        <xdr:cNvPr id="132" name="直線コネクタ 131"/>
        <xdr:cNvCxnSpPr/>
      </xdr:nvCxnSpPr>
      <xdr:spPr>
        <a:xfrm>
          <a:off x="12378406" y="9104352"/>
          <a:ext cx="453967" cy="53348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372747</xdr:colOff>
      <xdr:row>60</xdr:row>
      <xdr:rowOff>29307</xdr:rowOff>
    </xdr:from>
    <xdr:to>
      <xdr:col>14</xdr:col>
      <xdr:colOff>430824</xdr:colOff>
      <xdr:row>64</xdr:row>
      <xdr:rowOff>19782</xdr:rowOff>
    </xdr:to>
    <xdr:grpSp>
      <xdr:nvGrpSpPr>
        <xdr:cNvPr id="93" name="グループ化 92"/>
        <xdr:cNvGrpSpPr/>
      </xdr:nvGrpSpPr>
      <xdr:grpSpPr>
        <a:xfrm>
          <a:off x="9288147" y="10478232"/>
          <a:ext cx="743877" cy="676275"/>
          <a:chOff x="11895799" y="8763000"/>
          <a:chExt cx="743877" cy="676275"/>
        </a:xfrm>
      </xdr:grpSpPr>
      <xdr:sp macro="" textlink="">
        <xdr:nvSpPr>
          <xdr:cNvPr id="84" name="平行四辺形 83"/>
          <xdr:cNvSpPr/>
        </xdr:nvSpPr>
        <xdr:spPr>
          <a:xfrm>
            <a:off x="11906250" y="8763000"/>
            <a:ext cx="485776" cy="449793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平行四辺形 84"/>
          <xdr:cNvSpPr/>
        </xdr:nvSpPr>
        <xdr:spPr>
          <a:xfrm>
            <a:off x="12153900" y="8972550"/>
            <a:ext cx="485776" cy="449793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コネクタ 85"/>
          <xdr:cNvCxnSpPr/>
        </xdr:nvCxnSpPr>
        <xdr:spPr>
          <a:xfrm>
            <a:off x="11895799" y="9206972"/>
            <a:ext cx="267626" cy="23230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12402477" y="8778347"/>
            <a:ext cx="237198" cy="22277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15</xdr:col>
      <xdr:colOff>409575</xdr:colOff>
      <xdr:row>53</xdr:row>
      <xdr:rowOff>76200</xdr:rowOff>
    </xdr:from>
    <xdr:ext cx="327654" cy="264560"/>
    <xdr:sp macro="" textlink="">
      <xdr:nvSpPr>
        <xdr:cNvPr id="134" name="テキスト ボックス 133"/>
        <xdr:cNvSpPr txBox="1"/>
      </xdr:nvSpPr>
      <xdr:spPr>
        <a:xfrm>
          <a:off x="10696575" y="9324975"/>
          <a:ext cx="327654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48</a:t>
          </a:r>
          <a:endParaRPr kumimoji="1" lang="ja-JP" altLang="en-US" sz="1100"/>
        </a:p>
      </xdr:txBody>
    </xdr:sp>
    <xdr:clientData/>
  </xdr:oneCellAnchor>
  <xdr:oneCellAnchor>
    <xdr:from>
      <xdr:col>16</xdr:col>
      <xdr:colOff>723900</xdr:colOff>
      <xdr:row>52</xdr:row>
      <xdr:rowOff>28575</xdr:rowOff>
    </xdr:from>
    <xdr:ext cx="327654" cy="264560"/>
    <xdr:sp macro="" textlink="">
      <xdr:nvSpPr>
        <xdr:cNvPr id="135" name="テキスト ボックス 134"/>
        <xdr:cNvSpPr txBox="1"/>
      </xdr:nvSpPr>
      <xdr:spPr>
        <a:xfrm>
          <a:off x="11820525" y="9105900"/>
          <a:ext cx="327654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32</a:t>
          </a:r>
          <a:endParaRPr kumimoji="1" lang="ja-JP" altLang="en-US" sz="1100"/>
        </a:p>
      </xdr:txBody>
    </xdr:sp>
    <xdr:clientData/>
  </xdr:oneCellAnchor>
  <xdr:oneCellAnchor>
    <xdr:from>
      <xdr:col>17</xdr:col>
      <xdr:colOff>666750</xdr:colOff>
      <xdr:row>56</xdr:row>
      <xdr:rowOff>123825</xdr:rowOff>
    </xdr:from>
    <xdr:ext cx="256160" cy="264560"/>
    <xdr:sp macro="" textlink="">
      <xdr:nvSpPr>
        <xdr:cNvPr id="136" name="テキスト ボックス 135"/>
        <xdr:cNvSpPr txBox="1"/>
      </xdr:nvSpPr>
      <xdr:spPr>
        <a:xfrm>
          <a:off x="12573000" y="9886950"/>
          <a:ext cx="25616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3</a:t>
          </a:r>
          <a:endParaRPr kumimoji="1" lang="ja-JP" altLang="en-US" sz="1100"/>
        </a:p>
      </xdr:txBody>
    </xdr:sp>
    <xdr:clientData/>
  </xdr:oneCellAnchor>
  <xdr:oneCellAnchor>
    <xdr:from>
      <xdr:col>11</xdr:col>
      <xdr:colOff>295275</xdr:colOff>
      <xdr:row>57</xdr:row>
      <xdr:rowOff>85725</xdr:rowOff>
    </xdr:from>
    <xdr:ext cx="256160" cy="264560"/>
    <xdr:sp macro="" textlink="">
      <xdr:nvSpPr>
        <xdr:cNvPr id="137" name="テキスト ボックス 136"/>
        <xdr:cNvSpPr txBox="1"/>
      </xdr:nvSpPr>
      <xdr:spPr>
        <a:xfrm>
          <a:off x="7839075" y="10020300"/>
          <a:ext cx="25616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3</a:t>
          </a:r>
          <a:endParaRPr kumimoji="1" lang="ja-JP" altLang="en-US" sz="1100"/>
        </a:p>
      </xdr:txBody>
    </xdr:sp>
    <xdr:clientData/>
  </xdr:oneCellAnchor>
  <xdr:oneCellAnchor>
    <xdr:from>
      <xdr:col>13</xdr:col>
      <xdr:colOff>238125</xdr:colOff>
      <xdr:row>62</xdr:row>
      <xdr:rowOff>152400</xdr:rowOff>
    </xdr:from>
    <xdr:ext cx="327654" cy="264560"/>
    <xdr:sp macro="" textlink="">
      <xdr:nvSpPr>
        <xdr:cNvPr id="138" name="テキスト ボックス 137"/>
        <xdr:cNvSpPr txBox="1"/>
      </xdr:nvSpPr>
      <xdr:spPr>
        <a:xfrm>
          <a:off x="9153525" y="10944225"/>
          <a:ext cx="327654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16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33" zoomScaleNormal="100" workbookViewId="0">
      <selection activeCell="S65" sqref="S65"/>
    </sheetView>
  </sheetViews>
  <sheetFormatPr defaultRowHeight="13.5" x14ac:dyDescent="0.15"/>
  <cols>
    <col min="1" max="15" width="9" style="1"/>
    <col min="16" max="17" width="10.625" style="1" customWidth="1"/>
    <col min="18" max="19" width="11.5" style="1" customWidth="1"/>
    <col min="20" max="20" width="11.875" style="1" customWidth="1"/>
    <col min="21" max="16384" width="9" style="1"/>
  </cols>
  <sheetData>
    <row r="1" spans="1:20" ht="14.25" thickBot="1" x14ac:dyDescent="0.2"/>
    <row r="2" spans="1:20" x14ac:dyDescent="0.15">
      <c r="A2" s="1" t="s">
        <v>39</v>
      </c>
      <c r="G2" s="1" t="s">
        <v>43</v>
      </c>
      <c r="P2" s="79" t="s">
        <v>45</v>
      </c>
      <c r="Q2" s="80" t="s">
        <v>46</v>
      </c>
      <c r="R2" s="80"/>
      <c r="S2" s="81" t="s">
        <v>49</v>
      </c>
      <c r="T2" s="82" t="s">
        <v>50</v>
      </c>
    </row>
    <row r="3" spans="1:20" ht="14.25" thickBot="1" x14ac:dyDescent="0.2">
      <c r="G3" s="1" t="s">
        <v>44</v>
      </c>
      <c r="P3" s="83" t="s">
        <v>47</v>
      </c>
      <c r="Q3" s="84" t="s">
        <v>48</v>
      </c>
      <c r="R3" s="84"/>
      <c r="S3" s="85" t="s">
        <v>51</v>
      </c>
      <c r="T3" s="53" t="s">
        <v>52</v>
      </c>
    </row>
    <row r="4" spans="1:20" ht="14.25" thickBot="1" x14ac:dyDescent="0.2">
      <c r="A4" s="2" t="s">
        <v>33</v>
      </c>
      <c r="B4" s="3"/>
      <c r="C4" s="3" t="s">
        <v>38</v>
      </c>
      <c r="D4" s="4"/>
      <c r="E4" s="5" t="s">
        <v>35</v>
      </c>
    </row>
    <row r="5" spans="1:20" ht="14.25" thickBot="1" x14ac:dyDescent="0.2">
      <c r="G5" s="1" t="s">
        <v>11</v>
      </c>
      <c r="N5" s="1" t="s">
        <v>17</v>
      </c>
      <c r="P5" s="1" t="s">
        <v>40</v>
      </c>
    </row>
    <row r="6" spans="1:20" ht="14.25" thickBot="1" x14ac:dyDescent="0.2">
      <c r="B6" s="6" t="s">
        <v>0</v>
      </c>
      <c r="C6" s="6" t="s">
        <v>3</v>
      </c>
      <c r="D6" s="6" t="s">
        <v>2</v>
      </c>
      <c r="E6" s="6" t="s">
        <v>4</v>
      </c>
      <c r="F6" s="6" t="s">
        <v>1</v>
      </c>
      <c r="G6" s="6" t="s">
        <v>5</v>
      </c>
      <c r="H6" s="6" t="s">
        <v>6</v>
      </c>
      <c r="I6" s="7" t="s">
        <v>7</v>
      </c>
      <c r="J6" s="5" t="s">
        <v>42</v>
      </c>
      <c r="K6" s="8" t="s">
        <v>8</v>
      </c>
      <c r="L6" s="7" t="s">
        <v>10</v>
      </c>
      <c r="M6" s="5" t="s">
        <v>9</v>
      </c>
      <c r="N6" s="9" t="s">
        <v>16</v>
      </c>
      <c r="O6" s="5" t="s">
        <v>19</v>
      </c>
      <c r="P6" s="8" t="s">
        <v>13</v>
      </c>
      <c r="Q6" s="7" t="s">
        <v>14</v>
      </c>
      <c r="R6" s="5" t="s">
        <v>15</v>
      </c>
      <c r="S6" s="8" t="s">
        <v>18</v>
      </c>
    </row>
    <row r="7" spans="1:20" x14ac:dyDescent="0.15">
      <c r="B7" s="10">
        <v>32</v>
      </c>
      <c r="C7" s="10">
        <v>8</v>
      </c>
      <c r="D7" s="10">
        <v>48</v>
      </c>
      <c r="E7" s="10">
        <v>8</v>
      </c>
      <c r="F7" s="10">
        <v>1</v>
      </c>
      <c r="G7" s="11">
        <f>F7*F7*B7*D7*4/1000</f>
        <v>6.1440000000000001</v>
      </c>
      <c r="H7" s="11">
        <f>F7*F7*B7*E7*E7*4/1000</f>
        <v>8.1920000000000002</v>
      </c>
      <c r="I7" s="12">
        <f>E7*E7*F7*F7*D7*4/1000</f>
        <v>12.288</v>
      </c>
      <c r="J7" s="13">
        <f>SUM(G7:I7)</f>
        <v>26.624000000000002</v>
      </c>
      <c r="K7" s="14">
        <f>D7</f>
        <v>48</v>
      </c>
      <c r="L7" s="15">
        <f>E7*E7</f>
        <v>64</v>
      </c>
      <c r="M7" s="16">
        <f>F7*F7*D7</f>
        <v>48</v>
      </c>
      <c r="N7" s="17">
        <f>K7*M7/1000</f>
        <v>2.3039999999999998</v>
      </c>
      <c r="O7" s="18">
        <f>K7*L7*M7/1000</f>
        <v>147.45599999999999</v>
      </c>
      <c r="P7" s="19">
        <v>2.7</v>
      </c>
      <c r="Q7" s="20">
        <v>7.2</v>
      </c>
      <c r="R7" s="21">
        <v>7.3920000000000003</v>
      </c>
      <c r="S7" s="8">
        <v>7.0179999999999998</v>
      </c>
    </row>
    <row r="8" spans="1:20" x14ac:dyDescent="0.15">
      <c r="B8" s="6">
        <v>32</v>
      </c>
      <c r="C8" s="6">
        <v>8</v>
      </c>
      <c r="D8" s="6">
        <v>48</v>
      </c>
      <c r="E8" s="6">
        <v>8</v>
      </c>
      <c r="F8" s="6">
        <v>1</v>
      </c>
      <c r="G8" s="22">
        <f>F8*F8*B8*D8*4/1000</f>
        <v>6.1440000000000001</v>
      </c>
      <c r="H8" s="22">
        <f>F8*F8*B8*E8*E8*4/1000</f>
        <v>8.1920000000000002</v>
      </c>
      <c r="I8" s="23">
        <f>E8*E8*F8*F8*D8*4/1000</f>
        <v>12.288</v>
      </c>
      <c r="J8" s="24">
        <f>SUM(G8:I8)</f>
        <v>26.624000000000002</v>
      </c>
      <c r="K8" s="8">
        <f>D8</f>
        <v>48</v>
      </c>
      <c r="L8" s="7">
        <f>E8*E8</f>
        <v>64</v>
      </c>
      <c r="M8" s="25">
        <f>F8*F8*D8</f>
        <v>48</v>
      </c>
      <c r="N8" s="17">
        <f t="shared" ref="N8:N15" si="0">K8*M8/1000</f>
        <v>2.3039999999999998</v>
      </c>
      <c r="O8" s="26">
        <f t="shared" ref="O8:O15" si="1">K8*L8*M8/1000</f>
        <v>147.45599999999999</v>
      </c>
      <c r="P8" s="19">
        <v>2.7</v>
      </c>
      <c r="Q8" s="20">
        <v>7.2</v>
      </c>
      <c r="R8" s="25">
        <v>7.3920000000000003</v>
      </c>
      <c r="S8" s="8">
        <v>7.0179999999999998</v>
      </c>
    </row>
    <row r="9" spans="1:20" x14ac:dyDescent="0.15">
      <c r="B9" s="6">
        <v>16</v>
      </c>
      <c r="C9" s="6">
        <v>16</v>
      </c>
      <c r="D9" s="6">
        <v>32</v>
      </c>
      <c r="E9" s="6">
        <v>16</v>
      </c>
      <c r="F9" s="6">
        <v>1</v>
      </c>
      <c r="G9" s="22">
        <f>F9*F9*B9*D9*4/1000</f>
        <v>2.048</v>
      </c>
      <c r="H9" s="22">
        <f>F9*F9*B9*E9*E9*4/1000</f>
        <v>16.384</v>
      </c>
      <c r="I9" s="23">
        <f>E9*E9*F9*F9*D9*4/1000</f>
        <v>32.768000000000001</v>
      </c>
      <c r="J9" s="24">
        <f>SUM(G9:I9)</f>
        <v>51.2</v>
      </c>
      <c r="K9" s="8">
        <f>D9</f>
        <v>32</v>
      </c>
      <c r="L9" s="7">
        <f>E9*E9</f>
        <v>256</v>
      </c>
      <c r="M9" s="25">
        <f>F9*F9*D9</f>
        <v>32</v>
      </c>
      <c r="N9" s="17">
        <f t="shared" si="0"/>
        <v>1.024</v>
      </c>
      <c r="O9" s="26">
        <f t="shared" si="1"/>
        <v>262.14400000000001</v>
      </c>
      <c r="P9" s="19">
        <v>0</v>
      </c>
      <c r="Q9" s="20">
        <v>7.01</v>
      </c>
      <c r="R9" s="25">
        <v>6.718</v>
      </c>
      <c r="S9" s="8">
        <v>6.9390000000000001</v>
      </c>
    </row>
    <row r="10" spans="1:20" x14ac:dyDescent="0.15">
      <c r="B10" s="6">
        <v>16</v>
      </c>
      <c r="C10" s="6">
        <v>16</v>
      </c>
      <c r="D10" s="6">
        <v>32</v>
      </c>
      <c r="E10" s="6">
        <v>16</v>
      </c>
      <c r="F10" s="6">
        <v>1</v>
      </c>
      <c r="G10" s="22">
        <f>F10*F10*B10*D10*4/1000</f>
        <v>2.048</v>
      </c>
      <c r="H10" s="22">
        <f>F10*F10*B10*E10*E10*4/1000</f>
        <v>16.384</v>
      </c>
      <c r="I10" s="23">
        <f>E10*E10*F10*F10*D10*4/1000</f>
        <v>32.768000000000001</v>
      </c>
      <c r="J10" s="24">
        <f>SUM(G10:I10)</f>
        <v>51.2</v>
      </c>
      <c r="K10" s="8">
        <f>D10</f>
        <v>32</v>
      </c>
      <c r="L10" s="7">
        <f>E10*E10</f>
        <v>256</v>
      </c>
      <c r="M10" s="25">
        <f>F10*F10*D10</f>
        <v>32</v>
      </c>
      <c r="N10" s="17">
        <f t="shared" si="0"/>
        <v>1.024</v>
      </c>
      <c r="O10" s="26">
        <f t="shared" si="1"/>
        <v>262.14400000000001</v>
      </c>
      <c r="P10" s="19">
        <v>0</v>
      </c>
      <c r="Q10" s="20">
        <v>7.01</v>
      </c>
      <c r="R10" s="25">
        <v>6.718</v>
      </c>
      <c r="S10" s="8">
        <v>6.9390000000000001</v>
      </c>
    </row>
    <row r="11" spans="1:20" x14ac:dyDescent="0.15">
      <c r="B11" s="6">
        <v>3</v>
      </c>
      <c r="C11" s="6">
        <v>32</v>
      </c>
      <c r="D11" s="6">
        <v>16</v>
      </c>
      <c r="E11" s="6">
        <v>32</v>
      </c>
      <c r="F11" s="6">
        <v>1</v>
      </c>
      <c r="G11" s="22">
        <f>F11*F11*B11*D11*4/1000</f>
        <v>0.192</v>
      </c>
      <c r="H11" s="22">
        <f>F11*F11*B11*E11*E11*4/1000</f>
        <v>12.288</v>
      </c>
      <c r="I11" s="23">
        <f>E11*E11*F11*F11*D11*4/1000</f>
        <v>65.536000000000001</v>
      </c>
      <c r="J11" s="24">
        <f>SUM(G11:I11)</f>
        <v>78.016000000000005</v>
      </c>
      <c r="K11" s="8">
        <f>D11</f>
        <v>16</v>
      </c>
      <c r="L11" s="7">
        <f>E11*E11</f>
        <v>1024</v>
      </c>
      <c r="M11" s="25">
        <f>F11*F11*D11</f>
        <v>16</v>
      </c>
      <c r="N11" s="17">
        <f t="shared" si="0"/>
        <v>0.25600000000000001</v>
      </c>
      <c r="O11" s="26">
        <f t="shared" si="1"/>
        <v>262.14400000000001</v>
      </c>
      <c r="P11" s="19">
        <v>0</v>
      </c>
      <c r="Q11" s="20">
        <v>6.57</v>
      </c>
      <c r="R11" s="25">
        <v>6.681</v>
      </c>
      <c r="S11" s="8">
        <v>6.58</v>
      </c>
    </row>
    <row r="12" spans="1:20" x14ac:dyDescent="0.15">
      <c r="B12" s="6">
        <v>3</v>
      </c>
      <c r="C12" s="6">
        <v>32</v>
      </c>
      <c r="D12" s="6">
        <v>16</v>
      </c>
      <c r="E12" s="6">
        <v>32</v>
      </c>
      <c r="F12" s="6">
        <v>1</v>
      </c>
      <c r="G12" s="22">
        <f>F12*F12*B12*D12*4/1000</f>
        <v>0.192</v>
      </c>
      <c r="H12" s="22">
        <f>F12*F12*B12*E12*E12*4/1000</f>
        <v>12.288</v>
      </c>
      <c r="I12" s="23">
        <f>E12*E12*F12*F12*D12*4/1000</f>
        <v>65.536000000000001</v>
      </c>
      <c r="J12" s="24">
        <f>SUM(G12:I12)</f>
        <v>78.016000000000005</v>
      </c>
      <c r="K12" s="8">
        <f>D12</f>
        <v>16</v>
      </c>
      <c r="L12" s="7">
        <f>E12*E12</f>
        <v>1024</v>
      </c>
      <c r="M12" s="25">
        <f>F12*F12*D12</f>
        <v>16</v>
      </c>
      <c r="N12" s="17">
        <f t="shared" si="0"/>
        <v>0.25600000000000001</v>
      </c>
      <c r="O12" s="26">
        <f t="shared" si="1"/>
        <v>262.14400000000001</v>
      </c>
      <c r="P12" s="19">
        <v>0</v>
      </c>
      <c r="Q12" s="20">
        <v>6.57</v>
      </c>
      <c r="R12" s="25">
        <v>6.681</v>
      </c>
      <c r="S12" s="8">
        <v>6.58</v>
      </c>
    </row>
    <row r="13" spans="1:20" x14ac:dyDescent="0.15">
      <c r="B13" s="6">
        <v>32</v>
      </c>
      <c r="C13" s="6">
        <v>8</v>
      </c>
      <c r="D13" s="6">
        <v>48</v>
      </c>
      <c r="E13" s="6">
        <v>8</v>
      </c>
      <c r="F13" s="6">
        <v>3</v>
      </c>
      <c r="G13" s="22">
        <f>F13*F13*B13*D13*4/1000</f>
        <v>55.295999999999999</v>
      </c>
      <c r="H13" s="22">
        <f>F13*F13*B13*E13*E13*4/1000</f>
        <v>73.727999999999994</v>
      </c>
      <c r="I13" s="23">
        <f>E13*E13*F13*F13*D13*4/1000</f>
        <v>110.592</v>
      </c>
      <c r="J13" s="24">
        <f>SUM(G13:I13)</f>
        <v>239.61599999999999</v>
      </c>
      <c r="K13" s="8">
        <f>D13</f>
        <v>48</v>
      </c>
      <c r="L13" s="7">
        <f>E13*E13</f>
        <v>64</v>
      </c>
      <c r="M13" s="25">
        <f>F13*F13*D13</f>
        <v>432</v>
      </c>
      <c r="N13" s="17">
        <f t="shared" si="0"/>
        <v>20.736000000000001</v>
      </c>
      <c r="O13" s="26">
        <f t="shared" si="1"/>
        <v>1327.104</v>
      </c>
      <c r="P13" s="19">
        <v>4.84</v>
      </c>
      <c r="Q13" s="20">
        <v>53</v>
      </c>
      <c r="R13" s="25">
        <v>49.88</v>
      </c>
      <c r="S13" s="8">
        <v>52.34</v>
      </c>
    </row>
    <row r="14" spans="1:20" x14ac:dyDescent="0.15">
      <c r="B14" s="6">
        <v>16</v>
      </c>
      <c r="C14" s="6">
        <v>16</v>
      </c>
      <c r="D14" s="6">
        <v>32</v>
      </c>
      <c r="E14" s="6">
        <v>16</v>
      </c>
      <c r="F14" s="6">
        <v>3</v>
      </c>
      <c r="G14" s="22">
        <f>F14*F14*B14*D14*4/1000</f>
        <v>18.431999999999999</v>
      </c>
      <c r="H14" s="22">
        <f>F14*F14*B14*E14*E14*4/1000</f>
        <v>147.45599999999999</v>
      </c>
      <c r="I14" s="23">
        <f>E14*E14*F14*F14*D14*4/1000</f>
        <v>294.91199999999998</v>
      </c>
      <c r="J14" s="24">
        <f>SUM(G14:I14)</f>
        <v>460.79999999999995</v>
      </c>
      <c r="K14" s="27">
        <f>D14</f>
        <v>32</v>
      </c>
      <c r="L14" s="28">
        <f>E14*E14</f>
        <v>256</v>
      </c>
      <c r="M14" s="29">
        <f>F14*F14*D14</f>
        <v>288</v>
      </c>
      <c r="N14" s="17">
        <f t="shared" si="0"/>
        <v>9.2159999999999993</v>
      </c>
      <c r="O14" s="26">
        <f t="shared" si="1"/>
        <v>2359.2959999999998</v>
      </c>
      <c r="P14" s="19">
        <v>7.59</v>
      </c>
      <c r="Q14" s="20">
        <v>46.95</v>
      </c>
      <c r="R14" s="25">
        <v>43.648000000000003</v>
      </c>
      <c r="S14" s="8">
        <v>46.655000000000001</v>
      </c>
    </row>
    <row r="15" spans="1:20" ht="14.25" thickBot="1" x14ac:dyDescent="0.2">
      <c r="B15" s="30">
        <v>3</v>
      </c>
      <c r="C15" s="30">
        <v>32</v>
      </c>
      <c r="D15" s="30">
        <v>16</v>
      </c>
      <c r="E15" s="30">
        <v>32</v>
      </c>
      <c r="F15" s="30">
        <v>3</v>
      </c>
      <c r="G15" s="31">
        <f>F15*F15*B15*D15*4/1000</f>
        <v>1.728</v>
      </c>
      <c r="H15" s="31">
        <f>F15*F15*B15*E15*E15*4/1000</f>
        <v>110.592</v>
      </c>
      <c r="I15" s="32">
        <f>E15*E15*F15*F15*D15*4/1000</f>
        <v>589.82399999999996</v>
      </c>
      <c r="J15" s="33">
        <f>SUM(G15:I15)</f>
        <v>702.14400000000001</v>
      </c>
      <c r="K15" s="34">
        <f>D15</f>
        <v>16</v>
      </c>
      <c r="L15" s="35">
        <f>E15*E15</f>
        <v>1024</v>
      </c>
      <c r="M15" s="36">
        <f>F15*F15*D15</f>
        <v>144</v>
      </c>
      <c r="N15" s="17">
        <f t="shared" si="0"/>
        <v>2.3039999999999998</v>
      </c>
      <c r="O15" s="36">
        <f t="shared" si="1"/>
        <v>2359.2959999999998</v>
      </c>
      <c r="P15" s="37">
        <v>12.9</v>
      </c>
      <c r="Q15" s="38">
        <v>35.36</v>
      </c>
      <c r="R15" s="39">
        <v>33.069000000000003</v>
      </c>
      <c r="S15" s="40">
        <v>31.99</v>
      </c>
    </row>
    <row r="16" spans="1:20" x14ac:dyDescent="0.15">
      <c r="B16" s="6">
        <v>48</v>
      </c>
      <c r="C16" s="6"/>
      <c r="D16" s="6"/>
      <c r="E16" s="6"/>
      <c r="F16" s="6"/>
      <c r="G16" s="6"/>
      <c r="H16" s="6"/>
      <c r="I16" s="6"/>
      <c r="J16" s="41">
        <f>SUM(J4:J15)</f>
        <v>1714.24</v>
      </c>
      <c r="K16" s="6"/>
      <c r="L16" s="6" t="s">
        <v>12</v>
      </c>
      <c r="M16" s="42"/>
      <c r="N16" s="6"/>
      <c r="O16" s="43"/>
      <c r="P16" s="44">
        <f>SUM(P7:P15)</f>
        <v>30.729999999999997</v>
      </c>
      <c r="Q16" s="45">
        <f>SUM(Q7:Q15)</f>
        <v>176.87</v>
      </c>
      <c r="R16" s="46">
        <f>SUM(R7:R15)</f>
        <v>168.17900000000003</v>
      </c>
      <c r="S16" s="47">
        <f>SUM(S7:S15)</f>
        <v>172.05900000000003</v>
      </c>
      <c r="T16" s="48" t="s">
        <v>31</v>
      </c>
    </row>
    <row r="17" spans="2:20" ht="14.25" thickBot="1" x14ac:dyDescent="0.2">
      <c r="B17" s="6">
        <v>48</v>
      </c>
      <c r="C17" s="6"/>
      <c r="D17" s="6"/>
      <c r="E17" s="6"/>
      <c r="F17" s="6"/>
      <c r="G17" s="22"/>
      <c r="H17" s="22"/>
      <c r="I17" s="22"/>
      <c r="J17" s="22"/>
      <c r="K17" s="6"/>
      <c r="L17" s="6"/>
      <c r="M17" s="6"/>
      <c r="N17" s="6"/>
      <c r="O17" s="7"/>
      <c r="P17" s="49">
        <f>1000*1/P16</f>
        <v>32.541490400260336</v>
      </c>
      <c r="Q17" s="50">
        <f>1000*1/Q16</f>
        <v>5.653870074065698</v>
      </c>
      <c r="R17" s="51">
        <f>1000*1/R16</f>
        <v>5.9460455823854339</v>
      </c>
      <c r="S17" s="52">
        <f>1000*1/S16</f>
        <v>5.8119598509813484</v>
      </c>
      <c r="T17" s="53" t="s">
        <v>32</v>
      </c>
    </row>
    <row r="18" spans="2:20" x14ac:dyDescent="0.15">
      <c r="B18" s="1">
        <v>48</v>
      </c>
      <c r="G18" s="54"/>
      <c r="H18" s="54"/>
      <c r="I18" s="54"/>
      <c r="J18" s="54"/>
      <c r="P18" s="55"/>
      <c r="Q18" s="55"/>
    </row>
    <row r="19" spans="2:20" x14ac:dyDescent="0.15">
      <c r="G19" s="54"/>
      <c r="H19" s="54"/>
      <c r="I19" s="54"/>
      <c r="J19" s="54"/>
      <c r="P19" s="55"/>
      <c r="Q19" s="55"/>
    </row>
    <row r="20" spans="2:20" x14ac:dyDescent="0.15">
      <c r="P20" s="1" t="e">
        <f>1000*1/P19</f>
        <v>#DIV/0!</v>
      </c>
    </row>
    <row r="37" spans="1:19" ht="14.25" thickBot="1" x14ac:dyDescent="0.2"/>
    <row r="38" spans="1:19" ht="14.25" thickBot="1" x14ac:dyDescent="0.2">
      <c r="A38" s="2" t="s">
        <v>26</v>
      </c>
      <c r="B38" s="3"/>
      <c r="C38" s="3" t="s">
        <v>34</v>
      </c>
      <c r="D38" s="4"/>
      <c r="E38" s="1" t="s">
        <v>36</v>
      </c>
    </row>
    <row r="39" spans="1:19" ht="14.25" thickBot="1" x14ac:dyDescent="0.2">
      <c r="G39" s="1" t="s">
        <v>11</v>
      </c>
      <c r="N39" s="1" t="s">
        <v>17</v>
      </c>
      <c r="P39" s="1" t="s">
        <v>40</v>
      </c>
    </row>
    <row r="40" spans="1:19" ht="14.25" thickBot="1" x14ac:dyDescent="0.2">
      <c r="A40" s="6"/>
      <c r="B40" s="6" t="s">
        <v>0</v>
      </c>
      <c r="C40" s="7" t="s">
        <v>3</v>
      </c>
      <c r="D40" s="5" t="s">
        <v>2</v>
      </c>
      <c r="E40" s="8" t="s">
        <v>3</v>
      </c>
      <c r="F40" s="6" t="s">
        <v>1</v>
      </c>
      <c r="G40" s="6" t="s">
        <v>5</v>
      </c>
      <c r="H40" s="6" t="s">
        <v>6</v>
      </c>
      <c r="I40" s="7" t="s">
        <v>7</v>
      </c>
      <c r="J40" s="5" t="s">
        <v>41</v>
      </c>
      <c r="K40" s="8" t="s">
        <v>8</v>
      </c>
      <c r="L40" s="7" t="s">
        <v>10</v>
      </c>
      <c r="M40" s="5" t="s">
        <v>9</v>
      </c>
      <c r="N40" s="9" t="s">
        <v>16</v>
      </c>
      <c r="O40" s="5" t="s">
        <v>19</v>
      </c>
      <c r="P40" s="9" t="s">
        <v>14</v>
      </c>
      <c r="Q40" s="5" t="s">
        <v>15</v>
      </c>
    </row>
    <row r="41" spans="1:19" x14ac:dyDescent="0.15">
      <c r="A41" s="6" t="s">
        <v>22</v>
      </c>
      <c r="B41" s="6">
        <v>3</v>
      </c>
      <c r="C41" s="7">
        <v>32</v>
      </c>
      <c r="D41" s="56">
        <v>16</v>
      </c>
      <c r="E41" s="8">
        <v>32</v>
      </c>
      <c r="F41" s="6">
        <v>3</v>
      </c>
      <c r="G41" s="31">
        <f>F41*F41*B41*D41*4/1000</f>
        <v>1.728</v>
      </c>
      <c r="H41" s="31">
        <f>F41*F41*B41*E41*E41*4/1000</f>
        <v>110.592</v>
      </c>
      <c r="I41" s="32">
        <f>E41*E41*F41*F41*D41*4/1000</f>
        <v>589.82399999999996</v>
      </c>
      <c r="J41" s="57">
        <f>SUM(G41:I41)</f>
        <v>702.14400000000001</v>
      </c>
      <c r="K41" s="34">
        <f>D41</f>
        <v>16</v>
      </c>
      <c r="L41" s="35">
        <f>E41*E41</f>
        <v>1024</v>
      </c>
      <c r="M41" s="18">
        <f>F41*F41*D41</f>
        <v>144</v>
      </c>
      <c r="N41" s="17">
        <f t="shared" ref="N41" si="2">K41*M41/1000</f>
        <v>2.3039999999999998</v>
      </c>
      <c r="O41" s="18">
        <f t="shared" ref="O41" si="3">K41*L41*M41/1000</f>
        <v>2359.2959999999998</v>
      </c>
      <c r="P41" s="9">
        <v>35.067</v>
      </c>
      <c r="Q41" s="21">
        <v>33.164999999999999</v>
      </c>
    </row>
    <row r="42" spans="1:19" x14ac:dyDescent="0.15">
      <c r="A42" s="6" t="s">
        <v>23</v>
      </c>
      <c r="B42" s="6">
        <v>16</v>
      </c>
      <c r="C42" s="7">
        <v>11</v>
      </c>
      <c r="D42" s="25">
        <v>48</v>
      </c>
      <c r="E42" s="8">
        <v>11</v>
      </c>
      <c r="F42" s="6">
        <v>1</v>
      </c>
      <c r="G42" s="31">
        <f>F42*F42*B42*D42*4/1000</f>
        <v>3.0720000000000001</v>
      </c>
      <c r="H42" s="31">
        <f>F42*F42*B42*E42*E42*4/1000</f>
        <v>7.7439999999999998</v>
      </c>
      <c r="I42" s="32">
        <f t="shared" ref="I42:I44" si="4">E42*E42*F42*F42*D42*4/1000</f>
        <v>23.231999999999999</v>
      </c>
      <c r="J42" s="58">
        <f t="shared" ref="J42:J44" si="5">SUM(G42:I42)</f>
        <v>34.048000000000002</v>
      </c>
      <c r="K42" s="34">
        <f t="shared" ref="K42:K44" si="6">D42</f>
        <v>48</v>
      </c>
      <c r="L42" s="35">
        <f t="shared" ref="L42:L44" si="7">E42*E42</f>
        <v>121</v>
      </c>
      <c r="M42" s="26">
        <f t="shared" ref="M42:M44" si="8">F42*F42*D42</f>
        <v>48</v>
      </c>
      <c r="N42" s="17">
        <f t="shared" ref="N42:N44" si="9">K42*M42/1000</f>
        <v>2.3039999999999998</v>
      </c>
      <c r="O42" s="26">
        <f t="shared" ref="O42:O44" si="10">K42*L42*M42/1000</f>
        <v>278.78399999999999</v>
      </c>
      <c r="P42" s="9">
        <v>9.3670000000000009</v>
      </c>
      <c r="Q42" s="25">
        <v>8.9079999999999995</v>
      </c>
    </row>
    <row r="43" spans="1:19" x14ac:dyDescent="0.15">
      <c r="A43" s="6" t="s">
        <v>24</v>
      </c>
      <c r="B43" s="6">
        <v>48</v>
      </c>
      <c r="C43" s="7">
        <v>11</v>
      </c>
      <c r="D43" s="25">
        <v>32</v>
      </c>
      <c r="E43" s="8">
        <v>11</v>
      </c>
      <c r="F43" s="6">
        <v>1</v>
      </c>
      <c r="G43" s="31">
        <f>F43*F43*B43*D43*4/1000</f>
        <v>6.1440000000000001</v>
      </c>
      <c r="H43" s="31">
        <f>F43*F43*B43*E43*E43*4/1000</f>
        <v>23.231999999999999</v>
      </c>
      <c r="I43" s="32">
        <f t="shared" ref="I43" si="11">E43*E43*F43*F43*D43*4/1000</f>
        <v>15.488</v>
      </c>
      <c r="J43" s="58">
        <f t="shared" ref="J43" si="12">SUM(G43:I43)</f>
        <v>44.863999999999997</v>
      </c>
      <c r="K43" s="34">
        <f t="shared" ref="K43" si="13">D43</f>
        <v>32</v>
      </c>
      <c r="L43" s="35">
        <f t="shared" ref="L43" si="14">E43*E43</f>
        <v>121</v>
      </c>
      <c r="M43" s="26">
        <f t="shared" ref="M43" si="15">F43*F43*D43</f>
        <v>32</v>
      </c>
      <c r="N43" s="17">
        <f t="shared" ref="N43" si="16">K43*M43/1000</f>
        <v>1.024</v>
      </c>
      <c r="O43" s="26">
        <f t="shared" ref="O43" si="17">K43*L43*M43/1000</f>
        <v>123.904</v>
      </c>
      <c r="P43" s="9">
        <v>4.6029999999999998</v>
      </c>
      <c r="Q43" s="25">
        <v>4.2889999999999997</v>
      </c>
    </row>
    <row r="44" spans="1:19" ht="14.25" thickBot="1" x14ac:dyDescent="0.2">
      <c r="A44" s="59" t="s">
        <v>25</v>
      </c>
      <c r="B44" s="59">
        <v>32</v>
      </c>
      <c r="C44" s="60">
        <v>4</v>
      </c>
      <c r="D44" s="61">
        <v>3</v>
      </c>
      <c r="E44" s="40">
        <v>4</v>
      </c>
      <c r="F44" s="59">
        <v>1</v>
      </c>
      <c r="G44" s="62">
        <f>F44*F44*B44*D44*4/1000</f>
        <v>0.38400000000000001</v>
      </c>
      <c r="H44" s="62">
        <f>F44*F44*B44*E44*E44*4/1000</f>
        <v>2.048</v>
      </c>
      <c r="I44" s="63">
        <f t="shared" si="4"/>
        <v>0.192</v>
      </c>
      <c r="J44" s="33">
        <f t="shared" si="5"/>
        <v>2.6240000000000001</v>
      </c>
      <c r="K44" s="64">
        <f t="shared" si="6"/>
        <v>3</v>
      </c>
      <c r="L44" s="65">
        <f t="shared" si="7"/>
        <v>16</v>
      </c>
      <c r="M44" s="36">
        <f t="shared" si="8"/>
        <v>3</v>
      </c>
      <c r="N44" s="66">
        <f t="shared" si="9"/>
        <v>8.9999999999999993E-3</v>
      </c>
      <c r="O44" s="36">
        <f t="shared" si="10"/>
        <v>0.14399999999999999</v>
      </c>
      <c r="P44" s="67">
        <v>0.89700000000000002</v>
      </c>
      <c r="Q44" s="61">
        <v>0.81899999999999995</v>
      </c>
    </row>
    <row r="45" spans="1:19" ht="14.25" thickBot="1" x14ac:dyDescent="0.2">
      <c r="A45" s="67"/>
      <c r="B45" s="67"/>
      <c r="C45" s="67"/>
      <c r="D45" s="68"/>
      <c r="E45" s="67"/>
      <c r="F45" s="67"/>
      <c r="G45" s="69"/>
      <c r="H45" s="69"/>
      <c r="I45" s="69"/>
      <c r="J45" s="70"/>
      <c r="K45" s="66"/>
      <c r="L45" s="66"/>
      <c r="M45" s="71"/>
      <c r="N45" s="66"/>
      <c r="O45" s="5" t="s">
        <v>31</v>
      </c>
      <c r="P45" s="2">
        <f>SUM(P41:P44)</f>
        <v>49.933999999999997</v>
      </c>
      <c r="Q45" s="5">
        <f>SUM(Q41:Q44)</f>
        <v>47.181000000000004</v>
      </c>
    </row>
    <row r="46" spans="1:19" ht="14.25" thickBot="1" x14ac:dyDescent="0.2">
      <c r="G46" s="72"/>
      <c r="H46" s="72"/>
      <c r="I46" s="72"/>
      <c r="J46" s="72"/>
      <c r="K46" s="73"/>
      <c r="L46" s="73"/>
      <c r="M46" s="73"/>
      <c r="N46" s="73"/>
      <c r="O46" s="5" t="s">
        <v>32</v>
      </c>
      <c r="P46" s="74">
        <f>1000/P45</f>
        <v>20.026434894060159</v>
      </c>
      <c r="Q46" s="75">
        <f>1000/Q45</f>
        <v>21.194972552510542</v>
      </c>
      <c r="S46" s="55"/>
    </row>
    <row r="47" spans="1:19" ht="14.25" thickBot="1" x14ac:dyDescent="0.2">
      <c r="A47" s="2" t="s">
        <v>22</v>
      </c>
      <c r="B47" s="3" t="s">
        <v>20</v>
      </c>
      <c r="C47" s="4"/>
      <c r="D47" s="1" t="s">
        <v>37</v>
      </c>
      <c r="G47" s="72"/>
      <c r="H47" s="72"/>
      <c r="I47" s="72"/>
      <c r="J47" s="72"/>
      <c r="K47" s="73"/>
      <c r="L47" s="73"/>
      <c r="M47" s="73"/>
      <c r="N47" s="73"/>
      <c r="O47" s="73"/>
      <c r="S47" s="55"/>
    </row>
    <row r="48" spans="1:19" x14ac:dyDescent="0.15">
      <c r="A48" s="42" t="s">
        <v>27</v>
      </c>
      <c r="B48" s="42" t="s">
        <v>28</v>
      </c>
      <c r="C48" s="42"/>
      <c r="D48" s="6" t="s">
        <v>21</v>
      </c>
      <c r="E48" s="6" t="s">
        <v>29</v>
      </c>
      <c r="F48" s="6" t="s">
        <v>21</v>
      </c>
      <c r="G48" s="6" t="s">
        <v>30</v>
      </c>
      <c r="H48" s="6" t="s">
        <v>21</v>
      </c>
    </row>
    <row r="49" spans="1:8" ht="14.25" thickBot="1" x14ac:dyDescent="0.2">
      <c r="A49" s="59">
        <v>8</v>
      </c>
      <c r="B49" s="59">
        <v>72</v>
      </c>
      <c r="C49" s="59">
        <v>589.82399999999996</v>
      </c>
      <c r="D49" s="59">
        <v>79</v>
      </c>
      <c r="E49" s="59">
        <v>64</v>
      </c>
      <c r="F49" s="6">
        <v>79</v>
      </c>
    </row>
    <row r="50" spans="1:8" ht="14.25" thickBot="1" x14ac:dyDescent="0.2">
      <c r="A50" s="76">
        <v>16</v>
      </c>
      <c r="B50" s="77">
        <v>144</v>
      </c>
      <c r="C50" s="77">
        <v>2359.2959999999998</v>
      </c>
      <c r="D50" s="77">
        <v>84</v>
      </c>
      <c r="E50" s="78">
        <v>48</v>
      </c>
      <c r="F50" s="8">
        <v>86.5</v>
      </c>
      <c r="G50" s="6">
        <v>48</v>
      </c>
      <c r="H50" s="6">
        <v>87</v>
      </c>
    </row>
    <row r="51" spans="1:8" x14ac:dyDescent="0.15">
      <c r="A51" s="42">
        <v>24</v>
      </c>
      <c r="B51" s="42">
        <v>216</v>
      </c>
      <c r="C51" s="42">
        <v>5308.4160000000002</v>
      </c>
      <c r="D51" s="42">
        <v>81</v>
      </c>
    </row>
    <row r="52" spans="1:8" x14ac:dyDescent="0.15">
      <c r="A52" s="6">
        <v>32</v>
      </c>
      <c r="B52" s="6">
        <v>288</v>
      </c>
      <c r="C52" s="6">
        <v>9437.1839999999993</v>
      </c>
      <c r="D52" s="6">
        <v>87.5</v>
      </c>
    </row>
    <row r="53" spans="1:8" x14ac:dyDescent="0.15">
      <c r="A53" s="6">
        <v>40</v>
      </c>
      <c r="B53" s="6">
        <v>360</v>
      </c>
      <c r="C53" s="6">
        <v>14745.6</v>
      </c>
      <c r="D53" s="6">
        <v>89</v>
      </c>
    </row>
  </sheetData>
  <sortState ref="B7:T20">
    <sortCondition ref="J7"/>
  </sortState>
  <mergeCells count="2">
    <mergeCell ref="Q2:R2"/>
    <mergeCell ref="Q3:R3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NiN_Cifar10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2017-09-12T06:47:44Z</dcterms:modified>
</cp:coreProperties>
</file>