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nel変更効果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115" i="1" l="1"/>
  <c r="B116" i="1"/>
  <c r="B112" i="1"/>
  <c r="H120" i="1" l="1"/>
  <c r="C120" i="1"/>
  <c r="I120" i="1" s="1"/>
  <c r="H119" i="1"/>
  <c r="C119" i="1"/>
  <c r="I119" i="1" s="1"/>
  <c r="I118" i="1"/>
  <c r="H118" i="1"/>
  <c r="C118" i="1"/>
  <c r="H117" i="1"/>
  <c r="C117" i="1"/>
  <c r="I117" i="1" s="1"/>
  <c r="I116" i="1"/>
  <c r="H116" i="1"/>
  <c r="C116" i="1"/>
  <c r="H115" i="1"/>
  <c r="C115" i="1"/>
  <c r="I115" i="1" s="1"/>
  <c r="H114" i="1"/>
  <c r="C114" i="1"/>
  <c r="I114" i="1" s="1"/>
  <c r="H113" i="1"/>
  <c r="C113" i="1"/>
  <c r="I113" i="1" s="1"/>
  <c r="H112" i="1"/>
  <c r="C112" i="1"/>
  <c r="I112" i="1" s="1"/>
  <c r="I111" i="1"/>
  <c r="H111" i="1"/>
  <c r="C111" i="1"/>
  <c r="B111" i="1"/>
  <c r="J110" i="1"/>
  <c r="K110" i="1" s="1"/>
  <c r="I110" i="1"/>
  <c r="H110" i="1"/>
  <c r="J112" i="1" l="1"/>
  <c r="K112" i="1" s="1"/>
  <c r="B113" i="1"/>
  <c r="J111" i="1"/>
  <c r="H103" i="1"/>
  <c r="C103" i="1"/>
  <c r="I103" i="1" s="1"/>
  <c r="H102" i="1"/>
  <c r="C102" i="1"/>
  <c r="I102" i="1" s="1"/>
  <c r="H101" i="1"/>
  <c r="C101" i="1"/>
  <c r="I101" i="1" s="1"/>
  <c r="H100" i="1"/>
  <c r="C100" i="1"/>
  <c r="I100" i="1" s="1"/>
  <c r="H99" i="1"/>
  <c r="C99" i="1"/>
  <c r="I99" i="1" s="1"/>
  <c r="H98" i="1"/>
  <c r="C98" i="1"/>
  <c r="I98" i="1" s="1"/>
  <c r="H97" i="1"/>
  <c r="C97" i="1"/>
  <c r="I97" i="1" s="1"/>
  <c r="H96" i="1"/>
  <c r="C96" i="1"/>
  <c r="I96" i="1" s="1"/>
  <c r="H95" i="1"/>
  <c r="C95" i="1"/>
  <c r="I95" i="1" s="1"/>
  <c r="H94" i="1"/>
  <c r="C94" i="1"/>
  <c r="I94" i="1" s="1"/>
  <c r="B94" i="1"/>
  <c r="J94" i="1" s="1"/>
  <c r="J93" i="1"/>
  <c r="I93" i="1"/>
  <c r="H93" i="1"/>
  <c r="B114" i="1" l="1"/>
  <c r="J113" i="1"/>
  <c r="K113" i="1" s="1"/>
  <c r="K93" i="1"/>
  <c r="B95" i="1"/>
  <c r="C80" i="1"/>
  <c r="C81" i="1"/>
  <c r="I81" i="1" s="1"/>
  <c r="C82" i="1"/>
  <c r="C83" i="1"/>
  <c r="I83" i="1" s="1"/>
  <c r="C84" i="1"/>
  <c r="C85" i="1"/>
  <c r="I85" i="1" s="1"/>
  <c r="C86" i="1"/>
  <c r="H83" i="1"/>
  <c r="H82" i="1"/>
  <c r="I82" i="1"/>
  <c r="H81" i="1"/>
  <c r="I80" i="1"/>
  <c r="H80" i="1"/>
  <c r="H86" i="1"/>
  <c r="I86" i="1"/>
  <c r="H85" i="1"/>
  <c r="H84" i="1"/>
  <c r="I84" i="1"/>
  <c r="H79" i="1"/>
  <c r="C79" i="1"/>
  <c r="I79" i="1" s="1"/>
  <c r="H78" i="1"/>
  <c r="C78" i="1"/>
  <c r="I78" i="1" s="1"/>
  <c r="I77" i="1"/>
  <c r="H77" i="1"/>
  <c r="C77" i="1"/>
  <c r="B77" i="1"/>
  <c r="J77" i="1" s="1"/>
  <c r="J76" i="1"/>
  <c r="I76" i="1"/>
  <c r="H76" i="1"/>
  <c r="J114" i="1" l="1"/>
  <c r="K114" i="1" s="1"/>
  <c r="K76" i="1"/>
  <c r="B96" i="1"/>
  <c r="J95" i="1"/>
  <c r="K95" i="1" s="1"/>
  <c r="B78" i="1"/>
  <c r="B79" i="1" s="1"/>
  <c r="B80" i="1" s="1"/>
  <c r="J80" i="1" s="1"/>
  <c r="K80" i="1" s="1"/>
  <c r="H71" i="1"/>
  <c r="C71" i="1"/>
  <c r="I71" i="1" s="1"/>
  <c r="H70" i="1"/>
  <c r="C70" i="1"/>
  <c r="I70" i="1" s="1"/>
  <c r="I69" i="1"/>
  <c r="H69" i="1"/>
  <c r="C69" i="1"/>
  <c r="H68" i="1"/>
  <c r="C68" i="1"/>
  <c r="I68" i="1" s="1"/>
  <c r="H67" i="1"/>
  <c r="C67" i="1"/>
  <c r="I67" i="1" s="1"/>
  <c r="I66" i="1"/>
  <c r="H66" i="1"/>
  <c r="C66" i="1"/>
  <c r="B66" i="1"/>
  <c r="J66" i="1" s="1"/>
  <c r="K65" i="1"/>
  <c r="J65" i="1"/>
  <c r="I65" i="1"/>
  <c r="H65" i="1"/>
  <c r="J115" i="1" l="1"/>
  <c r="J78" i="1"/>
  <c r="K78" i="1" s="1"/>
  <c r="B97" i="1"/>
  <c r="J96" i="1"/>
  <c r="K96" i="1" s="1"/>
  <c r="B67" i="1"/>
  <c r="B68" i="1" s="1"/>
  <c r="J68" i="1" s="1"/>
  <c r="K68" i="1" s="1"/>
  <c r="B81" i="1"/>
  <c r="B82" i="1" s="1"/>
  <c r="B83" i="1" s="1"/>
  <c r="B84" i="1" s="1"/>
  <c r="B85" i="1" s="1"/>
  <c r="B86" i="1" s="1"/>
  <c r="J79" i="1"/>
  <c r="K79" i="1" s="1"/>
  <c r="H60" i="1"/>
  <c r="C60" i="1"/>
  <c r="I60" i="1" s="1"/>
  <c r="H59" i="1"/>
  <c r="C59" i="1"/>
  <c r="I59" i="1" s="1"/>
  <c r="H58" i="1"/>
  <c r="C58" i="1"/>
  <c r="I58" i="1" s="1"/>
  <c r="H57" i="1"/>
  <c r="C57" i="1"/>
  <c r="I57" i="1" s="1"/>
  <c r="H56" i="1"/>
  <c r="C56" i="1"/>
  <c r="I56" i="1" s="1"/>
  <c r="I55" i="1"/>
  <c r="H55" i="1"/>
  <c r="C55" i="1"/>
  <c r="B55" i="1"/>
  <c r="B56" i="1" s="1"/>
  <c r="J54" i="1"/>
  <c r="I54" i="1"/>
  <c r="H54" i="1"/>
  <c r="H49" i="1"/>
  <c r="C49" i="1"/>
  <c r="I49" i="1" s="1"/>
  <c r="H48" i="1"/>
  <c r="C48" i="1"/>
  <c r="I48" i="1" s="1"/>
  <c r="H47" i="1"/>
  <c r="C47" i="1"/>
  <c r="I47" i="1" s="1"/>
  <c r="H46" i="1"/>
  <c r="C46" i="1"/>
  <c r="I46" i="1" s="1"/>
  <c r="H45" i="1"/>
  <c r="C45" i="1"/>
  <c r="I45" i="1" s="1"/>
  <c r="H44" i="1"/>
  <c r="C44" i="1"/>
  <c r="I44" i="1" s="1"/>
  <c r="B44" i="1"/>
  <c r="J44" i="1" s="1"/>
  <c r="J43" i="1"/>
  <c r="I43" i="1"/>
  <c r="K43" i="1" s="1"/>
  <c r="H43" i="1"/>
  <c r="B117" i="1" l="1"/>
  <c r="B118" i="1" s="1"/>
  <c r="B119" i="1" s="1"/>
  <c r="J116" i="1"/>
  <c r="K116" i="1" s="1"/>
  <c r="B98" i="1"/>
  <c r="J97" i="1"/>
  <c r="K97" i="1" s="1"/>
  <c r="B69" i="1"/>
  <c r="J69" i="1" s="1"/>
  <c r="J67" i="1"/>
  <c r="K67" i="1" s="1"/>
  <c r="J82" i="1"/>
  <c r="K82" i="1" s="1"/>
  <c r="J83" i="1"/>
  <c r="K83" i="1" s="1"/>
  <c r="J84" i="1"/>
  <c r="J81" i="1"/>
  <c r="J86" i="1"/>
  <c r="K86" i="1" s="1"/>
  <c r="J85" i="1"/>
  <c r="K85" i="1" s="1"/>
  <c r="B70" i="1"/>
  <c r="K54" i="1"/>
  <c r="J56" i="1"/>
  <c r="K56" i="1" s="1"/>
  <c r="B57" i="1"/>
  <c r="J55" i="1"/>
  <c r="B45" i="1"/>
  <c r="J117" i="1" l="1"/>
  <c r="K117" i="1" s="1"/>
  <c r="B99" i="1"/>
  <c r="J98" i="1"/>
  <c r="K87" i="1"/>
  <c r="J70" i="1"/>
  <c r="K70" i="1" s="1"/>
  <c r="B71" i="1"/>
  <c r="J71" i="1" s="1"/>
  <c r="K71" i="1" s="1"/>
  <c r="B58" i="1"/>
  <c r="J57" i="1"/>
  <c r="K57" i="1" s="1"/>
  <c r="B46" i="1"/>
  <c r="J45" i="1"/>
  <c r="K45" i="1" s="1"/>
  <c r="J118" i="1" l="1"/>
  <c r="B100" i="1"/>
  <c r="J99" i="1"/>
  <c r="K99" i="1" s="1"/>
  <c r="K72" i="1"/>
  <c r="J58" i="1"/>
  <c r="B59" i="1"/>
  <c r="J46" i="1"/>
  <c r="K46" i="1" s="1"/>
  <c r="B47" i="1"/>
  <c r="J119" i="1" l="1"/>
  <c r="K119" i="1" s="1"/>
  <c r="B120" i="1"/>
  <c r="J120" i="1" s="1"/>
  <c r="K120" i="1" s="1"/>
  <c r="B101" i="1"/>
  <c r="J100" i="1"/>
  <c r="K100" i="1" s="1"/>
  <c r="B60" i="1"/>
  <c r="J60" i="1" s="1"/>
  <c r="K60" i="1" s="1"/>
  <c r="J59" i="1"/>
  <c r="K59" i="1" s="1"/>
  <c r="B48" i="1"/>
  <c r="J47" i="1"/>
  <c r="K121" i="1" l="1"/>
  <c r="L121" i="1" s="1"/>
  <c r="J101" i="1"/>
  <c r="B102" i="1"/>
  <c r="K61" i="1"/>
  <c r="J48" i="1"/>
  <c r="K48" i="1" s="1"/>
  <c r="B49" i="1"/>
  <c r="J49" i="1" s="1"/>
  <c r="K49" i="1" s="1"/>
  <c r="B103" i="1" l="1"/>
  <c r="J103" i="1" s="1"/>
  <c r="K103" i="1" s="1"/>
  <c r="J102" i="1"/>
  <c r="K102" i="1" s="1"/>
  <c r="K50" i="1"/>
  <c r="K104" i="1" l="1"/>
  <c r="B32" i="1"/>
  <c r="J32" i="1" s="1"/>
  <c r="B19" i="1"/>
  <c r="B20" i="1" s="1"/>
  <c r="B21" i="1" s="1"/>
  <c r="B22" i="1" s="1"/>
  <c r="B23" i="1" s="1"/>
  <c r="B24" i="1" s="1"/>
  <c r="B7" i="1"/>
  <c r="B8" i="1" s="1"/>
  <c r="B9" i="1" s="1"/>
  <c r="B10" i="1" s="1"/>
  <c r="B11" i="1" s="1"/>
  <c r="B12" i="1" s="1"/>
  <c r="H37" i="1"/>
  <c r="C37" i="1"/>
  <c r="I37" i="1" s="1"/>
  <c r="H36" i="1"/>
  <c r="C36" i="1"/>
  <c r="I36" i="1" s="1"/>
  <c r="H35" i="1"/>
  <c r="C35" i="1"/>
  <c r="I35" i="1" s="1"/>
  <c r="H34" i="1"/>
  <c r="C34" i="1"/>
  <c r="I34" i="1" s="1"/>
  <c r="H33" i="1"/>
  <c r="C33" i="1"/>
  <c r="I33" i="1" s="1"/>
  <c r="H32" i="1"/>
  <c r="C32" i="1"/>
  <c r="I32" i="1" s="1"/>
  <c r="J31" i="1"/>
  <c r="I31" i="1"/>
  <c r="H31" i="1"/>
  <c r="H24" i="1"/>
  <c r="C24" i="1"/>
  <c r="I24" i="1" s="1"/>
  <c r="H23" i="1"/>
  <c r="C23" i="1"/>
  <c r="I23" i="1" s="1"/>
  <c r="H22" i="1"/>
  <c r="C22" i="1"/>
  <c r="I22" i="1" s="1"/>
  <c r="H21" i="1"/>
  <c r="C21" i="1"/>
  <c r="I21" i="1" s="1"/>
  <c r="H20" i="1"/>
  <c r="C20" i="1"/>
  <c r="I20" i="1" s="1"/>
  <c r="H19" i="1"/>
  <c r="C19" i="1"/>
  <c r="I19" i="1" s="1"/>
  <c r="J18" i="1"/>
  <c r="I18" i="1"/>
  <c r="H18" i="1"/>
  <c r="H12" i="1"/>
  <c r="H7" i="1"/>
  <c r="H8" i="1"/>
  <c r="H9" i="1"/>
  <c r="H10" i="1"/>
  <c r="H11" i="1"/>
  <c r="I6" i="1"/>
  <c r="K6" i="1" s="1"/>
  <c r="J6" i="1"/>
  <c r="H6" i="1"/>
  <c r="C8" i="1"/>
  <c r="I8" i="1" s="1"/>
  <c r="C9" i="1"/>
  <c r="I9" i="1" s="1"/>
  <c r="C10" i="1"/>
  <c r="I10" i="1" s="1"/>
  <c r="C11" i="1"/>
  <c r="I11" i="1" s="1"/>
  <c r="C12" i="1"/>
  <c r="I12" i="1" s="1"/>
  <c r="C7" i="1"/>
  <c r="I7" i="1" s="1"/>
  <c r="B33" i="1" l="1"/>
  <c r="B34" i="1" s="1"/>
  <c r="B35" i="1" s="1"/>
  <c r="B36" i="1" s="1"/>
  <c r="B37" i="1" s="1"/>
  <c r="J19" i="1"/>
  <c r="J7" i="1"/>
  <c r="K31" i="1"/>
  <c r="K18" i="1"/>
  <c r="J21" i="1"/>
  <c r="K21" i="1" s="1"/>
  <c r="J20" i="1"/>
  <c r="K20" i="1" s="1"/>
  <c r="J8" i="1" l="1"/>
  <c r="K8" i="1" s="1"/>
  <c r="J33" i="1"/>
  <c r="K33" i="1" s="1"/>
  <c r="J22" i="1"/>
  <c r="J9" i="1" l="1"/>
  <c r="K9" i="1" s="1"/>
  <c r="J34" i="1"/>
  <c r="K34" i="1" s="1"/>
  <c r="J23" i="1"/>
  <c r="K23" i="1" s="1"/>
  <c r="J24" i="1"/>
  <c r="K24" i="1" s="1"/>
  <c r="K25" i="1" l="1"/>
  <c r="J10" i="1"/>
  <c r="J35" i="1"/>
  <c r="J12" i="1" l="1"/>
  <c r="K12" i="1" s="1"/>
  <c r="J11" i="1"/>
  <c r="K11" i="1" s="1"/>
  <c r="J36" i="1"/>
  <c r="K36" i="1" s="1"/>
  <c r="J37" i="1"/>
  <c r="K37" i="1" s="1"/>
  <c r="K38" i="1" s="1"/>
  <c r="K13" i="1" l="1"/>
  <c r="L87" i="1" l="1"/>
  <c r="L104" i="1"/>
  <c r="L72" i="1"/>
  <c r="L61" i="1"/>
  <c r="L50" i="1"/>
  <c r="L25" i="1"/>
  <c r="L38" i="1"/>
</calcChain>
</file>

<file path=xl/sharedStrings.xml><?xml version="1.0" encoding="utf-8"?>
<sst xmlns="http://schemas.openxmlformats.org/spreadsheetml/2006/main" count="214" uniqueCount="42">
  <si>
    <t>kernel</t>
    <phoneticPr fontId="1"/>
  </si>
  <si>
    <t>in-image</t>
    <phoneticPr fontId="1"/>
  </si>
  <si>
    <t>out-ch</t>
    <phoneticPr fontId="1"/>
  </si>
  <si>
    <t>in-ch</t>
    <phoneticPr fontId="1"/>
  </si>
  <si>
    <t>stride</t>
    <phoneticPr fontId="1"/>
  </si>
  <si>
    <t>pad</t>
    <phoneticPr fontId="1"/>
  </si>
  <si>
    <t>max-pool</t>
    <phoneticPr fontId="1"/>
  </si>
  <si>
    <t>conv1</t>
    <phoneticPr fontId="1"/>
  </si>
  <si>
    <t>actv3</t>
    <phoneticPr fontId="1"/>
  </si>
  <si>
    <t>actv2</t>
    <phoneticPr fontId="1"/>
  </si>
  <si>
    <t>max-pool</t>
    <phoneticPr fontId="1"/>
  </si>
  <si>
    <t>act4</t>
    <phoneticPr fontId="1"/>
  </si>
  <si>
    <t>M</t>
    <phoneticPr fontId="1"/>
  </si>
  <si>
    <t>K</t>
    <phoneticPr fontId="1"/>
  </si>
  <si>
    <t>N</t>
    <phoneticPr fontId="1"/>
  </si>
  <si>
    <t>calc</t>
    <phoneticPr fontId="1"/>
  </si>
  <si>
    <t>total(M)</t>
    <phoneticPr fontId="1"/>
  </si>
  <si>
    <t>NIN_DET</t>
    <phoneticPr fontId="1"/>
  </si>
  <si>
    <t>NIN_S_DET</t>
    <phoneticPr fontId="1"/>
  </si>
  <si>
    <t>NIN_R_DET</t>
    <phoneticPr fontId="1"/>
  </si>
  <si>
    <t>valid</t>
    <phoneticPr fontId="1"/>
  </si>
  <si>
    <t>NIN_T_DET</t>
    <phoneticPr fontId="1"/>
  </si>
  <si>
    <t>NIN_U_DET</t>
    <phoneticPr fontId="1"/>
  </si>
  <si>
    <t>NIN_V_DET</t>
    <phoneticPr fontId="1"/>
  </si>
  <si>
    <t>conv1-2</t>
    <phoneticPr fontId="1"/>
  </si>
  <si>
    <t>actv2-2</t>
    <phoneticPr fontId="1"/>
  </si>
  <si>
    <t>actv3-2</t>
    <phoneticPr fontId="1"/>
  </si>
  <si>
    <t>2xNIN</t>
    <phoneticPr fontId="1"/>
  </si>
  <si>
    <t>NIN2_DET</t>
    <phoneticPr fontId="1"/>
  </si>
  <si>
    <t>300epoch</t>
    <phoneticPr fontId="1"/>
  </si>
  <si>
    <t>linux</t>
    <phoneticPr fontId="1"/>
  </si>
  <si>
    <t>chainerv2.0.2</t>
    <phoneticPr fontId="1"/>
  </si>
  <si>
    <t>GTX1080</t>
    <phoneticPr fontId="1"/>
  </si>
  <si>
    <t>xCalc</t>
    <phoneticPr fontId="1"/>
  </si>
  <si>
    <t>train_det.py</t>
    <phoneticPr fontId="1"/>
  </si>
  <si>
    <t>Q1</t>
    <phoneticPr fontId="1"/>
  </si>
  <si>
    <t>Q2</t>
    <phoneticPr fontId="1"/>
  </si>
  <si>
    <t>2xNIN 64in</t>
    <phoneticPr fontId="1"/>
  </si>
  <si>
    <t>2xNIN 128in</t>
    <phoneticPr fontId="1"/>
  </si>
  <si>
    <t>ave-pool</t>
    <phoneticPr fontId="1"/>
  </si>
  <si>
    <t>ave-poolingは切り捨て</t>
    <rPh sb="12" eb="13">
      <t>キ</t>
    </rPh>
    <rPh sb="14" eb="15">
      <t>ス</t>
    </rPh>
    <phoneticPr fontId="1"/>
  </si>
  <si>
    <t>max-poolingは切り上げ</t>
    <rPh sb="12" eb="13">
      <t>キ</t>
    </rPh>
    <rPh sb="14" eb="15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</si>
</sst>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10" fontId="0" fillId="0" borderId="0" xfId="0" applyNumberFormat="1"/>
    <xf numFmtId="0" fontId="0" fillId="0" borderId="1" xfId="0" applyFill="1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channel変更効果!$O$12</c:f>
              <c:strCache>
                <c:ptCount val="1"/>
                <c:pt idx="0">
                  <c:v>valid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Ref>
              <c:f>channel変更効果!$N$13:$N$19</c:f>
              <c:numCache>
                <c:formatCode>General</c:formatCode>
                <c:ptCount val="7"/>
                <c:pt idx="0">
                  <c:v>1</c:v>
                </c:pt>
                <c:pt idx="1">
                  <c:v>1.2173913043478262</c:v>
                </c:pt>
                <c:pt idx="2">
                  <c:v>1.6956521739130437</c:v>
                </c:pt>
                <c:pt idx="3">
                  <c:v>1.7826086956521738</c:v>
                </c:pt>
                <c:pt idx="4">
                  <c:v>2.2608695652173916</c:v>
                </c:pt>
                <c:pt idx="5">
                  <c:v>2.6521739130434785</c:v>
                </c:pt>
                <c:pt idx="6">
                  <c:v>3.3913043478260874</c:v>
                </c:pt>
              </c:numCache>
            </c:numRef>
          </c:xVal>
          <c:yVal>
            <c:numRef>
              <c:f>channel変更効果!$O$13:$O$19</c:f>
              <c:numCache>
                <c:formatCode>0.00%</c:formatCode>
                <c:ptCount val="7"/>
                <c:pt idx="0">
                  <c:v>0.81851249933199999</c:v>
                </c:pt>
                <c:pt idx="1">
                  <c:v>0.81967500328999998</c:v>
                </c:pt>
                <c:pt idx="2">
                  <c:v>0.82715000510199999</c:v>
                </c:pt>
                <c:pt idx="3">
                  <c:v>0.83086249828299996</c:v>
                </c:pt>
                <c:pt idx="4">
                  <c:v>0.83348749875999995</c:v>
                </c:pt>
                <c:pt idx="5">
                  <c:v>0.82302499890000003</c:v>
                </c:pt>
                <c:pt idx="6">
                  <c:v>0.87781250238399999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81-4F80-9B99-C90804D11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20768"/>
        <c:axId val="100322688"/>
      </c:scatterChart>
      <c:valAx>
        <c:axId val="10032076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Network</a:t>
                </a:r>
                <a:r>
                  <a:rPr lang="ja-JP" altLang="en-US"/>
                  <a:t>計算量</a:t>
                </a:r>
                <a:r>
                  <a:rPr lang="en-US" altLang="ja-JP"/>
                  <a:t>(xCalc)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322688"/>
        <c:crosses val="autoZero"/>
        <c:crossBetween val="midCat"/>
      </c:valAx>
      <c:valAx>
        <c:axId val="10032268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検証精度</a:t>
                </a:r>
                <a:r>
                  <a:rPr lang="en-US" altLang="ja-JP"/>
                  <a:t>(valid)</a:t>
                </a:r>
                <a:endParaRPr lang="ja-JP" altLang="en-US"/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00320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7455</xdr:rowOff>
    </xdr:from>
    <xdr:to>
      <xdr:col>16</xdr:col>
      <xdr:colOff>372717</xdr:colOff>
      <xdr:row>19</xdr:row>
      <xdr:rowOff>141633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579782</xdr:colOff>
      <xdr:row>21</xdr:row>
      <xdr:rowOff>132521</xdr:rowOff>
    </xdr:from>
    <xdr:ext cx="5789544" cy="1259319"/>
    <xdr:sp macro="" textlink="">
      <xdr:nvSpPr>
        <xdr:cNvPr id="4" name="テキスト ボックス 3"/>
        <xdr:cNvSpPr txBox="1"/>
      </xdr:nvSpPr>
      <xdr:spPr>
        <a:xfrm>
          <a:off x="6766891" y="3785151"/>
          <a:ext cx="5789544" cy="125931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 b="1"/>
            <a:t>NIN_DET</a:t>
          </a:r>
          <a:r>
            <a:rPr kumimoji="1" lang="ja-JP" altLang="en-US" sz="1400" b="1"/>
            <a:t>を基準として、計算量を増やして正解率を確認した</a:t>
          </a:r>
          <a:endParaRPr kumimoji="1" lang="en-US" altLang="ja-JP" sz="1400" b="1"/>
        </a:p>
        <a:p>
          <a:r>
            <a:rPr kumimoji="1" lang="ja-JP" altLang="en-US" sz="1400" b="1"/>
            <a:t>①チャネル拡張方向では、計算量対正解率が比例する傾向</a:t>
          </a:r>
          <a:endParaRPr kumimoji="1" lang="en-US" altLang="ja-JP" sz="1400" b="1"/>
        </a:p>
        <a:p>
          <a:r>
            <a:rPr kumimoji="1" lang="ja-JP" altLang="en-US" sz="1400" b="1"/>
            <a:t>　</a:t>
          </a:r>
          <a:r>
            <a:rPr kumimoji="1" lang="en-US" altLang="ja-JP" sz="1400" b="1"/>
            <a:t>NIN_[S-V]_DET</a:t>
          </a:r>
          <a:r>
            <a:rPr kumimoji="1" lang="ja-JP" altLang="en-US" sz="1400" b="1"/>
            <a:t>はチャネル方向の拡張</a:t>
          </a:r>
          <a:endParaRPr kumimoji="1" lang="en-US" altLang="ja-JP" sz="1400" b="1"/>
        </a:p>
        <a:p>
          <a:r>
            <a:rPr kumimoji="1" lang="ja-JP" altLang="en-US" sz="1400" b="1"/>
            <a:t>②ネットワーク拡張方向では、計算量対正解率が</a:t>
          </a:r>
          <a:r>
            <a:rPr kumimoji="1" lang="en-US" altLang="ja-JP" sz="1400" b="1"/>
            <a:t>N</a:t>
          </a:r>
          <a:r>
            <a:rPr kumimoji="1" lang="ja-JP" altLang="en-US" sz="1400" b="1"/>
            <a:t>乗に比例する傾向</a:t>
          </a:r>
          <a:endParaRPr kumimoji="1" lang="en-US" altLang="ja-JP" sz="1400" b="1"/>
        </a:p>
        <a:p>
          <a:r>
            <a:rPr kumimoji="1" lang="ja-JP" altLang="en-US" sz="1400" b="1"/>
            <a:t>　</a:t>
          </a:r>
          <a:r>
            <a:rPr kumimoji="1" lang="en-US" altLang="ja-JP" sz="1400" b="1"/>
            <a:t>NIN2_DET</a:t>
          </a:r>
          <a:r>
            <a:rPr kumimoji="1" lang="ja-JP" altLang="en-US" sz="1400" b="1"/>
            <a:t>はネットワーク拡張</a:t>
          </a:r>
          <a:r>
            <a:rPr kumimoji="1" lang="en-US" altLang="ja-JP" sz="1400" b="1"/>
            <a:t>(NIN2</a:t>
          </a:r>
          <a:r>
            <a:rPr kumimoji="1" lang="ja-JP" altLang="en-US" sz="1400" b="1"/>
            <a:t>段</a:t>
          </a:r>
          <a:r>
            <a:rPr kumimoji="1" lang="en-US" altLang="ja-JP" sz="1400" b="1"/>
            <a:t>)</a:t>
          </a:r>
          <a:r>
            <a:rPr kumimoji="1" lang="ja-JP" altLang="en-US" sz="1400" b="1"/>
            <a:t>の基準として作成</a:t>
          </a:r>
        </a:p>
      </xdr:txBody>
    </xdr:sp>
    <xdr:clientData/>
  </xdr:oneCellAnchor>
  <xdr:twoCellAnchor>
    <xdr:from>
      <xdr:col>15</xdr:col>
      <xdr:colOff>654878</xdr:colOff>
      <xdr:row>7</xdr:row>
      <xdr:rowOff>34309</xdr:rowOff>
    </xdr:from>
    <xdr:to>
      <xdr:col>17</xdr:col>
      <xdr:colOff>588065</xdr:colOff>
      <xdr:row>25</xdr:row>
      <xdr:rowOff>66441</xdr:rowOff>
    </xdr:to>
    <xdr:cxnSp macro="">
      <xdr:nvCxnSpPr>
        <xdr:cNvPr id="6" name="直線矢印コネクタ 5"/>
        <xdr:cNvCxnSpPr>
          <a:stCxn id="4" idx="3"/>
          <a:endCxn id="10" idx="5"/>
        </xdr:cNvCxnSpPr>
      </xdr:nvCxnSpPr>
      <xdr:spPr>
        <a:xfrm flipH="1" flipV="1">
          <a:off x="11248335" y="1251852"/>
          <a:ext cx="1308100" cy="3162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443120</xdr:colOff>
      <xdr:row>14</xdr:row>
      <xdr:rowOff>46965</xdr:rowOff>
    </xdr:from>
    <xdr:to>
      <xdr:col>13</xdr:col>
      <xdr:colOff>597483</xdr:colOff>
      <xdr:row>21</xdr:row>
      <xdr:rowOff>132521</xdr:rowOff>
    </xdr:to>
    <xdr:cxnSp macro="">
      <xdr:nvCxnSpPr>
        <xdr:cNvPr id="7" name="直線矢印コネクタ 6"/>
        <xdr:cNvCxnSpPr>
          <a:stCxn id="4" idx="0"/>
          <a:endCxn id="11" idx="2"/>
        </xdr:cNvCxnSpPr>
      </xdr:nvCxnSpPr>
      <xdr:spPr>
        <a:xfrm flipV="1">
          <a:off x="9661663" y="2482052"/>
          <a:ext cx="154363" cy="1303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223630</xdr:colOff>
      <xdr:row>5</xdr:row>
      <xdr:rowOff>99391</xdr:rowOff>
    </xdr:from>
    <xdr:to>
      <xdr:col>16</xdr:col>
      <xdr:colOff>41413</xdr:colOff>
      <xdr:row>7</xdr:row>
      <xdr:rowOff>82827</xdr:rowOff>
    </xdr:to>
    <xdr:sp macro="" textlink="">
      <xdr:nvSpPr>
        <xdr:cNvPr id="10" name="円/楕円 9"/>
        <xdr:cNvSpPr/>
      </xdr:nvSpPr>
      <xdr:spPr>
        <a:xfrm>
          <a:off x="10817087" y="969065"/>
          <a:ext cx="505239" cy="331305"/>
        </a:xfrm>
        <a:prstGeom prst="ellipse">
          <a:avLst/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549966</xdr:colOff>
      <xdr:row>12</xdr:row>
      <xdr:rowOff>53007</xdr:rowOff>
    </xdr:from>
    <xdr:to>
      <xdr:col>14</xdr:col>
      <xdr:colOff>563217</xdr:colOff>
      <xdr:row>14</xdr:row>
      <xdr:rowOff>36442</xdr:rowOff>
    </xdr:to>
    <xdr:sp macro="" textlink="">
      <xdr:nvSpPr>
        <xdr:cNvPr id="11" name="円/楕円 10"/>
        <xdr:cNvSpPr/>
      </xdr:nvSpPr>
      <xdr:spPr>
        <a:xfrm rot="19788683">
          <a:off x="9768509" y="2140224"/>
          <a:ext cx="700708" cy="331305"/>
        </a:xfrm>
        <a:prstGeom prst="ellipse">
          <a:avLst/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94" zoomScale="115" zoomScaleNormal="115" workbookViewId="0">
      <selection activeCell="C106" sqref="C106"/>
    </sheetView>
  </sheetViews>
  <sheetFormatPr defaultRowHeight="13.5" x14ac:dyDescent="0.15"/>
  <cols>
    <col min="8" max="8" width="9" style="1"/>
    <col min="11" max="11" width="12.75" style="1" customWidth="1"/>
    <col min="12" max="12" width="9" style="1"/>
  </cols>
  <sheetData>
    <row r="1" spans="1:15" x14ac:dyDescent="0.15">
      <c r="A1" t="s">
        <v>29</v>
      </c>
      <c r="B1" t="s">
        <v>32</v>
      </c>
      <c r="D1" t="s">
        <v>30</v>
      </c>
      <c r="E1" t="s">
        <v>31</v>
      </c>
    </row>
    <row r="2" spans="1:15" x14ac:dyDescent="0.15">
      <c r="A2" t="s">
        <v>34</v>
      </c>
    </row>
    <row r="3" spans="1:15" x14ac:dyDescent="0.15">
      <c r="D3" t="s">
        <v>35</v>
      </c>
      <c r="E3" t="s">
        <v>36</v>
      </c>
    </row>
    <row r="4" spans="1:15" x14ac:dyDescent="0.15">
      <c r="A4" t="s">
        <v>17</v>
      </c>
      <c r="C4" t="s">
        <v>20</v>
      </c>
      <c r="D4" s="3">
        <v>0.81851249933199999</v>
      </c>
    </row>
    <row r="5" spans="1:15" x14ac:dyDescent="0.15">
      <c r="B5" t="s">
        <v>1</v>
      </c>
      <c r="C5" t="s">
        <v>3</v>
      </c>
      <c r="D5" t="s">
        <v>0</v>
      </c>
      <c r="E5" t="s">
        <v>4</v>
      </c>
      <c r="F5" t="s">
        <v>5</v>
      </c>
      <c r="G5" t="s">
        <v>2</v>
      </c>
      <c r="H5" s="1" t="s">
        <v>12</v>
      </c>
      <c r="I5" s="2" t="s">
        <v>13</v>
      </c>
      <c r="J5" s="2" t="s">
        <v>14</v>
      </c>
      <c r="K5" s="4" t="s">
        <v>15</v>
      </c>
      <c r="L5" s="1" t="s">
        <v>33</v>
      </c>
    </row>
    <row r="6" spans="1:15" x14ac:dyDescent="0.15">
      <c r="A6" t="s">
        <v>7</v>
      </c>
      <c r="B6">
        <v>32</v>
      </c>
      <c r="C6">
        <v>3</v>
      </c>
      <c r="D6">
        <v>3</v>
      </c>
      <c r="E6">
        <v>1</v>
      </c>
      <c r="F6">
        <v>1</v>
      </c>
      <c r="G6">
        <v>32</v>
      </c>
      <c r="H6" s="1">
        <f>G6</f>
        <v>32</v>
      </c>
      <c r="I6">
        <f>D6*D6*C6</f>
        <v>27</v>
      </c>
      <c r="J6">
        <f>B6*B6</f>
        <v>1024</v>
      </c>
      <c r="K6" s="1">
        <f>2*I6*J6*H6</f>
        <v>1769472</v>
      </c>
    </row>
    <row r="7" spans="1:15" x14ac:dyDescent="0.15">
      <c r="A7" t="s">
        <v>6</v>
      </c>
      <c r="B7">
        <f>ROUNDUP((B6-D6+2*F6)/E6+1,0)</f>
        <v>32</v>
      </c>
      <c r="C7">
        <f>G6</f>
        <v>32</v>
      </c>
      <c r="D7">
        <v>3</v>
      </c>
      <c r="E7">
        <v>3</v>
      </c>
      <c r="F7">
        <v>0</v>
      </c>
      <c r="G7">
        <v>32</v>
      </c>
      <c r="H7" s="1">
        <f t="shared" ref="H7:H12" si="0">G7</f>
        <v>32</v>
      </c>
      <c r="I7">
        <f t="shared" ref="I7:I11" si="1">D7*D7*C7</f>
        <v>288</v>
      </c>
      <c r="J7">
        <f t="shared" ref="J7:J11" si="2">B7*B7</f>
        <v>1024</v>
      </c>
    </row>
    <row r="8" spans="1:15" x14ac:dyDescent="0.15">
      <c r="A8" t="s">
        <v>9</v>
      </c>
      <c r="B8">
        <f t="shared" ref="B8:B12" si="3">ROUNDUP((B7-D7+2*F7)/E7+1,0)</f>
        <v>11</v>
      </c>
      <c r="C8">
        <f t="shared" ref="C8:C12" si="4">G7</f>
        <v>32</v>
      </c>
      <c r="D8">
        <v>1</v>
      </c>
      <c r="E8">
        <v>1</v>
      </c>
      <c r="F8">
        <v>0</v>
      </c>
      <c r="G8">
        <v>32</v>
      </c>
      <c r="H8" s="1">
        <f t="shared" si="0"/>
        <v>32</v>
      </c>
      <c r="I8">
        <f t="shared" si="1"/>
        <v>32</v>
      </c>
      <c r="J8">
        <f t="shared" si="2"/>
        <v>121</v>
      </c>
      <c r="K8" s="1">
        <f t="shared" ref="K8:K12" si="5">2*I8*J8*H8</f>
        <v>247808</v>
      </c>
    </row>
    <row r="9" spans="1:15" x14ac:dyDescent="0.15">
      <c r="A9" t="s">
        <v>8</v>
      </c>
      <c r="B9">
        <f t="shared" si="3"/>
        <v>11</v>
      </c>
      <c r="C9">
        <f t="shared" si="4"/>
        <v>32</v>
      </c>
      <c r="D9">
        <v>1</v>
      </c>
      <c r="E9">
        <v>1</v>
      </c>
      <c r="F9">
        <v>0</v>
      </c>
      <c r="G9">
        <v>32</v>
      </c>
      <c r="H9" s="1">
        <f t="shared" si="0"/>
        <v>32</v>
      </c>
      <c r="I9">
        <f t="shared" si="1"/>
        <v>32</v>
      </c>
      <c r="J9">
        <f t="shared" si="2"/>
        <v>121</v>
      </c>
      <c r="K9" s="1">
        <f t="shared" si="5"/>
        <v>247808</v>
      </c>
    </row>
    <row r="10" spans="1:15" x14ac:dyDescent="0.15">
      <c r="A10" t="s">
        <v>10</v>
      </c>
      <c r="B10">
        <f t="shared" si="3"/>
        <v>11</v>
      </c>
      <c r="C10">
        <f t="shared" si="4"/>
        <v>32</v>
      </c>
      <c r="D10">
        <v>3</v>
      </c>
      <c r="E10">
        <v>3</v>
      </c>
      <c r="F10">
        <v>0</v>
      </c>
      <c r="G10">
        <v>32</v>
      </c>
      <c r="H10" s="1">
        <f t="shared" si="0"/>
        <v>32</v>
      </c>
      <c r="I10">
        <f t="shared" si="1"/>
        <v>288</v>
      </c>
      <c r="J10">
        <f t="shared" si="2"/>
        <v>121</v>
      </c>
    </row>
    <row r="11" spans="1:15" x14ac:dyDescent="0.15">
      <c r="A11" t="s">
        <v>11</v>
      </c>
      <c r="B11">
        <f t="shared" si="3"/>
        <v>4</v>
      </c>
      <c r="C11">
        <f t="shared" si="4"/>
        <v>32</v>
      </c>
      <c r="D11">
        <v>1</v>
      </c>
      <c r="E11">
        <v>1</v>
      </c>
      <c r="F11">
        <v>0</v>
      </c>
      <c r="G11">
        <v>1</v>
      </c>
      <c r="H11" s="1">
        <f t="shared" si="0"/>
        <v>1</v>
      </c>
      <c r="I11">
        <f t="shared" si="1"/>
        <v>32</v>
      </c>
      <c r="J11">
        <f t="shared" si="2"/>
        <v>16</v>
      </c>
      <c r="K11" s="1">
        <f t="shared" si="5"/>
        <v>1024</v>
      </c>
    </row>
    <row r="12" spans="1:15" x14ac:dyDescent="0.15">
      <c r="B12">
        <f t="shared" si="3"/>
        <v>4</v>
      </c>
      <c r="C12">
        <f t="shared" si="4"/>
        <v>1</v>
      </c>
      <c r="H12" s="1">
        <f t="shared" si="0"/>
        <v>0</v>
      </c>
      <c r="I12">
        <f t="shared" ref="I12" si="6">D12*D12*C12</f>
        <v>0</v>
      </c>
      <c r="J12">
        <f t="shared" ref="J12" si="7">B12*B12</f>
        <v>16</v>
      </c>
      <c r="K12" s="1">
        <f t="shared" si="5"/>
        <v>0</v>
      </c>
      <c r="N12" s="1" t="s">
        <v>33</v>
      </c>
      <c r="O12" t="s">
        <v>20</v>
      </c>
    </row>
    <row r="13" spans="1:15" x14ac:dyDescent="0.15">
      <c r="J13" t="s">
        <v>16</v>
      </c>
      <c r="K13" s="1">
        <f>ROUND(SUM(K6:K12)/1000000,1)</f>
        <v>2.2999999999999998</v>
      </c>
      <c r="L13" s="1">
        <v>1</v>
      </c>
      <c r="N13" s="1">
        <v>1</v>
      </c>
      <c r="O13" s="3">
        <v>0.81851249933199999</v>
      </c>
    </row>
    <row r="14" spans="1:15" x14ac:dyDescent="0.15">
      <c r="N14" s="1">
        <v>1.2173913043478262</v>
      </c>
      <c r="O14" s="3">
        <v>0.81967500328999998</v>
      </c>
    </row>
    <row r="15" spans="1:15" x14ac:dyDescent="0.15">
      <c r="D15" t="s">
        <v>35</v>
      </c>
      <c r="E15" t="s">
        <v>36</v>
      </c>
      <c r="N15">
        <v>1.6956521739130437</v>
      </c>
      <c r="O15" s="3">
        <v>0.82715000510199999</v>
      </c>
    </row>
    <row r="16" spans="1:15" x14ac:dyDescent="0.15">
      <c r="A16" t="s">
        <v>18</v>
      </c>
      <c r="C16" t="s">
        <v>20</v>
      </c>
      <c r="D16" s="3">
        <v>0.82302499890299996</v>
      </c>
      <c r="N16">
        <v>1.7826086956521738</v>
      </c>
      <c r="O16" s="3">
        <v>0.83086249828299996</v>
      </c>
    </row>
    <row r="17" spans="1:15" x14ac:dyDescent="0.15">
      <c r="B17" t="s">
        <v>1</v>
      </c>
      <c r="C17" t="s">
        <v>3</v>
      </c>
      <c r="D17" t="s">
        <v>0</v>
      </c>
      <c r="E17" t="s">
        <v>4</v>
      </c>
      <c r="F17" t="s">
        <v>5</v>
      </c>
      <c r="G17" t="s">
        <v>2</v>
      </c>
      <c r="H17" s="1" t="s">
        <v>12</v>
      </c>
      <c r="I17" s="2" t="s">
        <v>13</v>
      </c>
      <c r="J17" s="2" t="s">
        <v>14</v>
      </c>
      <c r="K17" s="4" t="s">
        <v>15</v>
      </c>
      <c r="N17">
        <v>2.2608695652173916</v>
      </c>
      <c r="O17" s="3">
        <v>0.83348749875999995</v>
      </c>
    </row>
    <row r="18" spans="1:15" x14ac:dyDescent="0.15">
      <c r="A18" t="s">
        <v>7</v>
      </c>
      <c r="B18">
        <v>32</v>
      </c>
      <c r="C18">
        <v>3</v>
      </c>
      <c r="D18">
        <v>3</v>
      </c>
      <c r="E18">
        <v>1</v>
      </c>
      <c r="F18">
        <v>1</v>
      </c>
      <c r="G18">
        <v>64</v>
      </c>
      <c r="H18" s="1">
        <f>G18</f>
        <v>64</v>
      </c>
      <c r="I18">
        <f>D18*D18*C18</f>
        <v>27</v>
      </c>
      <c r="J18">
        <f>B18*B18</f>
        <v>1024</v>
      </c>
      <c r="K18" s="1">
        <f>2*I18*J18*H18</f>
        <v>3538944</v>
      </c>
      <c r="N18" s="5">
        <v>2.6521739130434785</v>
      </c>
      <c r="O18" s="3">
        <v>0.82302499890000003</v>
      </c>
    </row>
    <row r="19" spans="1:15" x14ac:dyDescent="0.15">
      <c r="A19" t="s">
        <v>6</v>
      </c>
      <c r="B19">
        <f>ROUNDUP((B18-D18+2*F18)/E18+1,0)</f>
        <v>32</v>
      </c>
      <c r="C19">
        <f>G18</f>
        <v>64</v>
      </c>
      <c r="D19">
        <v>3</v>
      </c>
      <c r="E19">
        <v>3</v>
      </c>
      <c r="F19">
        <v>0</v>
      </c>
      <c r="G19">
        <v>64</v>
      </c>
      <c r="H19" s="1">
        <f t="shared" ref="H19:H24" si="8">G19</f>
        <v>64</v>
      </c>
      <c r="I19">
        <f t="shared" ref="I19:I24" si="9">D19*D19*C19</f>
        <v>576</v>
      </c>
      <c r="J19">
        <f t="shared" ref="J19:J24" si="10">B19*B19</f>
        <v>1024</v>
      </c>
      <c r="N19">
        <v>3.3913043478260874</v>
      </c>
      <c r="O19" s="3">
        <v>0.87781250238399999</v>
      </c>
    </row>
    <row r="20" spans="1:15" x14ac:dyDescent="0.15">
      <c r="A20" t="s">
        <v>9</v>
      </c>
      <c r="B20">
        <f t="shared" ref="B20:B24" si="11">ROUNDUP((B19-D19+2*F19)/E19+1,0)</f>
        <v>11</v>
      </c>
      <c r="C20">
        <f t="shared" ref="C20:C24" si="12">G19</f>
        <v>64</v>
      </c>
      <c r="D20">
        <v>1</v>
      </c>
      <c r="E20">
        <v>1</v>
      </c>
      <c r="F20">
        <v>0</v>
      </c>
      <c r="G20">
        <v>96</v>
      </c>
      <c r="H20" s="1">
        <f t="shared" si="8"/>
        <v>96</v>
      </c>
      <c r="I20">
        <f t="shared" si="9"/>
        <v>64</v>
      </c>
      <c r="J20">
        <f t="shared" si="10"/>
        <v>121</v>
      </c>
      <c r="K20" s="1">
        <f t="shared" ref="K20:K24" si="13">2*I20*J20*H20</f>
        <v>1486848</v>
      </c>
    </row>
    <row r="21" spans="1:15" x14ac:dyDescent="0.15">
      <c r="A21" t="s">
        <v>8</v>
      </c>
      <c r="B21">
        <f t="shared" si="11"/>
        <v>11</v>
      </c>
      <c r="C21">
        <f t="shared" si="12"/>
        <v>96</v>
      </c>
      <c r="D21">
        <v>1</v>
      </c>
      <c r="E21">
        <v>1</v>
      </c>
      <c r="F21">
        <v>0</v>
      </c>
      <c r="G21">
        <v>48</v>
      </c>
      <c r="H21" s="1">
        <f t="shared" si="8"/>
        <v>48</v>
      </c>
      <c r="I21">
        <f t="shared" si="9"/>
        <v>96</v>
      </c>
      <c r="J21">
        <f t="shared" si="10"/>
        <v>121</v>
      </c>
      <c r="K21" s="1">
        <f t="shared" si="13"/>
        <v>1115136</v>
      </c>
    </row>
    <row r="22" spans="1:15" x14ac:dyDescent="0.15">
      <c r="A22" t="s">
        <v>10</v>
      </c>
      <c r="B22">
        <f t="shared" si="11"/>
        <v>11</v>
      </c>
      <c r="C22">
        <f t="shared" si="12"/>
        <v>48</v>
      </c>
      <c r="D22">
        <v>3</v>
      </c>
      <c r="E22">
        <v>3</v>
      </c>
      <c r="F22">
        <v>0</v>
      </c>
      <c r="G22">
        <v>48</v>
      </c>
      <c r="H22" s="1">
        <f t="shared" si="8"/>
        <v>48</v>
      </c>
      <c r="I22">
        <f t="shared" si="9"/>
        <v>432</v>
      </c>
      <c r="J22">
        <f t="shared" si="10"/>
        <v>121</v>
      </c>
    </row>
    <row r="23" spans="1:15" x14ac:dyDescent="0.15">
      <c r="A23" t="s">
        <v>11</v>
      </c>
      <c r="B23">
        <f t="shared" si="11"/>
        <v>4</v>
      </c>
      <c r="C23">
        <f t="shared" si="12"/>
        <v>48</v>
      </c>
      <c r="D23">
        <v>1</v>
      </c>
      <c r="E23">
        <v>1</v>
      </c>
      <c r="F23">
        <v>0</v>
      </c>
      <c r="G23">
        <v>1</v>
      </c>
      <c r="H23" s="1">
        <f t="shared" si="8"/>
        <v>1</v>
      </c>
      <c r="I23">
        <f t="shared" si="9"/>
        <v>48</v>
      </c>
      <c r="J23">
        <f t="shared" si="10"/>
        <v>16</v>
      </c>
      <c r="K23" s="1">
        <f t="shared" si="13"/>
        <v>1536</v>
      </c>
    </row>
    <row r="24" spans="1:15" x14ac:dyDescent="0.15">
      <c r="B24">
        <f t="shared" si="11"/>
        <v>4</v>
      </c>
      <c r="C24">
        <f t="shared" si="12"/>
        <v>1</v>
      </c>
      <c r="H24" s="1">
        <f t="shared" si="8"/>
        <v>0</v>
      </c>
      <c r="I24">
        <f t="shared" si="9"/>
        <v>0</v>
      </c>
      <c r="J24">
        <f t="shared" si="10"/>
        <v>16</v>
      </c>
      <c r="K24" s="1">
        <f t="shared" si="13"/>
        <v>0</v>
      </c>
    </row>
    <row r="25" spans="1:15" x14ac:dyDescent="0.15">
      <c r="J25" t="s">
        <v>16</v>
      </c>
      <c r="K25" s="1">
        <f>ROUND(SUM(K18:K24)/1000000,1)</f>
        <v>6.1</v>
      </c>
      <c r="L25" s="1">
        <f>K25/$K$13</f>
        <v>2.6521739130434785</v>
      </c>
    </row>
    <row r="28" spans="1:15" x14ac:dyDescent="0.15">
      <c r="D28" t="s">
        <v>35</v>
      </c>
      <c r="E28" t="s">
        <v>36</v>
      </c>
    </row>
    <row r="29" spans="1:15" x14ac:dyDescent="0.15">
      <c r="A29" t="s">
        <v>19</v>
      </c>
      <c r="C29" t="s">
        <v>20</v>
      </c>
      <c r="D29" s="3">
        <v>0.81967500328999998</v>
      </c>
    </row>
    <row r="30" spans="1:15" x14ac:dyDescent="0.15">
      <c r="B30" t="s">
        <v>1</v>
      </c>
      <c r="C30" t="s">
        <v>3</v>
      </c>
      <c r="D30" t="s">
        <v>0</v>
      </c>
      <c r="E30" t="s">
        <v>4</v>
      </c>
      <c r="F30" t="s">
        <v>5</v>
      </c>
      <c r="G30" t="s">
        <v>2</v>
      </c>
      <c r="H30" s="1" t="s">
        <v>12</v>
      </c>
      <c r="I30" s="2" t="s">
        <v>13</v>
      </c>
      <c r="J30" s="2" t="s">
        <v>14</v>
      </c>
      <c r="K30" s="4" t="s">
        <v>15</v>
      </c>
    </row>
    <row r="31" spans="1:15" x14ac:dyDescent="0.15">
      <c r="A31" t="s">
        <v>7</v>
      </c>
      <c r="B31">
        <v>32</v>
      </c>
      <c r="C31">
        <v>3</v>
      </c>
      <c r="D31">
        <v>3</v>
      </c>
      <c r="E31">
        <v>1</v>
      </c>
      <c r="F31">
        <v>1</v>
      </c>
      <c r="G31">
        <v>32</v>
      </c>
      <c r="H31" s="1">
        <f>G31</f>
        <v>32</v>
      </c>
      <c r="I31">
        <f>D31*D31*C31</f>
        <v>27</v>
      </c>
      <c r="J31">
        <f>B31*B31</f>
        <v>1024</v>
      </c>
      <c r="K31" s="1">
        <f>2*I31*J31*H31</f>
        <v>1769472</v>
      </c>
    </row>
    <row r="32" spans="1:15" x14ac:dyDescent="0.15">
      <c r="A32" t="s">
        <v>6</v>
      </c>
      <c r="B32">
        <f>ROUNDUP((B31-D31+2*F31)/E31+1,0)</f>
        <v>32</v>
      </c>
      <c r="C32">
        <f>G31</f>
        <v>32</v>
      </c>
      <c r="D32">
        <v>3</v>
      </c>
      <c r="E32">
        <v>3</v>
      </c>
      <c r="F32">
        <v>0</v>
      </c>
      <c r="G32">
        <v>32</v>
      </c>
      <c r="H32" s="1">
        <f t="shared" ref="H32:H37" si="14">G32</f>
        <v>32</v>
      </c>
      <c r="I32">
        <f t="shared" ref="I32:I37" si="15">D32*D32*C32</f>
        <v>288</v>
      </c>
      <c r="J32">
        <f t="shared" ref="J32:J37" si="16">B32*B32</f>
        <v>1024</v>
      </c>
    </row>
    <row r="33" spans="1:12" x14ac:dyDescent="0.15">
      <c r="A33" t="s">
        <v>9</v>
      </c>
      <c r="B33">
        <f t="shared" ref="B33:B37" si="17">ROUNDUP((B32-D32+2*F32)/E32+1,0)</f>
        <v>11</v>
      </c>
      <c r="C33">
        <f t="shared" ref="C33:C37" si="18">G32</f>
        <v>32</v>
      </c>
      <c r="D33">
        <v>1</v>
      </c>
      <c r="E33">
        <v>1</v>
      </c>
      <c r="F33">
        <v>0</v>
      </c>
      <c r="G33">
        <v>64</v>
      </c>
      <c r="H33" s="1">
        <f t="shared" si="14"/>
        <v>64</v>
      </c>
      <c r="I33">
        <f t="shared" si="15"/>
        <v>32</v>
      </c>
      <c r="J33">
        <f t="shared" si="16"/>
        <v>121</v>
      </c>
      <c r="K33" s="1">
        <f t="shared" ref="K33:K37" si="19">2*I33*J33*H33</f>
        <v>495616</v>
      </c>
    </row>
    <row r="34" spans="1:12" x14ac:dyDescent="0.15">
      <c r="A34" t="s">
        <v>8</v>
      </c>
      <c r="B34">
        <f t="shared" si="17"/>
        <v>11</v>
      </c>
      <c r="C34">
        <f t="shared" si="18"/>
        <v>64</v>
      </c>
      <c r="D34">
        <v>1</v>
      </c>
      <c r="E34">
        <v>1</v>
      </c>
      <c r="F34">
        <v>0</v>
      </c>
      <c r="G34">
        <v>32</v>
      </c>
      <c r="H34" s="1">
        <f t="shared" si="14"/>
        <v>32</v>
      </c>
      <c r="I34">
        <f t="shared" si="15"/>
        <v>64</v>
      </c>
      <c r="J34">
        <f t="shared" si="16"/>
        <v>121</v>
      </c>
      <c r="K34" s="1">
        <f t="shared" si="19"/>
        <v>495616</v>
      </c>
    </row>
    <row r="35" spans="1:12" x14ac:dyDescent="0.15">
      <c r="A35" t="s">
        <v>10</v>
      </c>
      <c r="B35">
        <f t="shared" si="17"/>
        <v>11</v>
      </c>
      <c r="C35">
        <f t="shared" si="18"/>
        <v>32</v>
      </c>
      <c r="D35">
        <v>3</v>
      </c>
      <c r="E35">
        <v>3</v>
      </c>
      <c r="F35">
        <v>0</v>
      </c>
      <c r="G35">
        <v>32</v>
      </c>
      <c r="H35" s="1">
        <f t="shared" si="14"/>
        <v>32</v>
      </c>
      <c r="I35">
        <f t="shared" si="15"/>
        <v>288</v>
      </c>
      <c r="J35">
        <f t="shared" si="16"/>
        <v>121</v>
      </c>
    </row>
    <row r="36" spans="1:12" x14ac:dyDescent="0.15">
      <c r="A36" t="s">
        <v>11</v>
      </c>
      <c r="B36">
        <f t="shared" si="17"/>
        <v>4</v>
      </c>
      <c r="C36">
        <f t="shared" si="18"/>
        <v>32</v>
      </c>
      <c r="D36">
        <v>1</v>
      </c>
      <c r="E36">
        <v>1</v>
      </c>
      <c r="F36">
        <v>0</v>
      </c>
      <c r="G36">
        <v>1</v>
      </c>
      <c r="H36" s="1">
        <f t="shared" si="14"/>
        <v>1</v>
      </c>
      <c r="I36">
        <f t="shared" si="15"/>
        <v>32</v>
      </c>
      <c r="J36">
        <f t="shared" si="16"/>
        <v>16</v>
      </c>
      <c r="K36" s="1">
        <f t="shared" si="19"/>
        <v>1024</v>
      </c>
    </row>
    <row r="37" spans="1:12" x14ac:dyDescent="0.15">
      <c r="B37">
        <f t="shared" si="17"/>
        <v>4</v>
      </c>
      <c r="C37">
        <f t="shared" si="18"/>
        <v>1</v>
      </c>
      <c r="H37" s="1">
        <f t="shared" si="14"/>
        <v>0</v>
      </c>
      <c r="I37">
        <f t="shared" si="15"/>
        <v>0</v>
      </c>
      <c r="J37">
        <f t="shared" si="16"/>
        <v>16</v>
      </c>
      <c r="K37" s="1">
        <f t="shared" si="19"/>
        <v>0</v>
      </c>
    </row>
    <row r="38" spans="1:12" x14ac:dyDescent="0.15">
      <c r="J38" t="s">
        <v>16</v>
      </c>
      <c r="K38" s="1">
        <f>ROUND(SUM(K31:K37)/1000000,1)</f>
        <v>2.8</v>
      </c>
      <c r="L38" s="1">
        <f>K38/$K$13</f>
        <v>1.2173913043478262</v>
      </c>
    </row>
    <row r="40" spans="1:12" x14ac:dyDescent="0.15">
      <c r="D40" t="s">
        <v>35</v>
      </c>
      <c r="E40" t="s">
        <v>36</v>
      </c>
    </row>
    <row r="41" spans="1:12" x14ac:dyDescent="0.15">
      <c r="A41" t="s">
        <v>21</v>
      </c>
      <c r="C41" t="s">
        <v>20</v>
      </c>
      <c r="D41" s="3">
        <v>0.82715000510199999</v>
      </c>
    </row>
    <row r="42" spans="1:12" x14ac:dyDescent="0.15">
      <c r="B42" t="s">
        <v>1</v>
      </c>
      <c r="C42" t="s">
        <v>3</v>
      </c>
      <c r="D42" t="s">
        <v>0</v>
      </c>
      <c r="E42" t="s">
        <v>4</v>
      </c>
      <c r="F42" t="s">
        <v>5</v>
      </c>
      <c r="G42" t="s">
        <v>2</v>
      </c>
      <c r="H42" s="1" t="s">
        <v>12</v>
      </c>
      <c r="I42" s="2" t="s">
        <v>13</v>
      </c>
      <c r="J42" s="2" t="s">
        <v>14</v>
      </c>
      <c r="K42" s="4" t="s">
        <v>15</v>
      </c>
    </row>
    <row r="43" spans="1:12" x14ac:dyDescent="0.15">
      <c r="A43" t="s">
        <v>7</v>
      </c>
      <c r="B43">
        <v>32</v>
      </c>
      <c r="C43">
        <v>3</v>
      </c>
      <c r="D43">
        <v>3</v>
      </c>
      <c r="E43">
        <v>1</v>
      </c>
      <c r="F43">
        <v>1</v>
      </c>
      <c r="G43">
        <v>32</v>
      </c>
      <c r="H43" s="1">
        <f>G43</f>
        <v>32</v>
      </c>
      <c r="I43">
        <f>D43*D43*C43</f>
        <v>27</v>
      </c>
      <c r="J43">
        <f>B43*B43</f>
        <v>1024</v>
      </c>
      <c r="K43" s="1">
        <f>2*I43*J43*H43</f>
        <v>1769472</v>
      </c>
    </row>
    <row r="44" spans="1:12" x14ac:dyDescent="0.15">
      <c r="A44" t="s">
        <v>6</v>
      </c>
      <c r="B44">
        <f>ROUNDUP((B43-D43+2*F43)/E43+1,0)</f>
        <v>32</v>
      </c>
      <c r="C44">
        <f>G43</f>
        <v>32</v>
      </c>
      <c r="D44">
        <v>3</v>
      </c>
      <c r="E44">
        <v>2</v>
      </c>
      <c r="F44">
        <v>0</v>
      </c>
      <c r="G44">
        <v>32</v>
      </c>
      <c r="H44" s="1">
        <f t="shared" ref="H44:H49" si="20">G44</f>
        <v>32</v>
      </c>
      <c r="I44">
        <f t="shared" ref="I44:I49" si="21">D44*D44*C44</f>
        <v>288</v>
      </c>
      <c r="J44">
        <f t="shared" ref="J44:J49" si="22">B44*B44</f>
        <v>1024</v>
      </c>
    </row>
    <row r="45" spans="1:12" x14ac:dyDescent="0.15">
      <c r="A45" t="s">
        <v>9</v>
      </c>
      <c r="B45">
        <f t="shared" ref="B45:B49" si="23">ROUNDUP((B44-D44+2*F44)/E44+1,0)</f>
        <v>16</v>
      </c>
      <c r="C45">
        <f t="shared" ref="C45:C49" si="24">G44</f>
        <v>32</v>
      </c>
      <c r="D45">
        <v>1</v>
      </c>
      <c r="E45">
        <v>1</v>
      </c>
      <c r="F45">
        <v>0</v>
      </c>
      <c r="G45">
        <v>64</v>
      </c>
      <c r="H45" s="1">
        <f t="shared" si="20"/>
        <v>64</v>
      </c>
      <c r="I45">
        <f t="shared" si="21"/>
        <v>32</v>
      </c>
      <c r="J45">
        <f t="shared" si="22"/>
        <v>256</v>
      </c>
      <c r="K45" s="1">
        <f t="shared" ref="K45:K49" si="25">2*I45*J45*H45</f>
        <v>1048576</v>
      </c>
    </row>
    <row r="46" spans="1:12" x14ac:dyDescent="0.15">
      <c r="A46" t="s">
        <v>8</v>
      </c>
      <c r="B46">
        <f t="shared" si="23"/>
        <v>16</v>
      </c>
      <c r="C46">
        <f t="shared" si="24"/>
        <v>64</v>
      </c>
      <c r="D46">
        <v>1</v>
      </c>
      <c r="E46">
        <v>1</v>
      </c>
      <c r="F46">
        <v>0</v>
      </c>
      <c r="G46">
        <v>32</v>
      </c>
      <c r="H46" s="1">
        <f t="shared" si="20"/>
        <v>32</v>
      </c>
      <c r="I46">
        <f t="shared" si="21"/>
        <v>64</v>
      </c>
      <c r="J46">
        <f t="shared" si="22"/>
        <v>256</v>
      </c>
      <c r="K46" s="1">
        <f t="shared" si="25"/>
        <v>1048576</v>
      </c>
    </row>
    <row r="47" spans="1:12" x14ac:dyDescent="0.15">
      <c r="A47" t="s">
        <v>10</v>
      </c>
      <c r="B47">
        <f t="shared" si="23"/>
        <v>16</v>
      </c>
      <c r="C47">
        <f t="shared" si="24"/>
        <v>32</v>
      </c>
      <c r="D47">
        <v>4</v>
      </c>
      <c r="E47">
        <v>4</v>
      </c>
      <c r="F47">
        <v>0</v>
      </c>
      <c r="G47">
        <v>32</v>
      </c>
      <c r="H47" s="1">
        <f t="shared" si="20"/>
        <v>32</v>
      </c>
      <c r="I47">
        <f t="shared" si="21"/>
        <v>512</v>
      </c>
      <c r="J47">
        <f t="shared" si="22"/>
        <v>256</v>
      </c>
    </row>
    <row r="48" spans="1:12" x14ac:dyDescent="0.15">
      <c r="A48" t="s">
        <v>11</v>
      </c>
      <c r="B48">
        <f t="shared" si="23"/>
        <v>4</v>
      </c>
      <c r="C48">
        <f t="shared" si="24"/>
        <v>32</v>
      </c>
      <c r="D48">
        <v>1</v>
      </c>
      <c r="E48">
        <v>1</v>
      </c>
      <c r="F48">
        <v>0</v>
      </c>
      <c r="G48">
        <v>1</v>
      </c>
      <c r="H48" s="1">
        <f t="shared" si="20"/>
        <v>1</v>
      </c>
      <c r="I48">
        <f t="shared" si="21"/>
        <v>32</v>
      </c>
      <c r="J48">
        <f t="shared" si="22"/>
        <v>16</v>
      </c>
      <c r="K48" s="1">
        <f t="shared" si="25"/>
        <v>1024</v>
      </c>
    </row>
    <row r="49" spans="1:12" x14ac:dyDescent="0.15">
      <c r="B49">
        <f t="shared" si="23"/>
        <v>4</v>
      </c>
      <c r="C49">
        <f t="shared" si="24"/>
        <v>1</v>
      </c>
      <c r="H49" s="1">
        <f t="shared" si="20"/>
        <v>0</v>
      </c>
      <c r="I49">
        <f t="shared" si="21"/>
        <v>0</v>
      </c>
      <c r="J49">
        <f t="shared" si="22"/>
        <v>16</v>
      </c>
      <c r="K49" s="1">
        <f t="shared" si="25"/>
        <v>0</v>
      </c>
    </row>
    <row r="50" spans="1:12" x14ac:dyDescent="0.15">
      <c r="J50" t="s">
        <v>16</v>
      </c>
      <c r="K50" s="1">
        <f>ROUND(SUM(K43:K49)/1000000,1)</f>
        <v>3.9</v>
      </c>
      <c r="L50" s="1">
        <f>K50/$K$13</f>
        <v>1.6956521739130437</v>
      </c>
    </row>
    <row r="51" spans="1:12" x14ac:dyDescent="0.15">
      <c r="D51" t="s">
        <v>35</v>
      </c>
      <c r="E51" t="s">
        <v>36</v>
      </c>
    </row>
    <row r="52" spans="1:12" x14ac:dyDescent="0.15">
      <c r="A52" t="s">
        <v>22</v>
      </c>
      <c r="C52" t="s">
        <v>20</v>
      </c>
      <c r="D52" s="3">
        <v>0.83348749875999995</v>
      </c>
    </row>
    <row r="53" spans="1:12" x14ac:dyDescent="0.15">
      <c r="B53" t="s">
        <v>1</v>
      </c>
      <c r="C53" t="s">
        <v>3</v>
      </c>
      <c r="D53" t="s">
        <v>0</v>
      </c>
      <c r="E53" t="s">
        <v>4</v>
      </c>
      <c r="F53" t="s">
        <v>5</v>
      </c>
      <c r="G53" t="s">
        <v>2</v>
      </c>
      <c r="H53" s="1" t="s">
        <v>12</v>
      </c>
      <c r="I53" s="2" t="s">
        <v>13</v>
      </c>
      <c r="J53" s="2" t="s">
        <v>14</v>
      </c>
      <c r="K53" s="4" t="s">
        <v>15</v>
      </c>
    </row>
    <row r="54" spans="1:12" x14ac:dyDescent="0.15">
      <c r="A54" t="s">
        <v>7</v>
      </c>
      <c r="B54">
        <v>32</v>
      </c>
      <c r="C54">
        <v>3</v>
      </c>
      <c r="D54">
        <v>4</v>
      </c>
      <c r="E54">
        <v>1</v>
      </c>
      <c r="F54">
        <v>2</v>
      </c>
      <c r="G54">
        <v>32</v>
      </c>
      <c r="H54" s="1">
        <f>G54</f>
        <v>32</v>
      </c>
      <c r="I54">
        <f>D54*D54*C54</f>
        <v>48</v>
      </c>
      <c r="J54">
        <f>B54*B54</f>
        <v>1024</v>
      </c>
      <c r="K54" s="1">
        <f>2*I54*J54*H54</f>
        <v>3145728</v>
      </c>
    </row>
    <row r="55" spans="1:12" x14ac:dyDescent="0.15">
      <c r="A55" t="s">
        <v>6</v>
      </c>
      <c r="B55">
        <f>ROUNDUP((B54-D54+2*F54)/E54+1,0)</f>
        <v>33</v>
      </c>
      <c r="C55">
        <f>G54</f>
        <v>32</v>
      </c>
      <c r="D55">
        <v>3</v>
      </c>
      <c r="E55">
        <v>2</v>
      </c>
      <c r="F55">
        <v>0</v>
      </c>
      <c r="G55">
        <v>32</v>
      </c>
      <c r="H55" s="1">
        <f t="shared" ref="H55:H60" si="26">G55</f>
        <v>32</v>
      </c>
      <c r="I55">
        <f t="shared" ref="I55:I60" si="27">D55*D55*C55</f>
        <v>288</v>
      </c>
      <c r="J55">
        <f t="shared" ref="J55:J60" si="28">B55*B55</f>
        <v>1089</v>
      </c>
    </row>
    <row r="56" spans="1:12" x14ac:dyDescent="0.15">
      <c r="A56" t="s">
        <v>9</v>
      </c>
      <c r="B56">
        <f t="shared" ref="B56:B60" si="29">ROUNDUP((B55-D55+2*F55)/E55+1,0)</f>
        <v>16</v>
      </c>
      <c r="C56">
        <f t="shared" ref="C56:C60" si="30">G55</f>
        <v>32</v>
      </c>
      <c r="D56">
        <v>1</v>
      </c>
      <c r="E56">
        <v>1</v>
      </c>
      <c r="F56">
        <v>0</v>
      </c>
      <c r="G56">
        <v>64</v>
      </c>
      <c r="H56" s="1">
        <f t="shared" si="26"/>
        <v>64</v>
      </c>
      <c r="I56">
        <f t="shared" si="27"/>
        <v>32</v>
      </c>
      <c r="J56">
        <f t="shared" si="28"/>
        <v>256</v>
      </c>
      <c r="K56" s="1">
        <f t="shared" ref="K56:K60" si="31">2*I56*J56*H56</f>
        <v>1048576</v>
      </c>
    </row>
    <row r="57" spans="1:12" x14ac:dyDescent="0.15">
      <c r="A57" t="s">
        <v>8</v>
      </c>
      <c r="B57">
        <f t="shared" si="29"/>
        <v>16</v>
      </c>
      <c r="C57">
        <f t="shared" si="30"/>
        <v>64</v>
      </c>
      <c r="D57">
        <v>1</v>
      </c>
      <c r="E57">
        <v>1</v>
      </c>
      <c r="F57">
        <v>0</v>
      </c>
      <c r="G57">
        <v>32</v>
      </c>
      <c r="H57" s="1">
        <f t="shared" si="26"/>
        <v>32</v>
      </c>
      <c r="I57">
        <f t="shared" si="27"/>
        <v>64</v>
      </c>
      <c r="J57">
        <f t="shared" si="28"/>
        <v>256</v>
      </c>
      <c r="K57" s="1">
        <f t="shared" si="31"/>
        <v>1048576</v>
      </c>
    </row>
    <row r="58" spans="1:12" x14ac:dyDescent="0.15">
      <c r="A58" t="s">
        <v>10</v>
      </c>
      <c r="B58">
        <f t="shared" si="29"/>
        <v>16</v>
      </c>
      <c r="C58">
        <f t="shared" si="30"/>
        <v>32</v>
      </c>
      <c r="D58">
        <v>4</v>
      </c>
      <c r="E58">
        <v>4</v>
      </c>
      <c r="F58">
        <v>0</v>
      </c>
      <c r="G58">
        <v>32</v>
      </c>
      <c r="H58" s="1">
        <f t="shared" si="26"/>
        <v>32</v>
      </c>
      <c r="I58">
        <f t="shared" si="27"/>
        <v>512</v>
      </c>
      <c r="J58">
        <f t="shared" si="28"/>
        <v>256</v>
      </c>
    </row>
    <row r="59" spans="1:12" x14ac:dyDescent="0.15">
      <c r="A59" t="s">
        <v>11</v>
      </c>
      <c r="B59">
        <f t="shared" si="29"/>
        <v>4</v>
      </c>
      <c r="C59">
        <f t="shared" si="30"/>
        <v>32</v>
      </c>
      <c r="D59">
        <v>1</v>
      </c>
      <c r="E59">
        <v>1</v>
      </c>
      <c r="F59">
        <v>0</v>
      </c>
      <c r="G59">
        <v>1</v>
      </c>
      <c r="H59" s="1">
        <f t="shared" si="26"/>
        <v>1</v>
      </c>
      <c r="I59">
        <f t="shared" si="27"/>
        <v>32</v>
      </c>
      <c r="J59">
        <f t="shared" si="28"/>
        <v>16</v>
      </c>
      <c r="K59" s="1">
        <f t="shared" si="31"/>
        <v>1024</v>
      </c>
    </row>
    <row r="60" spans="1:12" x14ac:dyDescent="0.15">
      <c r="B60">
        <f t="shared" si="29"/>
        <v>4</v>
      </c>
      <c r="C60">
        <f t="shared" si="30"/>
        <v>1</v>
      </c>
      <c r="H60" s="1">
        <f t="shared" si="26"/>
        <v>0</v>
      </c>
      <c r="I60">
        <f t="shared" si="27"/>
        <v>0</v>
      </c>
      <c r="J60">
        <f t="shared" si="28"/>
        <v>16</v>
      </c>
      <c r="K60" s="1">
        <f t="shared" si="31"/>
        <v>0</v>
      </c>
    </row>
    <row r="61" spans="1:12" x14ac:dyDescent="0.15">
      <c r="J61" t="s">
        <v>16</v>
      </c>
      <c r="K61" s="1">
        <f>ROUND(SUM(K54:K60)/1000000,1)</f>
        <v>5.2</v>
      </c>
      <c r="L61" s="1">
        <f>K61/$K$13</f>
        <v>2.2608695652173916</v>
      </c>
    </row>
    <row r="62" spans="1:12" x14ac:dyDescent="0.15">
      <c r="D62" t="s">
        <v>35</v>
      </c>
      <c r="E62" t="s">
        <v>36</v>
      </c>
    </row>
    <row r="63" spans="1:12" x14ac:dyDescent="0.15">
      <c r="A63" t="s">
        <v>23</v>
      </c>
      <c r="C63" t="s">
        <v>20</v>
      </c>
      <c r="D63" s="3">
        <v>0.83086249828299996</v>
      </c>
    </row>
    <row r="64" spans="1:12" x14ac:dyDescent="0.15">
      <c r="B64" t="s">
        <v>1</v>
      </c>
      <c r="C64" t="s">
        <v>3</v>
      </c>
      <c r="D64" t="s">
        <v>0</v>
      </c>
      <c r="E64" t="s">
        <v>4</v>
      </c>
      <c r="F64" t="s">
        <v>5</v>
      </c>
      <c r="G64" t="s">
        <v>2</v>
      </c>
      <c r="H64" s="1" t="s">
        <v>12</v>
      </c>
      <c r="I64" s="2" t="s">
        <v>13</v>
      </c>
      <c r="J64" s="2" t="s">
        <v>14</v>
      </c>
      <c r="K64" s="4" t="s">
        <v>15</v>
      </c>
    </row>
    <row r="65" spans="1:12" x14ac:dyDescent="0.15">
      <c r="A65" t="s">
        <v>7</v>
      </c>
      <c r="B65">
        <v>32</v>
      </c>
      <c r="C65">
        <v>3</v>
      </c>
      <c r="D65">
        <v>4</v>
      </c>
      <c r="E65">
        <v>1</v>
      </c>
      <c r="F65">
        <v>1</v>
      </c>
      <c r="G65">
        <v>32</v>
      </c>
      <c r="H65" s="1">
        <f>G65</f>
        <v>32</v>
      </c>
      <c r="I65">
        <f>D65*D65*C65</f>
        <v>48</v>
      </c>
      <c r="J65">
        <f>B65*B65</f>
        <v>1024</v>
      </c>
      <c r="K65" s="1">
        <f>2*I65*J65*H65</f>
        <v>3145728</v>
      </c>
    </row>
    <row r="66" spans="1:12" x14ac:dyDescent="0.15">
      <c r="A66" t="s">
        <v>6</v>
      </c>
      <c r="B66">
        <f>ROUNDUP((B65-D65+2*F65)/E65+1,0)</f>
        <v>31</v>
      </c>
      <c r="C66">
        <f>G65</f>
        <v>32</v>
      </c>
      <c r="D66">
        <v>3</v>
      </c>
      <c r="E66">
        <v>2</v>
      </c>
      <c r="F66">
        <v>0</v>
      </c>
      <c r="G66">
        <v>32</v>
      </c>
      <c r="H66" s="1">
        <f t="shared" ref="H66:H71" si="32">G66</f>
        <v>32</v>
      </c>
      <c r="I66">
        <f t="shared" ref="I66:I71" si="33">D66*D66*C66</f>
        <v>288</v>
      </c>
      <c r="J66">
        <f t="shared" ref="J66:J71" si="34">B66*B66</f>
        <v>961</v>
      </c>
    </row>
    <row r="67" spans="1:12" x14ac:dyDescent="0.15">
      <c r="A67" t="s">
        <v>9</v>
      </c>
      <c r="B67">
        <f t="shared" ref="B67:B71" si="35">ROUNDUP((B66-D66+2*F66)/E66+1,0)</f>
        <v>15</v>
      </c>
      <c r="C67">
        <f t="shared" ref="C67:C71" si="36">G66</f>
        <v>32</v>
      </c>
      <c r="D67">
        <v>1</v>
      </c>
      <c r="E67">
        <v>1</v>
      </c>
      <c r="F67">
        <v>0</v>
      </c>
      <c r="G67">
        <v>32</v>
      </c>
      <c r="H67" s="1">
        <f t="shared" si="32"/>
        <v>32</v>
      </c>
      <c r="I67">
        <f t="shared" si="33"/>
        <v>32</v>
      </c>
      <c r="J67">
        <f t="shared" si="34"/>
        <v>225</v>
      </c>
      <c r="K67" s="1">
        <f t="shared" ref="K67:K71" si="37">2*I67*J67*H67</f>
        <v>460800</v>
      </c>
    </row>
    <row r="68" spans="1:12" x14ac:dyDescent="0.15">
      <c r="A68" t="s">
        <v>8</v>
      </c>
      <c r="B68">
        <f t="shared" si="35"/>
        <v>15</v>
      </c>
      <c r="C68">
        <f t="shared" si="36"/>
        <v>32</v>
      </c>
      <c r="D68">
        <v>1</v>
      </c>
      <c r="E68">
        <v>1</v>
      </c>
      <c r="F68">
        <v>0</v>
      </c>
      <c r="G68">
        <v>32</v>
      </c>
      <c r="H68" s="1">
        <f t="shared" si="32"/>
        <v>32</v>
      </c>
      <c r="I68">
        <f t="shared" si="33"/>
        <v>32</v>
      </c>
      <c r="J68">
        <f t="shared" si="34"/>
        <v>225</v>
      </c>
      <c r="K68" s="1">
        <f t="shared" si="37"/>
        <v>460800</v>
      </c>
    </row>
    <row r="69" spans="1:12" x14ac:dyDescent="0.15">
      <c r="A69" t="s">
        <v>6</v>
      </c>
      <c r="B69">
        <f t="shared" si="35"/>
        <v>15</v>
      </c>
      <c r="C69">
        <f t="shared" si="36"/>
        <v>32</v>
      </c>
      <c r="D69">
        <v>4</v>
      </c>
      <c r="E69">
        <v>4</v>
      </c>
      <c r="F69">
        <v>0</v>
      </c>
      <c r="G69">
        <v>32</v>
      </c>
      <c r="H69" s="1">
        <f t="shared" si="32"/>
        <v>32</v>
      </c>
      <c r="I69">
        <f t="shared" si="33"/>
        <v>512</v>
      </c>
      <c r="J69">
        <f t="shared" si="34"/>
        <v>225</v>
      </c>
    </row>
    <row r="70" spans="1:12" x14ac:dyDescent="0.15">
      <c r="A70" t="s">
        <v>11</v>
      </c>
      <c r="B70">
        <f t="shared" si="35"/>
        <v>4</v>
      </c>
      <c r="C70">
        <f t="shared" si="36"/>
        <v>32</v>
      </c>
      <c r="D70">
        <v>1</v>
      </c>
      <c r="E70">
        <v>1</v>
      </c>
      <c r="F70">
        <v>0</v>
      </c>
      <c r="G70">
        <v>1</v>
      </c>
      <c r="H70" s="1">
        <f t="shared" si="32"/>
        <v>1</v>
      </c>
      <c r="I70">
        <f t="shared" si="33"/>
        <v>32</v>
      </c>
      <c r="J70">
        <f t="shared" si="34"/>
        <v>16</v>
      </c>
      <c r="K70" s="1">
        <f t="shared" si="37"/>
        <v>1024</v>
      </c>
    </row>
    <row r="71" spans="1:12" x14ac:dyDescent="0.15">
      <c r="B71">
        <f t="shared" si="35"/>
        <v>4</v>
      </c>
      <c r="C71">
        <f t="shared" si="36"/>
        <v>1</v>
      </c>
      <c r="H71" s="1">
        <f t="shared" si="32"/>
        <v>0</v>
      </c>
      <c r="I71">
        <f t="shared" si="33"/>
        <v>0</v>
      </c>
      <c r="J71">
        <f t="shared" si="34"/>
        <v>16</v>
      </c>
      <c r="K71" s="1">
        <f t="shared" si="37"/>
        <v>0</v>
      </c>
    </row>
    <row r="72" spans="1:12" x14ac:dyDescent="0.15">
      <c r="J72" t="s">
        <v>16</v>
      </c>
      <c r="K72" s="1">
        <f>ROUND(SUM(K65:K71)/1000000,1)</f>
        <v>4.0999999999999996</v>
      </c>
      <c r="L72" s="1">
        <f>K72/$K$13</f>
        <v>1.7826086956521738</v>
      </c>
    </row>
    <row r="73" spans="1:12" x14ac:dyDescent="0.15">
      <c r="A73" t="s">
        <v>27</v>
      </c>
      <c r="D73" t="s">
        <v>35</v>
      </c>
      <c r="E73" t="s">
        <v>36</v>
      </c>
    </row>
    <row r="74" spans="1:12" x14ac:dyDescent="0.15">
      <c r="A74" t="s">
        <v>28</v>
      </c>
      <c r="C74" t="s">
        <v>20</v>
      </c>
      <c r="D74" s="3">
        <v>0.87781250238399999</v>
      </c>
      <c r="E74" s="3">
        <v>0.87015000462500003</v>
      </c>
    </row>
    <row r="75" spans="1:12" x14ac:dyDescent="0.15">
      <c r="B75" t="s">
        <v>1</v>
      </c>
      <c r="C75" t="s">
        <v>3</v>
      </c>
      <c r="D75" t="s">
        <v>0</v>
      </c>
      <c r="E75" t="s">
        <v>4</v>
      </c>
      <c r="F75" t="s">
        <v>5</v>
      </c>
      <c r="G75" t="s">
        <v>2</v>
      </c>
      <c r="H75" s="1" t="s">
        <v>12</v>
      </c>
      <c r="I75" s="2" t="s">
        <v>13</v>
      </c>
      <c r="J75" s="2" t="s">
        <v>14</v>
      </c>
      <c r="K75" s="4" t="s">
        <v>15</v>
      </c>
    </row>
    <row r="76" spans="1:12" x14ac:dyDescent="0.15">
      <c r="A76" t="s">
        <v>7</v>
      </c>
      <c r="B76">
        <v>32</v>
      </c>
      <c r="C76">
        <v>3</v>
      </c>
      <c r="D76">
        <v>3</v>
      </c>
      <c r="E76">
        <v>1</v>
      </c>
      <c r="F76">
        <v>1</v>
      </c>
      <c r="G76">
        <v>32</v>
      </c>
      <c r="H76" s="1">
        <f>G76</f>
        <v>32</v>
      </c>
      <c r="I76">
        <f>D76*D76*C76</f>
        <v>27</v>
      </c>
      <c r="J76">
        <f>B76*B76</f>
        <v>1024</v>
      </c>
      <c r="K76" s="1">
        <f>2*I76*J76*H76</f>
        <v>1769472</v>
      </c>
    </row>
    <row r="77" spans="1:12" x14ac:dyDescent="0.15">
      <c r="A77" t="s">
        <v>6</v>
      </c>
      <c r="B77">
        <f>ROUNDUP((B76-D76+2*F76)/E76+1,0)</f>
        <v>32</v>
      </c>
      <c r="C77">
        <f>G76</f>
        <v>32</v>
      </c>
      <c r="D77">
        <v>3</v>
      </c>
      <c r="E77">
        <v>2</v>
      </c>
      <c r="F77">
        <v>0</v>
      </c>
      <c r="G77">
        <v>32</v>
      </c>
      <c r="H77" s="1">
        <f t="shared" ref="H77:H86" si="38">G77</f>
        <v>32</v>
      </c>
      <c r="I77">
        <f t="shared" ref="I77:I86" si="39">D77*D77*C77</f>
        <v>288</v>
      </c>
      <c r="J77">
        <f t="shared" ref="J77:J86" si="40">B77*B77</f>
        <v>1024</v>
      </c>
    </row>
    <row r="78" spans="1:12" x14ac:dyDescent="0.15">
      <c r="A78" t="s">
        <v>9</v>
      </c>
      <c r="B78">
        <f t="shared" ref="B78:B86" si="41">ROUNDUP((B77-D77+2*F77)/E77+1,0)</f>
        <v>16</v>
      </c>
      <c r="C78">
        <f t="shared" ref="C78:C86" si="42">G77</f>
        <v>32</v>
      </c>
      <c r="D78">
        <v>1</v>
      </c>
      <c r="E78">
        <v>1</v>
      </c>
      <c r="F78">
        <v>0</v>
      </c>
      <c r="G78">
        <v>32</v>
      </c>
      <c r="H78" s="1">
        <f t="shared" si="38"/>
        <v>32</v>
      </c>
      <c r="I78">
        <f t="shared" si="39"/>
        <v>32</v>
      </c>
      <c r="J78">
        <f t="shared" si="40"/>
        <v>256</v>
      </c>
      <c r="K78" s="1">
        <f t="shared" ref="K78:K86" si="43">2*I78*J78*H78</f>
        <v>524288</v>
      </c>
    </row>
    <row r="79" spans="1:12" x14ac:dyDescent="0.15">
      <c r="A79" t="s">
        <v>8</v>
      </c>
      <c r="B79">
        <f t="shared" si="41"/>
        <v>16</v>
      </c>
      <c r="C79">
        <f t="shared" si="42"/>
        <v>32</v>
      </c>
      <c r="D79">
        <v>1</v>
      </c>
      <c r="E79">
        <v>1</v>
      </c>
      <c r="F79">
        <v>0</v>
      </c>
      <c r="G79">
        <v>32</v>
      </c>
      <c r="H79" s="1">
        <f t="shared" si="38"/>
        <v>32</v>
      </c>
      <c r="I79">
        <f t="shared" si="39"/>
        <v>32</v>
      </c>
      <c r="J79">
        <f t="shared" si="40"/>
        <v>256</v>
      </c>
      <c r="K79" s="1">
        <f t="shared" si="43"/>
        <v>524288</v>
      </c>
    </row>
    <row r="80" spans="1:12" x14ac:dyDescent="0.15">
      <c r="A80" t="s">
        <v>24</v>
      </c>
      <c r="B80">
        <f t="shared" si="41"/>
        <v>16</v>
      </c>
      <c r="C80">
        <f t="shared" si="42"/>
        <v>32</v>
      </c>
      <c r="D80">
        <v>3</v>
      </c>
      <c r="E80">
        <v>1</v>
      </c>
      <c r="F80">
        <v>1</v>
      </c>
      <c r="G80">
        <v>32</v>
      </c>
      <c r="H80" s="1">
        <f>G80</f>
        <v>32</v>
      </c>
      <c r="I80">
        <f>D80*D80*C80</f>
        <v>288</v>
      </c>
      <c r="J80">
        <f>B80*B80</f>
        <v>256</v>
      </c>
      <c r="K80" s="1">
        <f>2*I80*J80*H80</f>
        <v>4718592</v>
      </c>
    </row>
    <row r="81" spans="1:12" x14ac:dyDescent="0.15">
      <c r="A81" t="s">
        <v>6</v>
      </c>
      <c r="B81">
        <f t="shared" si="41"/>
        <v>16</v>
      </c>
      <c r="C81">
        <f t="shared" si="42"/>
        <v>32</v>
      </c>
      <c r="D81">
        <v>3</v>
      </c>
      <c r="E81">
        <v>2</v>
      </c>
      <c r="F81">
        <v>0</v>
      </c>
      <c r="G81">
        <v>32</v>
      </c>
      <c r="H81" s="1">
        <f t="shared" ref="H81:H83" si="44">G81</f>
        <v>32</v>
      </c>
      <c r="I81">
        <f t="shared" ref="I81:I83" si="45">D81*D81*C81</f>
        <v>288</v>
      </c>
      <c r="J81">
        <f t="shared" ref="J81:J83" si="46">B81*B81</f>
        <v>256</v>
      </c>
    </row>
    <row r="82" spans="1:12" x14ac:dyDescent="0.15">
      <c r="A82" t="s">
        <v>25</v>
      </c>
      <c r="B82">
        <f t="shared" si="41"/>
        <v>8</v>
      </c>
      <c r="C82">
        <f t="shared" si="42"/>
        <v>32</v>
      </c>
      <c r="D82">
        <v>1</v>
      </c>
      <c r="E82">
        <v>1</v>
      </c>
      <c r="F82">
        <v>0</v>
      </c>
      <c r="G82">
        <v>32</v>
      </c>
      <c r="H82" s="1">
        <f t="shared" si="44"/>
        <v>32</v>
      </c>
      <c r="I82">
        <f t="shared" si="45"/>
        <v>32</v>
      </c>
      <c r="J82">
        <f t="shared" si="46"/>
        <v>64</v>
      </c>
      <c r="K82" s="1">
        <f t="shared" ref="K82:K83" si="47">2*I82*J82*H82</f>
        <v>131072</v>
      </c>
    </row>
    <row r="83" spans="1:12" x14ac:dyDescent="0.15">
      <c r="A83" t="s">
        <v>26</v>
      </c>
      <c r="B83">
        <f t="shared" si="41"/>
        <v>8</v>
      </c>
      <c r="C83">
        <f t="shared" si="42"/>
        <v>32</v>
      </c>
      <c r="D83">
        <v>1</v>
      </c>
      <c r="E83">
        <v>1</v>
      </c>
      <c r="F83">
        <v>0</v>
      </c>
      <c r="G83">
        <v>32</v>
      </c>
      <c r="H83" s="1">
        <f t="shared" si="44"/>
        <v>32</v>
      </c>
      <c r="I83">
        <f t="shared" si="45"/>
        <v>32</v>
      </c>
      <c r="J83">
        <f t="shared" si="46"/>
        <v>64</v>
      </c>
      <c r="K83" s="1">
        <f t="shared" si="47"/>
        <v>131072</v>
      </c>
    </row>
    <row r="84" spans="1:12" x14ac:dyDescent="0.15">
      <c r="A84" t="s">
        <v>6</v>
      </c>
      <c r="B84">
        <f t="shared" si="41"/>
        <v>8</v>
      </c>
      <c r="C84">
        <f t="shared" si="42"/>
        <v>32</v>
      </c>
      <c r="D84">
        <v>3</v>
      </c>
      <c r="E84">
        <v>2</v>
      </c>
      <c r="F84">
        <v>0</v>
      </c>
      <c r="G84">
        <v>32</v>
      </c>
      <c r="H84" s="1">
        <f t="shared" si="38"/>
        <v>32</v>
      </c>
      <c r="I84">
        <f t="shared" si="39"/>
        <v>288</v>
      </c>
      <c r="J84">
        <f t="shared" si="40"/>
        <v>64</v>
      </c>
    </row>
    <row r="85" spans="1:12" x14ac:dyDescent="0.15">
      <c r="A85" t="s">
        <v>11</v>
      </c>
      <c r="B85">
        <f t="shared" si="41"/>
        <v>4</v>
      </c>
      <c r="C85">
        <f t="shared" si="42"/>
        <v>32</v>
      </c>
      <c r="D85">
        <v>1</v>
      </c>
      <c r="E85">
        <v>1</v>
      </c>
      <c r="F85">
        <v>0</v>
      </c>
      <c r="G85">
        <v>1</v>
      </c>
      <c r="H85" s="1">
        <f t="shared" si="38"/>
        <v>1</v>
      </c>
      <c r="I85">
        <f t="shared" si="39"/>
        <v>32</v>
      </c>
      <c r="J85">
        <f t="shared" si="40"/>
        <v>16</v>
      </c>
      <c r="K85" s="1">
        <f t="shared" si="43"/>
        <v>1024</v>
      </c>
    </row>
    <row r="86" spans="1:12" x14ac:dyDescent="0.15">
      <c r="B86">
        <f t="shared" si="41"/>
        <v>4</v>
      </c>
      <c r="C86">
        <f t="shared" si="42"/>
        <v>1</v>
      </c>
      <c r="H86" s="1">
        <f t="shared" si="38"/>
        <v>0</v>
      </c>
      <c r="I86">
        <f t="shared" si="39"/>
        <v>0</v>
      </c>
      <c r="J86">
        <f t="shared" si="40"/>
        <v>16</v>
      </c>
      <c r="K86" s="1">
        <f t="shared" si="43"/>
        <v>0</v>
      </c>
    </row>
    <row r="87" spans="1:12" x14ac:dyDescent="0.15">
      <c r="J87" t="s">
        <v>16</v>
      </c>
      <c r="K87" s="1">
        <f>ROUND(SUM(K76:K86)/1000000,1)</f>
        <v>7.8</v>
      </c>
      <c r="L87" s="1">
        <f>K87/$K$13</f>
        <v>3.3913043478260874</v>
      </c>
    </row>
    <row r="90" spans="1:12" x14ac:dyDescent="0.15">
      <c r="A90" t="s">
        <v>37</v>
      </c>
      <c r="D90" t="s">
        <v>35</v>
      </c>
      <c r="E90" t="s">
        <v>36</v>
      </c>
    </row>
    <row r="91" spans="1:12" x14ac:dyDescent="0.15">
      <c r="A91" t="s">
        <v>28</v>
      </c>
      <c r="C91" t="s">
        <v>20</v>
      </c>
      <c r="D91" s="3">
        <v>0.87781250238399999</v>
      </c>
      <c r="E91" s="3">
        <v>0.87015000462500003</v>
      </c>
    </row>
    <row r="92" spans="1:12" x14ac:dyDescent="0.15">
      <c r="B92" t="s">
        <v>1</v>
      </c>
      <c r="C92" t="s">
        <v>3</v>
      </c>
      <c r="D92" t="s">
        <v>0</v>
      </c>
      <c r="E92" t="s">
        <v>4</v>
      </c>
      <c r="F92" t="s">
        <v>5</v>
      </c>
      <c r="G92" t="s">
        <v>2</v>
      </c>
      <c r="H92" s="1" t="s">
        <v>12</v>
      </c>
      <c r="I92" s="2" t="s">
        <v>13</v>
      </c>
      <c r="J92" s="2" t="s">
        <v>14</v>
      </c>
      <c r="K92" s="4" t="s">
        <v>15</v>
      </c>
    </row>
    <row r="93" spans="1:12" x14ac:dyDescent="0.15">
      <c r="A93" t="s">
        <v>7</v>
      </c>
      <c r="B93">
        <v>64</v>
      </c>
      <c r="C93">
        <v>3</v>
      </c>
      <c r="D93">
        <v>3</v>
      </c>
      <c r="E93">
        <v>1</v>
      </c>
      <c r="F93">
        <v>1</v>
      </c>
      <c r="G93">
        <v>16</v>
      </c>
      <c r="H93" s="1">
        <f>G93</f>
        <v>16</v>
      </c>
      <c r="I93">
        <f>D93*D93*C93</f>
        <v>27</v>
      </c>
      <c r="J93">
        <f>B93*B93</f>
        <v>4096</v>
      </c>
      <c r="K93" s="1">
        <f>2*I93*J93*H93</f>
        <v>3538944</v>
      </c>
    </row>
    <row r="94" spans="1:12" x14ac:dyDescent="0.15">
      <c r="A94" t="s">
        <v>39</v>
      </c>
      <c r="B94">
        <f>ROUNDUP((B93-D93+2*F93)/E93+1,0)</f>
        <v>64</v>
      </c>
      <c r="C94">
        <f>G93</f>
        <v>16</v>
      </c>
      <c r="D94">
        <v>3</v>
      </c>
      <c r="E94">
        <v>3</v>
      </c>
      <c r="F94">
        <v>0</v>
      </c>
      <c r="G94">
        <v>16</v>
      </c>
      <c r="H94" s="1">
        <f t="shared" ref="H94:H96" si="48">G94</f>
        <v>16</v>
      </c>
      <c r="I94">
        <f t="shared" ref="I94:I96" si="49">D94*D94*C94</f>
        <v>144</v>
      </c>
      <c r="J94">
        <f t="shared" ref="J94:J96" si="50">B94*B94</f>
        <v>4096</v>
      </c>
    </row>
    <row r="95" spans="1:12" x14ac:dyDescent="0.15">
      <c r="A95" t="s">
        <v>9</v>
      </c>
      <c r="B95">
        <f t="shared" ref="B95:B103" si="51">ROUNDUP((B94-D94+2*F94)/E94+1,0)</f>
        <v>22</v>
      </c>
      <c r="C95">
        <f t="shared" ref="C95:C103" si="52">G94</f>
        <v>16</v>
      </c>
      <c r="D95">
        <v>1</v>
      </c>
      <c r="E95">
        <v>1</v>
      </c>
      <c r="F95">
        <v>0</v>
      </c>
      <c r="G95">
        <v>32</v>
      </c>
      <c r="H95" s="1">
        <f t="shared" si="48"/>
        <v>32</v>
      </c>
      <c r="I95">
        <f t="shared" si="49"/>
        <v>16</v>
      </c>
      <c r="J95">
        <f t="shared" si="50"/>
        <v>484</v>
      </c>
      <c r="K95" s="1">
        <f t="shared" ref="K95:K96" si="53">2*I95*J95*H95</f>
        <v>495616</v>
      </c>
    </row>
    <row r="96" spans="1:12" x14ac:dyDescent="0.15">
      <c r="A96" t="s">
        <v>8</v>
      </c>
      <c r="B96">
        <f t="shared" si="51"/>
        <v>22</v>
      </c>
      <c r="C96">
        <f t="shared" si="52"/>
        <v>32</v>
      </c>
      <c r="D96">
        <v>1</v>
      </c>
      <c r="E96">
        <v>1</v>
      </c>
      <c r="F96">
        <v>0</v>
      </c>
      <c r="G96">
        <v>32</v>
      </c>
      <c r="H96" s="1">
        <f t="shared" si="48"/>
        <v>32</v>
      </c>
      <c r="I96">
        <f t="shared" si="49"/>
        <v>32</v>
      </c>
      <c r="J96">
        <f t="shared" si="50"/>
        <v>484</v>
      </c>
      <c r="K96" s="1">
        <f t="shared" si="53"/>
        <v>991232</v>
      </c>
    </row>
    <row r="97" spans="1:12" x14ac:dyDescent="0.15">
      <c r="A97" t="s">
        <v>24</v>
      </c>
      <c r="B97">
        <f t="shared" si="51"/>
        <v>22</v>
      </c>
      <c r="C97">
        <f t="shared" si="52"/>
        <v>32</v>
      </c>
      <c r="D97">
        <v>3</v>
      </c>
      <c r="E97">
        <v>1</v>
      </c>
      <c r="F97">
        <v>1</v>
      </c>
      <c r="G97">
        <v>32</v>
      </c>
      <c r="H97" s="1">
        <f>G97</f>
        <v>32</v>
      </c>
      <c r="I97">
        <f>D97*D97*C97</f>
        <v>288</v>
      </c>
      <c r="J97">
        <f>B97*B97</f>
        <v>484</v>
      </c>
      <c r="K97" s="1">
        <f>2*I97*J97*H97</f>
        <v>8921088</v>
      </c>
    </row>
    <row r="98" spans="1:12" x14ac:dyDescent="0.15">
      <c r="A98" t="s">
        <v>39</v>
      </c>
      <c r="B98">
        <f t="shared" si="51"/>
        <v>22</v>
      </c>
      <c r="C98">
        <f t="shared" si="52"/>
        <v>32</v>
      </c>
      <c r="D98">
        <v>3</v>
      </c>
      <c r="E98">
        <v>2</v>
      </c>
      <c r="F98">
        <v>0</v>
      </c>
      <c r="G98">
        <v>32</v>
      </c>
      <c r="H98" s="1">
        <f t="shared" ref="H98:H103" si="54">G98</f>
        <v>32</v>
      </c>
      <c r="I98">
        <f t="shared" ref="I98:I103" si="55">D98*D98*C98</f>
        <v>288</v>
      </c>
      <c r="J98">
        <f t="shared" ref="J98:J103" si="56">B98*B98</f>
        <v>484</v>
      </c>
    </row>
    <row r="99" spans="1:12" x14ac:dyDescent="0.15">
      <c r="A99" t="s">
        <v>25</v>
      </c>
      <c r="B99">
        <f t="shared" si="51"/>
        <v>11</v>
      </c>
      <c r="C99">
        <f t="shared" si="52"/>
        <v>32</v>
      </c>
      <c r="D99">
        <v>1</v>
      </c>
      <c r="E99">
        <v>1</v>
      </c>
      <c r="F99">
        <v>0</v>
      </c>
      <c r="G99">
        <v>32</v>
      </c>
      <c r="H99" s="1">
        <f t="shared" si="54"/>
        <v>32</v>
      </c>
      <c r="I99">
        <f t="shared" si="55"/>
        <v>32</v>
      </c>
      <c r="J99">
        <f t="shared" si="56"/>
        <v>121</v>
      </c>
      <c r="K99" s="1">
        <f t="shared" ref="K99:K100" si="57">2*I99*J99*H99</f>
        <v>247808</v>
      </c>
    </row>
    <row r="100" spans="1:12" x14ac:dyDescent="0.15">
      <c r="A100" t="s">
        <v>26</v>
      </c>
      <c r="B100">
        <f t="shared" si="51"/>
        <v>11</v>
      </c>
      <c r="C100">
        <f t="shared" si="52"/>
        <v>32</v>
      </c>
      <c r="D100">
        <v>1</v>
      </c>
      <c r="E100">
        <v>1</v>
      </c>
      <c r="F100">
        <v>0</v>
      </c>
      <c r="G100">
        <v>32</v>
      </c>
      <c r="H100" s="1">
        <f t="shared" si="54"/>
        <v>32</v>
      </c>
      <c r="I100">
        <f t="shared" si="55"/>
        <v>32</v>
      </c>
      <c r="J100">
        <f t="shared" si="56"/>
        <v>121</v>
      </c>
      <c r="K100" s="1">
        <f t="shared" si="57"/>
        <v>247808</v>
      </c>
    </row>
    <row r="101" spans="1:12" x14ac:dyDescent="0.15">
      <c r="A101" t="s">
        <v>39</v>
      </c>
      <c r="B101">
        <f t="shared" si="51"/>
        <v>11</v>
      </c>
      <c r="C101">
        <f t="shared" si="52"/>
        <v>32</v>
      </c>
      <c r="D101">
        <v>3</v>
      </c>
      <c r="E101">
        <v>3</v>
      </c>
      <c r="F101">
        <v>0</v>
      </c>
      <c r="G101">
        <v>32</v>
      </c>
      <c r="H101" s="1">
        <f t="shared" si="54"/>
        <v>32</v>
      </c>
      <c r="I101">
        <f t="shared" si="55"/>
        <v>288</v>
      </c>
      <c r="J101">
        <f t="shared" si="56"/>
        <v>121</v>
      </c>
    </row>
    <row r="102" spans="1:12" x14ac:dyDescent="0.15">
      <c r="A102" t="s">
        <v>11</v>
      </c>
      <c r="B102">
        <f t="shared" si="51"/>
        <v>4</v>
      </c>
      <c r="C102">
        <f t="shared" si="52"/>
        <v>32</v>
      </c>
      <c r="D102">
        <v>1</v>
      </c>
      <c r="E102">
        <v>1</v>
      </c>
      <c r="F102">
        <v>0</v>
      </c>
      <c r="G102">
        <v>1</v>
      </c>
      <c r="H102" s="1">
        <f t="shared" si="54"/>
        <v>1</v>
      </c>
      <c r="I102">
        <f t="shared" si="55"/>
        <v>32</v>
      </c>
      <c r="J102">
        <f t="shared" si="56"/>
        <v>16</v>
      </c>
      <c r="K102" s="1">
        <f t="shared" ref="K102:K103" si="58">2*I102*J102*H102</f>
        <v>1024</v>
      </c>
    </row>
    <row r="103" spans="1:12" x14ac:dyDescent="0.15">
      <c r="B103">
        <f t="shared" si="51"/>
        <v>4</v>
      </c>
      <c r="C103">
        <f t="shared" si="52"/>
        <v>1</v>
      </c>
      <c r="H103" s="1">
        <f t="shared" si="54"/>
        <v>0</v>
      </c>
      <c r="I103">
        <f t="shared" si="55"/>
        <v>0</v>
      </c>
      <c r="J103">
        <f t="shared" si="56"/>
        <v>16</v>
      </c>
      <c r="K103" s="1">
        <f t="shared" si="58"/>
        <v>0</v>
      </c>
    </row>
    <row r="104" spans="1:12" x14ac:dyDescent="0.15">
      <c r="J104" t="s">
        <v>16</v>
      </c>
      <c r="K104" s="1">
        <f>ROUND(SUM(K93:K103)/1000000,1)</f>
        <v>14.4</v>
      </c>
      <c r="L104" s="1">
        <f>K104/$K$13</f>
        <v>6.2608695652173916</v>
      </c>
    </row>
    <row r="105" spans="1:12" x14ac:dyDescent="0.15">
      <c r="C105" t="s">
        <v>41</v>
      </c>
    </row>
    <row r="106" spans="1:12" x14ac:dyDescent="0.15">
      <c r="C106" t="s">
        <v>40</v>
      </c>
    </row>
    <row r="107" spans="1:12" x14ac:dyDescent="0.15">
      <c r="A107" t="s">
        <v>38</v>
      </c>
      <c r="D107" t="s">
        <v>35</v>
      </c>
      <c r="E107" t="s">
        <v>36</v>
      </c>
    </row>
    <row r="108" spans="1:12" x14ac:dyDescent="0.15">
      <c r="A108" t="s">
        <v>28</v>
      </c>
      <c r="C108" t="s">
        <v>20</v>
      </c>
      <c r="D108" s="3">
        <v>0.87781250238399999</v>
      </c>
      <c r="E108" s="3">
        <v>0.87015000462500003</v>
      </c>
    </row>
    <row r="109" spans="1:12" x14ac:dyDescent="0.15">
      <c r="B109" t="s">
        <v>1</v>
      </c>
      <c r="C109" t="s">
        <v>3</v>
      </c>
      <c r="D109" t="s">
        <v>0</v>
      </c>
      <c r="E109" t="s">
        <v>4</v>
      </c>
      <c r="F109" t="s">
        <v>5</v>
      </c>
      <c r="G109" t="s">
        <v>2</v>
      </c>
      <c r="H109" s="1" t="s">
        <v>12</v>
      </c>
      <c r="I109" s="2" t="s">
        <v>13</v>
      </c>
      <c r="J109" s="2" t="s">
        <v>14</v>
      </c>
      <c r="K109" s="4" t="s">
        <v>15</v>
      </c>
    </row>
    <row r="110" spans="1:12" x14ac:dyDescent="0.15">
      <c r="A110" t="s">
        <v>7</v>
      </c>
      <c r="B110">
        <v>128</v>
      </c>
      <c r="C110">
        <v>3</v>
      </c>
      <c r="D110">
        <v>3</v>
      </c>
      <c r="E110">
        <v>1</v>
      </c>
      <c r="F110">
        <v>1</v>
      </c>
      <c r="G110">
        <v>8</v>
      </c>
      <c r="H110" s="1">
        <f>G110</f>
        <v>8</v>
      </c>
      <c r="I110">
        <f>D110*D110*C110</f>
        <v>27</v>
      </c>
      <c r="J110">
        <f>B110*B110</f>
        <v>16384</v>
      </c>
      <c r="K110" s="1">
        <f>2*I110*J110*H110</f>
        <v>7077888</v>
      </c>
    </row>
    <row r="111" spans="1:12" x14ac:dyDescent="0.15">
      <c r="A111" t="s">
        <v>39</v>
      </c>
      <c r="B111">
        <f>ROUNDUP((B110-D110+2*F110)/E110+1,0)</f>
        <v>128</v>
      </c>
      <c r="C111">
        <f>G110</f>
        <v>8</v>
      </c>
      <c r="D111">
        <v>3</v>
      </c>
      <c r="E111">
        <v>3</v>
      </c>
      <c r="F111">
        <v>1</v>
      </c>
      <c r="G111">
        <v>8</v>
      </c>
      <c r="H111" s="1">
        <f t="shared" ref="H111:H113" si="59">G111</f>
        <v>8</v>
      </c>
      <c r="I111">
        <f t="shared" ref="I111:I113" si="60">D111*D111*C111</f>
        <v>72</v>
      </c>
      <c r="J111">
        <f t="shared" ref="J111:J113" si="61">B111*B111</f>
        <v>16384</v>
      </c>
    </row>
    <row r="112" spans="1:12" x14ac:dyDescent="0.15">
      <c r="A112" t="s">
        <v>9</v>
      </c>
      <c r="B112">
        <f>ROUND((B111-D111+2*F111)/E111+1,0)</f>
        <v>43</v>
      </c>
      <c r="C112">
        <f t="shared" ref="C112:C120" si="62">G111</f>
        <v>8</v>
      </c>
      <c r="D112">
        <v>1</v>
      </c>
      <c r="E112">
        <v>1</v>
      </c>
      <c r="F112">
        <v>0</v>
      </c>
      <c r="G112">
        <v>16</v>
      </c>
      <c r="H112" s="1">
        <f t="shared" si="59"/>
        <v>16</v>
      </c>
      <c r="I112">
        <f t="shared" si="60"/>
        <v>8</v>
      </c>
      <c r="J112">
        <f t="shared" si="61"/>
        <v>1849</v>
      </c>
      <c r="K112" s="1">
        <f t="shared" ref="K112:K113" si="63">2*I112*J112*H112</f>
        <v>473344</v>
      </c>
    </row>
    <row r="113" spans="1:12" x14ac:dyDescent="0.15">
      <c r="A113" t="s">
        <v>8</v>
      </c>
      <c r="B113">
        <f t="shared" ref="B112:B120" si="64">ROUNDUP((B112-D112+2*F112)/E112+1,0)</f>
        <v>43</v>
      </c>
      <c r="C113">
        <f t="shared" si="62"/>
        <v>16</v>
      </c>
      <c r="D113">
        <v>1</v>
      </c>
      <c r="E113">
        <v>1</v>
      </c>
      <c r="F113">
        <v>0</v>
      </c>
      <c r="G113">
        <v>16</v>
      </c>
      <c r="H113" s="1">
        <f t="shared" si="59"/>
        <v>16</v>
      </c>
      <c r="I113">
        <f t="shared" si="60"/>
        <v>16</v>
      </c>
      <c r="J113">
        <f t="shared" si="61"/>
        <v>1849</v>
      </c>
      <c r="K113" s="1">
        <f t="shared" si="63"/>
        <v>946688</v>
      </c>
    </row>
    <row r="114" spans="1:12" x14ac:dyDescent="0.15">
      <c r="A114" t="s">
        <v>24</v>
      </c>
      <c r="B114">
        <f t="shared" si="64"/>
        <v>43</v>
      </c>
      <c r="C114">
        <f t="shared" si="62"/>
        <v>16</v>
      </c>
      <c r="D114">
        <v>3</v>
      </c>
      <c r="E114">
        <v>1</v>
      </c>
      <c r="F114">
        <v>1</v>
      </c>
      <c r="G114">
        <v>16</v>
      </c>
      <c r="H114" s="1">
        <f>G114</f>
        <v>16</v>
      </c>
      <c r="I114">
        <f>D114*D114*C114</f>
        <v>144</v>
      </c>
      <c r="J114">
        <f>B114*B114</f>
        <v>1849</v>
      </c>
      <c r="K114" s="1">
        <f>2*I114*J114*H114</f>
        <v>8520192</v>
      </c>
    </row>
    <row r="115" spans="1:12" x14ac:dyDescent="0.15">
      <c r="A115" t="s">
        <v>39</v>
      </c>
      <c r="B115">
        <f>ROUNDUP((B114-D114+2*F114)/E114+1,0)</f>
        <v>43</v>
      </c>
      <c r="C115">
        <f t="shared" si="62"/>
        <v>16</v>
      </c>
      <c r="D115">
        <v>3</v>
      </c>
      <c r="E115">
        <v>2</v>
      </c>
      <c r="F115">
        <v>1</v>
      </c>
      <c r="G115">
        <v>16</v>
      </c>
      <c r="H115" s="1">
        <f t="shared" ref="H115:H120" si="65">G115</f>
        <v>16</v>
      </c>
      <c r="I115">
        <f t="shared" ref="I115:I120" si="66">D115*D115*C115</f>
        <v>144</v>
      </c>
      <c r="J115">
        <f t="shared" ref="J115:J120" si="67">B115*B115</f>
        <v>1849</v>
      </c>
    </row>
    <row r="116" spans="1:12" x14ac:dyDescent="0.15">
      <c r="A116" t="s">
        <v>25</v>
      </c>
      <c r="B116">
        <f>ROUND((B115-D115+2*F115)/E115+1,0)</f>
        <v>22</v>
      </c>
      <c r="C116">
        <f t="shared" si="62"/>
        <v>16</v>
      </c>
      <c r="D116">
        <v>1</v>
      </c>
      <c r="E116">
        <v>1</v>
      </c>
      <c r="F116">
        <v>0</v>
      </c>
      <c r="G116">
        <v>16</v>
      </c>
      <c r="H116" s="1">
        <f t="shared" si="65"/>
        <v>16</v>
      </c>
      <c r="I116">
        <f t="shared" si="66"/>
        <v>16</v>
      </c>
      <c r="J116">
        <f t="shared" si="67"/>
        <v>484</v>
      </c>
      <c r="K116" s="1">
        <f t="shared" ref="K116:K117" si="68">2*I116*J116*H116</f>
        <v>247808</v>
      </c>
    </row>
    <row r="117" spans="1:12" x14ac:dyDescent="0.15">
      <c r="A117" t="s">
        <v>26</v>
      </c>
      <c r="B117">
        <f t="shared" si="64"/>
        <v>22</v>
      </c>
      <c r="C117">
        <f t="shared" si="62"/>
        <v>16</v>
      </c>
      <c r="D117">
        <v>1</v>
      </c>
      <c r="E117">
        <v>1</v>
      </c>
      <c r="F117">
        <v>0</v>
      </c>
      <c r="G117">
        <v>16</v>
      </c>
      <c r="H117" s="1">
        <f t="shared" si="65"/>
        <v>16</v>
      </c>
      <c r="I117">
        <f t="shared" si="66"/>
        <v>16</v>
      </c>
      <c r="J117">
        <f t="shared" si="67"/>
        <v>484</v>
      </c>
      <c r="K117" s="1">
        <f t="shared" si="68"/>
        <v>247808</v>
      </c>
    </row>
    <row r="118" spans="1:12" x14ac:dyDescent="0.15">
      <c r="A118" t="s">
        <v>39</v>
      </c>
      <c r="B118">
        <f>ROUND((B117-D117+2*F117)/E117+1,0)</f>
        <v>22</v>
      </c>
      <c r="C118">
        <f t="shared" si="62"/>
        <v>16</v>
      </c>
      <c r="D118">
        <v>3</v>
      </c>
      <c r="E118">
        <v>3</v>
      </c>
      <c r="F118">
        <v>0</v>
      </c>
      <c r="G118">
        <v>16</v>
      </c>
      <c r="H118" s="1">
        <f t="shared" si="65"/>
        <v>16</v>
      </c>
      <c r="I118">
        <f t="shared" si="66"/>
        <v>144</v>
      </c>
      <c r="J118">
        <f t="shared" si="67"/>
        <v>484</v>
      </c>
    </row>
    <row r="119" spans="1:12" x14ac:dyDescent="0.15">
      <c r="A119" t="s">
        <v>11</v>
      </c>
      <c r="B119">
        <f>ROUND((B118-D118+2*F118)/E118+1,0)</f>
        <v>7</v>
      </c>
      <c r="C119">
        <f t="shared" si="62"/>
        <v>16</v>
      </c>
      <c r="D119">
        <v>1</v>
      </c>
      <c r="E119">
        <v>1</v>
      </c>
      <c r="F119">
        <v>0</v>
      </c>
      <c r="G119">
        <v>1</v>
      </c>
      <c r="H119" s="1">
        <f t="shared" si="65"/>
        <v>1</v>
      </c>
      <c r="I119">
        <f t="shared" si="66"/>
        <v>16</v>
      </c>
      <c r="J119">
        <f t="shared" si="67"/>
        <v>49</v>
      </c>
      <c r="K119" s="1">
        <f t="shared" ref="K119:K120" si="69">2*I119*J119*H119</f>
        <v>1568</v>
      </c>
    </row>
    <row r="120" spans="1:12" x14ac:dyDescent="0.15">
      <c r="B120">
        <f t="shared" si="64"/>
        <v>7</v>
      </c>
      <c r="C120">
        <f t="shared" si="62"/>
        <v>1</v>
      </c>
      <c r="H120" s="1">
        <f t="shared" si="65"/>
        <v>0</v>
      </c>
      <c r="I120">
        <f t="shared" si="66"/>
        <v>0</v>
      </c>
      <c r="J120">
        <f t="shared" si="67"/>
        <v>49</v>
      </c>
      <c r="K120" s="1">
        <f t="shared" si="69"/>
        <v>0</v>
      </c>
    </row>
    <row r="121" spans="1:12" x14ac:dyDescent="0.15">
      <c r="J121" t="s">
        <v>16</v>
      </c>
      <c r="K121" s="1">
        <f>ROUND(SUM(K110:K120)/1000000,1)</f>
        <v>17.5</v>
      </c>
      <c r="L121" s="1">
        <f>K121/$K$13</f>
        <v>7.608695652173914</v>
      </c>
    </row>
  </sheetData>
  <sortState ref="N12:O18">
    <sortCondition ref="N11"/>
  </sortState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channel変更効果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2017-11-21T04:26:26Z</dcterms:modified>
</cp:coreProperties>
</file>