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4805" windowHeight="7995"/>
  </bookViews>
  <sheets>
    <sheet name="Cifar10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7" i="1"/>
  <c r="Q19" i="1"/>
  <c r="Q20" i="1" s="1"/>
  <c r="R19" i="1"/>
  <c r="R20" i="1" s="1"/>
  <c r="O20" i="1"/>
  <c r="P19" i="1"/>
  <c r="P20" i="1" s="1"/>
  <c r="O19" i="1"/>
  <c r="K8" i="1" l="1"/>
  <c r="M8" i="1"/>
  <c r="L8" i="1"/>
  <c r="K9" i="1"/>
  <c r="M9" i="1"/>
  <c r="L9" i="1"/>
  <c r="K10" i="1"/>
  <c r="M10" i="1"/>
  <c r="L10" i="1"/>
  <c r="K11" i="1"/>
  <c r="M11" i="1"/>
  <c r="L11" i="1"/>
  <c r="K12" i="1"/>
  <c r="M12" i="1"/>
  <c r="L12" i="1"/>
  <c r="K13" i="1"/>
  <c r="M13" i="1"/>
  <c r="L13" i="1"/>
  <c r="K14" i="1"/>
  <c r="M14" i="1"/>
  <c r="L14" i="1"/>
  <c r="K15" i="1"/>
  <c r="M15" i="1"/>
  <c r="L15" i="1"/>
  <c r="L7" i="1"/>
  <c r="M7" i="1"/>
  <c r="K7" i="1"/>
  <c r="J8" i="1"/>
  <c r="J12" i="1"/>
  <c r="J7" i="1"/>
  <c r="I8" i="1"/>
  <c r="I9" i="1"/>
  <c r="I10" i="1"/>
  <c r="I11" i="1"/>
  <c r="I12" i="1"/>
  <c r="I13" i="1"/>
  <c r="I14" i="1"/>
  <c r="I15" i="1"/>
  <c r="I7" i="1"/>
  <c r="H8" i="1"/>
  <c r="H9" i="1"/>
  <c r="H10" i="1"/>
  <c r="J10" i="1" s="1"/>
  <c r="H11" i="1"/>
  <c r="H12" i="1"/>
  <c r="H13" i="1"/>
  <c r="H14" i="1"/>
  <c r="J14" i="1" s="1"/>
  <c r="H15" i="1"/>
  <c r="H7" i="1"/>
  <c r="G8" i="1"/>
  <c r="G9" i="1"/>
  <c r="J9" i="1" s="1"/>
  <c r="G10" i="1"/>
  <c r="G11" i="1"/>
  <c r="J11" i="1" s="1"/>
  <c r="G12" i="1"/>
  <c r="G13" i="1"/>
  <c r="J13" i="1" s="1"/>
  <c r="G14" i="1"/>
  <c r="G15" i="1"/>
  <c r="J15" i="1" s="1"/>
  <c r="G7" i="1"/>
  <c r="J19" i="1" l="1"/>
</calcChain>
</file>

<file path=xl/sharedStrings.xml><?xml version="1.0" encoding="utf-8"?>
<sst xmlns="http://schemas.openxmlformats.org/spreadsheetml/2006/main" count="21" uniqueCount="21">
  <si>
    <t>in-ch</t>
    <phoneticPr fontId="1"/>
  </si>
  <si>
    <t>kernel</t>
    <phoneticPr fontId="1"/>
  </si>
  <si>
    <t>out-ch</t>
    <phoneticPr fontId="1"/>
  </si>
  <si>
    <t>W/H</t>
    <phoneticPr fontId="1"/>
  </si>
  <si>
    <t>W/H</t>
    <phoneticPr fontId="1"/>
  </si>
  <si>
    <t>MEM-W</t>
    <phoneticPr fontId="1"/>
  </si>
  <si>
    <t>MEM-I</t>
    <phoneticPr fontId="1"/>
  </si>
  <si>
    <t>MEM-Out</t>
    <phoneticPr fontId="1"/>
  </si>
  <si>
    <t>sum</t>
    <phoneticPr fontId="1"/>
  </si>
  <si>
    <t>M</t>
    <phoneticPr fontId="1"/>
  </si>
  <si>
    <t>K</t>
    <phoneticPr fontId="1"/>
  </si>
  <si>
    <t>N</t>
    <phoneticPr fontId="1"/>
  </si>
  <si>
    <t>KB</t>
    <phoneticPr fontId="1"/>
  </si>
  <si>
    <t>only MEMIO</t>
    <phoneticPr fontId="1"/>
  </si>
  <si>
    <t>onlyMEMIO</t>
    <phoneticPr fontId="1"/>
  </si>
  <si>
    <t>GEMM_nn</t>
    <phoneticPr fontId="1"/>
  </si>
  <si>
    <t>GEMM_nnA1</t>
    <phoneticPr fontId="1"/>
  </si>
  <si>
    <t>M*K</t>
    <phoneticPr fontId="1"/>
  </si>
  <si>
    <t>CONST Var</t>
    <phoneticPr fontId="1"/>
  </si>
  <si>
    <t>GEMM_nnWB</t>
    <phoneticPr fontId="1"/>
  </si>
  <si>
    <t>GEM_nnWBはL1ノルムの掛け算なし</t>
    <rPh sb="15" eb="16">
      <t>カ</t>
    </rPh>
    <rPh sb="17" eb="18">
      <t>ザン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</si>
</sst>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_ 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sz val="11"/>
      <color rgb="FF00B0F0"/>
      <name val="ＭＳ Ｐゴシック"/>
      <family val="2"/>
      <scheme val="minor"/>
    </font>
    <font>
      <sz val="11"/>
      <color rgb="FF92D050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176" fontId="0" fillId="0" borderId="0" xfId="0" applyNumberFormat="1"/>
    <xf numFmtId="177" fontId="2" fillId="0" borderId="0" xfId="0" applyNumberFormat="1" applyFont="1"/>
    <xf numFmtId="177" fontId="0" fillId="0" borderId="0" xfId="0" applyNumberFormat="1"/>
    <xf numFmtId="0" fontId="3" fillId="0" borderId="0" xfId="0" applyFont="1"/>
    <xf numFmtId="177" fontId="3" fillId="0" borderId="0" xfId="0" applyNumberFormat="1" applyFo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Cifar10!$P$6</c:f>
              <c:strCache>
                <c:ptCount val="1"/>
                <c:pt idx="0">
                  <c:v>GEMM_nn</c:v>
                </c:pt>
              </c:strCache>
            </c:strRef>
          </c:tx>
          <c:spPr>
            <a:ln w="28575">
              <a:noFill/>
            </a:ln>
          </c:spPr>
          <c:xVal>
            <c:numRef>
              <c:f>Cifar10!$J$7:$J$15</c:f>
              <c:numCache>
                <c:formatCode>0_ </c:formatCode>
                <c:ptCount val="9"/>
                <c:pt idx="0">
                  <c:v>702.14400000000001</c:v>
                </c:pt>
                <c:pt idx="1">
                  <c:v>78.016000000000005</c:v>
                </c:pt>
                <c:pt idx="2">
                  <c:v>78.016000000000005</c:v>
                </c:pt>
                <c:pt idx="3">
                  <c:v>460.79999999999995</c:v>
                </c:pt>
                <c:pt idx="4">
                  <c:v>51.2</c:v>
                </c:pt>
                <c:pt idx="5">
                  <c:v>51.2</c:v>
                </c:pt>
                <c:pt idx="6">
                  <c:v>239.61599999999999</c:v>
                </c:pt>
                <c:pt idx="7">
                  <c:v>26.624000000000002</c:v>
                </c:pt>
                <c:pt idx="8">
                  <c:v>26.624000000000002</c:v>
                </c:pt>
              </c:numCache>
            </c:numRef>
          </c:xVal>
          <c:yVal>
            <c:numRef>
              <c:f>Cifar10!$P$7:$P$15</c:f>
              <c:numCache>
                <c:formatCode>0.0_ </c:formatCode>
                <c:ptCount val="9"/>
                <c:pt idx="0">
                  <c:v>35.36</c:v>
                </c:pt>
                <c:pt idx="1">
                  <c:v>6.57</c:v>
                </c:pt>
                <c:pt idx="2">
                  <c:v>6.57</c:v>
                </c:pt>
                <c:pt idx="3">
                  <c:v>46.95</c:v>
                </c:pt>
                <c:pt idx="4">
                  <c:v>7.01</c:v>
                </c:pt>
                <c:pt idx="5">
                  <c:v>7.01</c:v>
                </c:pt>
                <c:pt idx="6">
                  <c:v>53</c:v>
                </c:pt>
                <c:pt idx="7">
                  <c:v>7.2</c:v>
                </c:pt>
                <c:pt idx="8">
                  <c:v>7.2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Cifar10!$Q$6</c:f>
              <c:strCache>
                <c:ptCount val="1"/>
                <c:pt idx="0">
                  <c:v>GEMM_nnA1</c:v>
                </c:pt>
              </c:strCache>
            </c:strRef>
          </c:tx>
          <c:spPr>
            <a:ln w="28575">
              <a:noFill/>
            </a:ln>
          </c:spPr>
          <c:xVal>
            <c:numRef>
              <c:f>Cifar10!$J$7:$J$15</c:f>
              <c:numCache>
                <c:formatCode>0_ </c:formatCode>
                <c:ptCount val="9"/>
                <c:pt idx="0">
                  <c:v>702.14400000000001</c:v>
                </c:pt>
                <c:pt idx="1">
                  <c:v>78.016000000000005</c:v>
                </c:pt>
                <c:pt idx="2">
                  <c:v>78.016000000000005</c:v>
                </c:pt>
                <c:pt idx="3">
                  <c:v>460.79999999999995</c:v>
                </c:pt>
                <c:pt idx="4">
                  <c:v>51.2</c:v>
                </c:pt>
                <c:pt idx="5">
                  <c:v>51.2</c:v>
                </c:pt>
                <c:pt idx="6">
                  <c:v>239.61599999999999</c:v>
                </c:pt>
                <c:pt idx="7">
                  <c:v>26.624000000000002</c:v>
                </c:pt>
                <c:pt idx="8">
                  <c:v>26.624000000000002</c:v>
                </c:pt>
              </c:numCache>
            </c:numRef>
          </c:xVal>
          <c:yVal>
            <c:numRef>
              <c:f>Cifar10!$Q$7:$Q$15</c:f>
              <c:numCache>
                <c:formatCode>General</c:formatCode>
                <c:ptCount val="9"/>
                <c:pt idx="0">
                  <c:v>33.069000000000003</c:v>
                </c:pt>
                <c:pt idx="1">
                  <c:v>6.681</c:v>
                </c:pt>
                <c:pt idx="2">
                  <c:v>6.681</c:v>
                </c:pt>
                <c:pt idx="3">
                  <c:v>43.648000000000003</c:v>
                </c:pt>
                <c:pt idx="4">
                  <c:v>6.718</c:v>
                </c:pt>
                <c:pt idx="5">
                  <c:v>6.718</c:v>
                </c:pt>
                <c:pt idx="6">
                  <c:v>49.88</c:v>
                </c:pt>
                <c:pt idx="7">
                  <c:v>7.3920000000000003</c:v>
                </c:pt>
                <c:pt idx="8">
                  <c:v>7.3920000000000003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12512"/>
        <c:axId val="60510976"/>
      </c:scatterChart>
      <c:valAx>
        <c:axId val="60512512"/>
        <c:scaling>
          <c:orientation val="minMax"/>
        </c:scaling>
        <c:delete val="0"/>
        <c:axPos val="b"/>
        <c:numFmt formatCode="0_ " sourceLinked="1"/>
        <c:majorTickMark val="out"/>
        <c:minorTickMark val="none"/>
        <c:tickLblPos val="nextTo"/>
        <c:crossAx val="60510976"/>
        <c:crosses val="autoZero"/>
        <c:crossBetween val="midCat"/>
      </c:valAx>
      <c:valAx>
        <c:axId val="60510976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60512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100012</xdr:colOff>
      <xdr:row>20</xdr:row>
      <xdr:rowOff>66675</xdr:rowOff>
    </xdr:from>
    <xdr:to>
      <xdr:col>14</xdr:col>
      <xdr:colOff>557212</xdr:colOff>
      <xdr:row>36</xdr:row>
      <xdr:rowOff>66675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R22"/>
  <sheetViews>
    <sheetView tabSelected="1" topLeftCell="B5" workbookViewId="0">
      <selection activeCell="R16" sqref="R16"/>
    </sheetView>
  </sheetViews>
  <sheetFormatPr defaultRowHeight="13.5" x14ac:dyDescent="0.15"/>
  <cols>
    <col min="15" max="16" width="10.625" customWidth="1"/>
    <col min="17" max="18" width="11.5" customWidth="1"/>
  </cols>
  <sheetData>
    <row r="5" spans="2:18" x14ac:dyDescent="0.15">
      <c r="G5" t="s">
        <v>12</v>
      </c>
      <c r="N5" t="s">
        <v>18</v>
      </c>
    </row>
    <row r="6" spans="2:18" x14ac:dyDescent="0.15">
      <c r="B6" t="s">
        <v>0</v>
      </c>
      <c r="C6" t="s">
        <v>3</v>
      </c>
      <c r="D6" t="s">
        <v>2</v>
      </c>
      <c r="E6" t="s">
        <v>4</v>
      </c>
      <c r="F6" t="s">
        <v>1</v>
      </c>
      <c r="G6" t="s">
        <v>5</v>
      </c>
      <c r="H6" t="s">
        <v>6</v>
      </c>
      <c r="I6" t="s">
        <v>7</v>
      </c>
      <c r="J6" t="s">
        <v>8</v>
      </c>
      <c r="K6" t="s">
        <v>9</v>
      </c>
      <c r="L6" t="s">
        <v>11</v>
      </c>
      <c r="M6" t="s">
        <v>10</v>
      </c>
      <c r="N6" t="s">
        <v>17</v>
      </c>
      <c r="O6" t="s">
        <v>14</v>
      </c>
      <c r="P6" t="s">
        <v>15</v>
      </c>
      <c r="Q6" t="s">
        <v>16</v>
      </c>
      <c r="R6" t="s">
        <v>19</v>
      </c>
    </row>
    <row r="7" spans="2:18" x14ac:dyDescent="0.15">
      <c r="B7" s="1">
        <v>3</v>
      </c>
      <c r="C7" s="1">
        <v>32</v>
      </c>
      <c r="D7" s="1">
        <v>16</v>
      </c>
      <c r="E7" s="1">
        <v>32</v>
      </c>
      <c r="F7" s="1">
        <v>3</v>
      </c>
      <c r="G7" s="3">
        <f>F7*F7*B7*D7*4/1000</f>
        <v>1.728</v>
      </c>
      <c r="H7" s="3">
        <f>F7*F7*B7*E7*E7*4/1000</f>
        <v>110.592</v>
      </c>
      <c r="I7" s="3">
        <f>E7*E7*F7*F7*D7*4/1000</f>
        <v>589.82399999999996</v>
      </c>
      <c r="J7" s="3">
        <f>SUM(G7:I7)</f>
        <v>702.14400000000001</v>
      </c>
      <c r="K7" s="1">
        <f>D7</f>
        <v>16</v>
      </c>
      <c r="L7" s="1">
        <f>E7*E7</f>
        <v>1024</v>
      </c>
      <c r="M7" s="1">
        <f>F7*F7*D7</f>
        <v>144</v>
      </c>
      <c r="N7" s="1">
        <f>K7*M7</f>
        <v>2304</v>
      </c>
      <c r="O7" s="2">
        <v>12.9</v>
      </c>
      <c r="P7" s="2">
        <v>35.36</v>
      </c>
      <c r="Q7">
        <v>33.069000000000003</v>
      </c>
      <c r="R7">
        <v>31.99</v>
      </c>
    </row>
    <row r="8" spans="2:18" x14ac:dyDescent="0.15">
      <c r="B8">
        <v>3</v>
      </c>
      <c r="C8">
        <v>32</v>
      </c>
      <c r="D8">
        <v>16</v>
      </c>
      <c r="E8">
        <v>32</v>
      </c>
      <c r="F8">
        <v>1</v>
      </c>
      <c r="G8" s="4">
        <f t="shared" ref="G8:G15" si="0">F8*F8*B8*D8*4/1000</f>
        <v>0.192</v>
      </c>
      <c r="H8" s="4">
        <f t="shared" ref="H8:H15" si="1">F8*F8*B8*E8*E8*4/1000</f>
        <v>12.288</v>
      </c>
      <c r="I8" s="4">
        <f t="shared" ref="I8:I15" si="2">E8*E8*F8*F8*D8*4/1000</f>
        <v>65.536000000000001</v>
      </c>
      <c r="J8" s="4">
        <f t="shared" ref="J8:J15" si="3">SUM(G8:I8)</f>
        <v>78.016000000000005</v>
      </c>
      <c r="K8">
        <f t="shared" ref="K8:K15" si="4">D8</f>
        <v>16</v>
      </c>
      <c r="L8">
        <f t="shared" ref="L8:L15" si="5">E8*E8</f>
        <v>1024</v>
      </c>
      <c r="M8">
        <f>F8*F8*D8</f>
        <v>16</v>
      </c>
      <c r="N8" s="1">
        <f t="shared" ref="N8:N15" si="6">K8*M8</f>
        <v>256</v>
      </c>
      <c r="O8" s="2"/>
      <c r="P8" s="2">
        <v>6.57</v>
      </c>
      <c r="Q8">
        <v>6.681</v>
      </c>
      <c r="R8">
        <v>6.58</v>
      </c>
    </row>
    <row r="9" spans="2:18" x14ac:dyDescent="0.15">
      <c r="B9">
        <v>3</v>
      </c>
      <c r="C9">
        <v>32</v>
      </c>
      <c r="D9">
        <v>16</v>
      </c>
      <c r="E9">
        <v>32</v>
      </c>
      <c r="F9">
        <v>1</v>
      </c>
      <c r="G9" s="4">
        <f t="shared" si="0"/>
        <v>0.192</v>
      </c>
      <c r="H9" s="4">
        <f t="shared" si="1"/>
        <v>12.288</v>
      </c>
      <c r="I9" s="4">
        <f t="shared" si="2"/>
        <v>65.536000000000001</v>
      </c>
      <c r="J9" s="4">
        <f t="shared" si="3"/>
        <v>78.016000000000005</v>
      </c>
      <c r="K9">
        <f t="shared" si="4"/>
        <v>16</v>
      </c>
      <c r="L9">
        <f t="shared" si="5"/>
        <v>1024</v>
      </c>
      <c r="M9">
        <f>F9*F9*D9</f>
        <v>16</v>
      </c>
      <c r="N9" s="1">
        <f t="shared" si="6"/>
        <v>256</v>
      </c>
      <c r="O9" s="2"/>
      <c r="P9" s="2">
        <v>6.57</v>
      </c>
      <c r="Q9">
        <v>6.681</v>
      </c>
      <c r="R9">
        <v>6.58</v>
      </c>
    </row>
    <row r="10" spans="2:18" x14ac:dyDescent="0.15">
      <c r="B10">
        <v>16</v>
      </c>
      <c r="C10">
        <v>16</v>
      </c>
      <c r="D10">
        <v>32</v>
      </c>
      <c r="E10">
        <v>16</v>
      </c>
      <c r="F10">
        <v>3</v>
      </c>
      <c r="G10" s="4">
        <f t="shared" si="0"/>
        <v>18.431999999999999</v>
      </c>
      <c r="H10" s="4">
        <f t="shared" si="1"/>
        <v>147.45599999999999</v>
      </c>
      <c r="I10" s="4">
        <f t="shared" si="2"/>
        <v>294.91199999999998</v>
      </c>
      <c r="J10" s="4">
        <f t="shared" si="3"/>
        <v>460.79999999999995</v>
      </c>
      <c r="K10" s="7">
        <f t="shared" si="4"/>
        <v>32</v>
      </c>
      <c r="L10" s="7">
        <f t="shared" si="5"/>
        <v>256</v>
      </c>
      <c r="M10" s="7">
        <f>F10*F10*D10</f>
        <v>288</v>
      </c>
      <c r="N10" s="1">
        <f t="shared" si="6"/>
        <v>9216</v>
      </c>
      <c r="O10" s="2">
        <v>7.59</v>
      </c>
      <c r="P10" s="2">
        <v>46.95</v>
      </c>
      <c r="Q10">
        <v>43.648000000000003</v>
      </c>
      <c r="R10">
        <v>46.655000000000001</v>
      </c>
    </row>
    <row r="11" spans="2:18" x14ac:dyDescent="0.15">
      <c r="B11">
        <v>16</v>
      </c>
      <c r="C11">
        <v>16</v>
      </c>
      <c r="D11">
        <v>32</v>
      </c>
      <c r="E11">
        <v>16</v>
      </c>
      <c r="F11">
        <v>1</v>
      </c>
      <c r="G11" s="4">
        <f t="shared" si="0"/>
        <v>2.048</v>
      </c>
      <c r="H11" s="4">
        <f t="shared" si="1"/>
        <v>16.384</v>
      </c>
      <c r="I11" s="4">
        <f t="shared" si="2"/>
        <v>32.768000000000001</v>
      </c>
      <c r="J11" s="4">
        <f t="shared" si="3"/>
        <v>51.2</v>
      </c>
      <c r="K11">
        <f t="shared" si="4"/>
        <v>32</v>
      </c>
      <c r="L11">
        <f t="shared" si="5"/>
        <v>256</v>
      </c>
      <c r="M11">
        <f>F11*F11*D11</f>
        <v>32</v>
      </c>
      <c r="N11" s="1">
        <f t="shared" si="6"/>
        <v>1024</v>
      </c>
      <c r="O11" s="2"/>
      <c r="P11" s="2">
        <v>7.01</v>
      </c>
      <c r="Q11">
        <v>6.718</v>
      </c>
      <c r="R11">
        <v>6.9390000000000001</v>
      </c>
    </row>
    <row r="12" spans="2:18" x14ac:dyDescent="0.15">
      <c r="B12">
        <v>16</v>
      </c>
      <c r="C12">
        <v>16</v>
      </c>
      <c r="D12">
        <v>32</v>
      </c>
      <c r="E12">
        <v>16</v>
      </c>
      <c r="F12">
        <v>1</v>
      </c>
      <c r="G12" s="4">
        <f t="shared" si="0"/>
        <v>2.048</v>
      </c>
      <c r="H12" s="4">
        <f t="shared" si="1"/>
        <v>16.384</v>
      </c>
      <c r="I12" s="4">
        <f t="shared" si="2"/>
        <v>32.768000000000001</v>
      </c>
      <c r="J12" s="4">
        <f t="shared" si="3"/>
        <v>51.2</v>
      </c>
      <c r="K12">
        <f t="shared" si="4"/>
        <v>32</v>
      </c>
      <c r="L12">
        <f t="shared" si="5"/>
        <v>256</v>
      </c>
      <c r="M12">
        <f>F12*F12*D12</f>
        <v>32</v>
      </c>
      <c r="N12" s="1">
        <f t="shared" si="6"/>
        <v>1024</v>
      </c>
      <c r="O12" s="2"/>
      <c r="P12" s="2">
        <v>7.01</v>
      </c>
      <c r="Q12">
        <v>6.718</v>
      </c>
      <c r="R12">
        <v>6.9390000000000001</v>
      </c>
    </row>
    <row r="13" spans="2:18" x14ac:dyDescent="0.15">
      <c r="B13">
        <v>32</v>
      </c>
      <c r="C13">
        <v>8</v>
      </c>
      <c r="D13">
        <v>48</v>
      </c>
      <c r="E13">
        <v>8</v>
      </c>
      <c r="F13">
        <v>3</v>
      </c>
      <c r="G13" s="4">
        <f t="shared" si="0"/>
        <v>55.295999999999999</v>
      </c>
      <c r="H13" s="4">
        <f t="shared" si="1"/>
        <v>73.727999999999994</v>
      </c>
      <c r="I13" s="4">
        <f t="shared" si="2"/>
        <v>110.592</v>
      </c>
      <c r="J13" s="4">
        <f t="shared" si="3"/>
        <v>239.61599999999999</v>
      </c>
      <c r="K13">
        <f t="shared" si="4"/>
        <v>48</v>
      </c>
      <c r="L13">
        <f t="shared" si="5"/>
        <v>64</v>
      </c>
      <c r="M13">
        <f>F13*F13*D13</f>
        <v>432</v>
      </c>
      <c r="N13" s="1">
        <f t="shared" si="6"/>
        <v>20736</v>
      </c>
      <c r="O13" s="2">
        <v>4.84</v>
      </c>
      <c r="P13" s="2">
        <v>53</v>
      </c>
      <c r="Q13">
        <v>49.88</v>
      </c>
      <c r="R13">
        <v>52.34</v>
      </c>
    </row>
    <row r="14" spans="2:18" x14ac:dyDescent="0.15">
      <c r="B14" s="5">
        <v>32</v>
      </c>
      <c r="C14" s="5">
        <v>8</v>
      </c>
      <c r="D14" s="5">
        <v>48</v>
      </c>
      <c r="E14" s="5">
        <v>8</v>
      </c>
      <c r="F14" s="5">
        <v>1</v>
      </c>
      <c r="G14" s="6">
        <f t="shared" si="0"/>
        <v>6.1440000000000001</v>
      </c>
      <c r="H14" s="6">
        <f t="shared" si="1"/>
        <v>8.1920000000000002</v>
      </c>
      <c r="I14" s="6">
        <f t="shared" si="2"/>
        <v>12.288</v>
      </c>
      <c r="J14" s="6">
        <f t="shared" si="3"/>
        <v>26.624000000000002</v>
      </c>
      <c r="K14" s="5">
        <f t="shared" si="4"/>
        <v>48</v>
      </c>
      <c r="L14" s="5">
        <f t="shared" si="5"/>
        <v>64</v>
      </c>
      <c r="M14" s="5">
        <f>F14*F14*D14</f>
        <v>48</v>
      </c>
      <c r="N14" s="1">
        <f t="shared" si="6"/>
        <v>2304</v>
      </c>
      <c r="O14" s="2">
        <v>2.7</v>
      </c>
      <c r="P14" s="2">
        <v>7.2</v>
      </c>
      <c r="Q14">
        <v>7.3920000000000003</v>
      </c>
      <c r="R14">
        <v>7.0179999999999998</v>
      </c>
    </row>
    <row r="15" spans="2:18" x14ac:dyDescent="0.15">
      <c r="B15">
        <v>32</v>
      </c>
      <c r="C15">
        <v>8</v>
      </c>
      <c r="D15">
        <v>48</v>
      </c>
      <c r="E15">
        <v>8</v>
      </c>
      <c r="F15">
        <v>1</v>
      </c>
      <c r="G15" s="4">
        <f t="shared" si="0"/>
        <v>6.1440000000000001</v>
      </c>
      <c r="H15" s="4">
        <f t="shared" si="1"/>
        <v>8.1920000000000002</v>
      </c>
      <c r="I15" s="4">
        <f t="shared" si="2"/>
        <v>12.288</v>
      </c>
      <c r="J15" s="4">
        <f t="shared" si="3"/>
        <v>26.624000000000002</v>
      </c>
      <c r="K15">
        <f t="shared" si="4"/>
        <v>48</v>
      </c>
      <c r="L15">
        <f t="shared" si="5"/>
        <v>64</v>
      </c>
      <c r="M15">
        <f>F15*F15*D15</f>
        <v>48</v>
      </c>
      <c r="N15" s="1">
        <f t="shared" si="6"/>
        <v>2304</v>
      </c>
      <c r="O15" s="2">
        <v>2.7</v>
      </c>
      <c r="P15" s="2">
        <v>7.2</v>
      </c>
      <c r="Q15">
        <v>7.3920000000000003</v>
      </c>
      <c r="R15">
        <v>7.0179999999999998</v>
      </c>
    </row>
    <row r="16" spans="2:18" x14ac:dyDescent="0.15">
      <c r="B16">
        <v>48</v>
      </c>
      <c r="G16" s="4"/>
      <c r="H16" s="4"/>
      <c r="I16" s="4"/>
      <c r="J16" s="4"/>
      <c r="O16" s="2"/>
      <c r="P16" s="2"/>
    </row>
    <row r="17" spans="2:18" x14ac:dyDescent="0.15">
      <c r="B17">
        <v>48</v>
      </c>
      <c r="G17" s="4"/>
      <c r="H17" s="4"/>
      <c r="I17" s="4"/>
      <c r="J17" s="4"/>
      <c r="O17" s="2"/>
      <c r="P17" s="2"/>
    </row>
    <row r="18" spans="2:18" x14ac:dyDescent="0.15">
      <c r="B18">
        <v>48</v>
      </c>
      <c r="G18" s="4"/>
      <c r="H18" s="4"/>
      <c r="I18" s="4"/>
      <c r="J18" s="4"/>
      <c r="O18" s="2"/>
      <c r="P18" s="2"/>
    </row>
    <row r="19" spans="2:18" x14ac:dyDescent="0.15">
      <c r="J19" s="4">
        <f>SUM(J7:J18)</f>
        <v>1714.24</v>
      </c>
      <c r="L19" t="s">
        <v>13</v>
      </c>
      <c r="O19" s="2">
        <f>SUM(O7:O15)</f>
        <v>30.73</v>
      </c>
      <c r="P19" s="2">
        <f>SUM(P7:P15)</f>
        <v>176.87</v>
      </c>
      <c r="Q19" s="2">
        <f t="shared" ref="Q19:R19" si="7">SUM(Q7:Q15)</f>
        <v>168.179</v>
      </c>
      <c r="R19" s="2">
        <f t="shared" si="7"/>
        <v>172.059</v>
      </c>
    </row>
    <row r="20" spans="2:18" x14ac:dyDescent="0.15">
      <c r="O20">
        <f>1000*1/O19</f>
        <v>32.541490400260329</v>
      </c>
      <c r="P20">
        <f>1000*1/P19</f>
        <v>5.653870074065698</v>
      </c>
      <c r="Q20">
        <f t="shared" ref="Q20:R20" si="8">1000*1/Q19</f>
        <v>5.9460455823854348</v>
      </c>
      <c r="R20">
        <f t="shared" si="8"/>
        <v>5.8119598509813493</v>
      </c>
    </row>
    <row r="22" spans="2:18" x14ac:dyDescent="0.15">
      <c r="R22" t="s">
        <v>20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Cifar10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2017-09-07T04:38:19Z</dcterms:modified>
</cp:coreProperties>
</file>