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9150" windowHeight="5085" firstSheet="1" activeTab="1"/>
  </bookViews>
  <sheets>
    <sheet name="縦" sheetId="3" r:id="rId1"/>
    <sheet name="横" sheetId="7" r:id="rId2"/>
  </sheets>
  <calcPr calcId="162912"/>
</workbook>
</file>

<file path=xl/calcChain.xml><?xml version="1.0" encoding="utf-8"?>
<calcChain xmlns="http://schemas.openxmlformats.org/spreadsheetml/2006/main">
  <c r="AA6" i="7" l="1"/>
  <c r="AA3" i="7"/>
  <c r="W32" i="7"/>
  <c r="K11" i="7"/>
  <c r="W31" i="7"/>
  <c r="W30" i="7"/>
  <c r="K9" i="7"/>
  <c r="W28" i="7"/>
  <c r="W26" i="7"/>
  <c r="W27" i="7"/>
  <c r="K8" i="7"/>
  <c r="K7" i="7"/>
  <c r="J4" i="7"/>
  <c r="K4" i="7"/>
  <c r="K5" i="7"/>
  <c r="K6" i="7"/>
  <c r="K10" i="7"/>
  <c r="N11" i="3"/>
  <c r="N12" i="3"/>
  <c r="N9" i="3"/>
  <c r="N3" i="3"/>
  <c r="W24" i="7"/>
  <c r="W29" i="7"/>
  <c r="W15" i="7"/>
  <c r="W16" i="7"/>
  <c r="W17" i="7"/>
  <c r="W18" i="7"/>
  <c r="K16" i="7"/>
  <c r="K25" i="7"/>
  <c r="K26" i="7"/>
  <c r="K27" i="7"/>
  <c r="W6" i="7"/>
  <c r="W12" i="7"/>
  <c r="K32" i="7"/>
  <c r="K19" i="7"/>
  <c r="AA5" i="7"/>
  <c r="K30" i="7"/>
  <c r="AA4" i="7"/>
  <c r="AA7" i="7"/>
  <c r="N13" i="3"/>
  <c r="N10" i="3"/>
  <c r="K62" i="3"/>
  <c r="K60" i="3"/>
  <c r="K4" i="3"/>
  <c r="W9" i="7"/>
  <c r="K19" i="3"/>
  <c r="N5" i="3"/>
  <c r="K44" i="3"/>
  <c r="K41" i="3"/>
  <c r="K16" i="3"/>
  <c r="K5" i="3"/>
  <c r="K6" i="3"/>
  <c r="K7" i="3"/>
  <c r="K50" i="3"/>
  <c r="K51" i="3"/>
  <c r="K52" i="3"/>
  <c r="K61" i="3"/>
  <c r="K63" i="3"/>
  <c r="K30" i="3"/>
  <c r="N4" i="3"/>
  <c r="K25" i="3"/>
  <c r="K26" i="3"/>
  <c r="K32" i="3"/>
  <c r="K47" i="3"/>
  <c r="K8" i="3"/>
  <c r="K59" i="3"/>
  <c r="K9" i="3"/>
  <c r="K64" i="3"/>
  <c r="K53" i="3"/>
  <c r="K27" i="3"/>
  <c r="N6" i="3"/>
  <c r="N7" i="3"/>
</calcChain>
</file>

<file path=xl/sharedStrings.xml><?xml version="1.0" encoding="utf-8"?>
<sst xmlns="http://schemas.openxmlformats.org/spreadsheetml/2006/main" count="216" uniqueCount="95">
  <si>
    <t>8/30(土)　晴天時</t>
    <rPh sb="8" eb="10">
      <t>セイテン</t>
    </rPh>
    <rPh sb="10" eb="11">
      <t>ジ</t>
    </rPh>
    <phoneticPr fontId="1"/>
  </si>
  <si>
    <t>費用</t>
    <rPh sb="0" eb="2">
      <t>ヒヨウ</t>
    </rPh>
    <phoneticPr fontId="1"/>
  </si>
  <si>
    <t>時刻</t>
    <rPh sb="0" eb="2">
      <t>ジコク</t>
    </rPh>
    <phoneticPr fontId="1"/>
  </si>
  <si>
    <t>関東</t>
    <rPh sb="0" eb="2">
      <t>カントウ</t>
    </rPh>
    <phoneticPr fontId="1"/>
  </si>
  <si>
    <t>東北</t>
    <rPh sb="0" eb="2">
      <t>トウホク</t>
    </rPh>
    <phoneticPr fontId="1"/>
  </si>
  <si>
    <t>京都</t>
    <rPh sb="0" eb="2">
      <t>キョウト</t>
    </rPh>
    <phoneticPr fontId="1"/>
  </si>
  <si>
    <t>出費項目</t>
    <rPh sb="0" eb="2">
      <t>シュッピ</t>
    </rPh>
    <rPh sb="2" eb="4">
      <t>コウモク</t>
    </rPh>
    <phoneticPr fontId="1"/>
  </si>
  <si>
    <t>単費用</t>
    <rPh sb="0" eb="1">
      <t>タン</t>
    </rPh>
    <phoneticPr fontId="1"/>
  </si>
  <si>
    <t>数</t>
    <rPh sb="0" eb="1">
      <t>カズ</t>
    </rPh>
    <phoneticPr fontId="1"/>
  </si>
  <si>
    <t>割引等</t>
    <rPh sb="0" eb="2">
      <t>ワリビキ</t>
    </rPh>
    <rPh sb="2" eb="3">
      <t>トウ</t>
    </rPh>
    <phoneticPr fontId="1"/>
  </si>
  <si>
    <t>計</t>
  </si>
  <si>
    <t>移動費</t>
    <rPh sb="0" eb="2">
      <t>イドウ</t>
    </rPh>
    <phoneticPr fontId="1"/>
  </si>
  <si>
    <t>（浦三澤内白伊加）</t>
  </si>
  <si>
    <t>（山）</t>
    <rPh sb="1" eb="2">
      <t>ヤマ</t>
    </rPh>
    <phoneticPr fontId="1"/>
  </si>
  <si>
    <t>（土百）</t>
  </si>
  <si>
    <t>京都→箱根湯本（乗車券）　：土百</t>
  </si>
  <si>
    <t>宿泊費</t>
    <rPh sb="0" eb="3">
      <t>シュクハクヒ</t>
    </rPh>
    <phoneticPr fontId="1"/>
  </si>
  <si>
    <t>京都→小田原（特急券）</t>
  </si>
  <si>
    <t>アスレチック</t>
    <phoneticPr fontId="1"/>
  </si>
  <si>
    <t>仙台</t>
    <rPh sb="0" eb="2">
      <t>センダイ</t>
    </rPh>
    <phoneticPr fontId="1"/>
  </si>
  <si>
    <t>仙台→新宿（乗車券）　：山</t>
  </si>
  <si>
    <t>飲食費</t>
  </si>
  <si>
    <t>仙台→大宮（特急券）</t>
    <rPh sb="0" eb="2">
      <t>センダイ</t>
    </rPh>
    <rPh sb="3" eb="5">
      <t>オオミヤ</t>
    </rPh>
    <rPh sb="6" eb="8">
      <t>トッキュウ</t>
    </rPh>
    <rPh sb="8" eb="9">
      <t>ケン</t>
    </rPh>
    <phoneticPr fontId="1"/>
  </si>
  <si>
    <t>合計</t>
  </si>
  <si>
    <t>新宿→箱根湯本　：浦三澤内白伊加山</t>
  </si>
  <si>
    <t>大宮</t>
    <rPh sb="0" eb="2">
      <t>オオミヤ</t>
    </rPh>
    <phoneticPr fontId="1"/>
  </si>
  <si>
    <t>（ひかり）</t>
    <phoneticPr fontId="1"/>
  </si>
  <si>
    <t>仙台</t>
  </si>
  <si>
    <t>京都</t>
  </si>
  <si>
    <t>新宿</t>
    <rPh sb="0" eb="2">
      <t>シンジュク</t>
    </rPh>
    <phoneticPr fontId="1"/>
  </si>
  <si>
    <t>新宿</t>
  </si>
  <si>
    <t>箱根内</t>
  </si>
  <si>
    <t>箱根湯本</t>
    <rPh sb="0" eb="2">
      <t>ハコネ</t>
    </rPh>
    <rPh sb="2" eb="4">
      <t>ユモト</t>
    </rPh>
    <phoneticPr fontId="1"/>
  </si>
  <si>
    <t>小田原</t>
    <rPh sb="0" eb="3">
      <t>オダワラ</t>
    </rPh>
    <phoneticPr fontId="1"/>
  </si>
  <si>
    <t>昼食</t>
    <rPh sb="0" eb="2">
      <t>チュウショク</t>
    </rPh>
    <phoneticPr fontId="1"/>
  </si>
  <si>
    <t>昼食（はつ花：そば）</t>
    <rPh sb="0" eb="2">
      <t>チュウショク</t>
    </rPh>
    <rPh sb="5" eb="6">
      <t>ハナ</t>
    </rPh>
    <phoneticPr fontId="1"/>
  </si>
  <si>
    <t>フォレストアドベンチャー箱根</t>
    <rPh sb="12" eb="14">
      <t>ハコネ</t>
    </rPh>
    <phoneticPr fontId="1"/>
  </si>
  <si>
    <t>（所要時間1～3時間。17時に閉まる）</t>
    <rPh sb="1" eb="3">
      <t>ショヨウ</t>
    </rPh>
    <rPh sb="3" eb="5">
      <t>ジカン</t>
    </rPh>
    <rPh sb="8" eb="10">
      <t>ジカン</t>
    </rPh>
    <rPh sb="13" eb="14">
      <t>ジ</t>
    </rPh>
    <rPh sb="15" eb="16">
      <t>シ</t>
    </rPh>
    <phoneticPr fontId="1"/>
  </si>
  <si>
    <t>アドベンチャーコース</t>
    <phoneticPr fontId="1"/>
  </si>
  <si>
    <t>適用済</t>
  </si>
  <si>
    <t>(税込)</t>
  </si>
  <si>
    <t>BBQ</t>
    <phoneticPr fontId="1"/>
  </si>
  <si>
    <t>BBQ（箱根バーベキューテラス Wimpy）</t>
  </si>
  <si>
    <t>食材費</t>
    <rPh sb="0" eb="2">
      <t>ショクザイ</t>
    </rPh>
    <rPh sb="2" eb="3">
      <t>ヒ</t>
    </rPh>
    <phoneticPr fontId="1"/>
  </si>
  <si>
    <t>飲み放題（ソフトドリンク）</t>
    <rPh sb="0" eb="1">
      <t>ノ</t>
    </rPh>
    <rPh sb="2" eb="4">
      <t>ホウダイ</t>
    </rPh>
    <phoneticPr fontId="1"/>
  </si>
  <si>
    <t>温泉</t>
    <rPh sb="0" eb="2">
      <t>オンセン</t>
    </rPh>
    <phoneticPr fontId="1"/>
  </si>
  <si>
    <t>宿泊費（弥次喜多の湯）</t>
  </si>
  <si>
    <t>部屋</t>
  </si>
  <si>
    <t>飲み</t>
    <rPh sb="0" eb="1">
      <t>ノ</t>
    </rPh>
    <phoneticPr fontId="1"/>
  </si>
  <si>
    <t>8/31(日)　晴天時</t>
    <rPh sb="8" eb="10">
      <t>セイテン</t>
    </rPh>
    <rPh sb="10" eb="11">
      <t>ジ</t>
    </rPh>
    <phoneticPr fontId="1"/>
  </si>
  <si>
    <t>起床</t>
  </si>
  <si>
    <t>朝食</t>
  </si>
  <si>
    <t>朝食</t>
    <phoneticPr fontId="1"/>
  </si>
  <si>
    <t>身支度、部屋の片付け</t>
  </si>
  <si>
    <t>チェックアウト、出発（徒歩10分）</t>
  </si>
  <si>
    <t>駅のロッカー</t>
    <rPh sb="0" eb="1">
      <t>エキ</t>
    </rPh>
    <phoneticPr fontId="1"/>
  </si>
  <si>
    <t>早雲寺</t>
  </si>
  <si>
    <t>（徒歩）</t>
  </si>
  <si>
    <t>昼食</t>
  </si>
  <si>
    <t>昼食（直吉：湯葉丼）</t>
  </si>
  <si>
    <t>箱根湯本駅</t>
  </si>
  <si>
    <t>移動費（往復）</t>
    <rPh sb="0" eb="3">
      <t>イドウヒ</t>
    </rPh>
    <rPh sb="4" eb="6">
      <t>オウフク</t>
    </rPh>
    <phoneticPr fontId="1"/>
  </si>
  <si>
    <t>（移動）</t>
    <rPh sb="1" eb="3">
      <t>イドウ</t>
    </rPh>
    <phoneticPr fontId="1"/>
  </si>
  <si>
    <t>強羅駅</t>
  </si>
  <si>
    <t>箱根湯本駅→強羅駅（箱根登山鉄道線）</t>
  </si>
  <si>
    <t>早雲山駅</t>
  </si>
  <si>
    <t>強羅駅→早雲山駅（箱根登山ケーブルカー）</t>
  </si>
  <si>
    <t xml:space="preserve">大涌谷 </t>
  </si>
  <si>
    <t>早雲山駅→大涌谷駅（箱根ロープウェイ）</t>
  </si>
  <si>
    <t>往復価格</t>
  </si>
  <si>
    <t>（移動）</t>
    <phoneticPr fontId="1"/>
  </si>
  <si>
    <t>箱根湯本→新宿　：浦三澤内白伊百山</t>
  </si>
  <si>
    <t>箱根湯本→京都（乗車券）　：土加</t>
  </si>
  <si>
    <t>小田原→京都（特急券）</t>
  </si>
  <si>
    <t>新宿→仙台（乗車券）　：山</t>
  </si>
  <si>
    <t>大宮→仙台（特急券）</t>
  </si>
  <si>
    <t>（浦三澤内白伊百）</t>
  </si>
  <si>
    <t>（土加）</t>
    <rPh sb="1" eb="2">
      <t>ツチ</t>
    </rPh>
    <rPh sb="2" eb="3">
      <t>カ</t>
    </rPh>
    <phoneticPr fontId="1"/>
  </si>
  <si>
    <t>（浦三澤内伊加）</t>
  </si>
  <si>
    <t>京都→箱根湯本（乗車券）：𡈽井往復割＋学割（0.9*0.8)</t>
  </si>
  <si>
    <t>京都→新横浜</t>
  </si>
  <si>
    <t>学割済価格</t>
  </si>
  <si>
    <t>新百合ケ丘→箱根湯本</t>
  </si>
  <si>
    <t>仙台→鶴見</t>
  </si>
  <si>
    <t>鶴見→箱根湯本</t>
  </si>
  <si>
    <t>新宿→箱根湯本</t>
    <phoneticPr fontId="1"/>
  </si>
  <si>
    <t>鶴見</t>
  </si>
  <si>
    <t>新百合ケ丘</t>
  </si>
  <si>
    <t>（西山実家）</t>
  </si>
  <si>
    <t>（百田実家）</t>
  </si>
  <si>
    <t>箱根湯本→新宿</t>
    <phoneticPr fontId="1"/>
  </si>
  <si>
    <t>箱根湯本→新百合ケ丘</t>
  </si>
  <si>
    <t>箱根湯本→京都（乗車券）；𡈽井往復割＋学割</t>
  </si>
  <si>
    <t>箱根湯本→京都（乗車券）</t>
    <phoneticPr fontId="1"/>
  </si>
  <si>
    <t>（浦三澤内伊百）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</si>
</sst>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;[Red]\-#,##0.0"/>
  </numFmts>
  <fonts count="2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8"/>
      <color theme="1"/>
      <name val="ＭＳ Ｐゴシック"/>
      <family val="2"/>
      <charset val="128"/>
      <scheme val="minor"/>
    </font>
    <font>
      <sz val="8"/>
      <color rgb="FFC00000"/>
      <name val="ＭＳ Ｐゴシック"/>
      <family val="2"/>
      <charset val="128"/>
      <scheme val="minor"/>
    </font>
    <font>
      <sz val="8"/>
      <color rgb="FF7F7F7F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  <font>
      <sz val="8"/>
      <color rgb="FFFF0000"/>
      <name val="ＭＳ Ｐゴシック"/>
      <family val="2"/>
      <charset val="128"/>
      <scheme val="minor"/>
    </font>
    <font>
      <sz val="8"/>
      <color rgb="FF0070C0"/>
      <name val="ＭＳ Ｐゴシック"/>
      <family val="2"/>
      <charset val="128"/>
      <scheme val="minor"/>
    </font>
    <font>
      <b/>
      <sz val="8"/>
      <color rgb="FFC00000"/>
      <name val="ＭＳ Ｐゴシック"/>
      <family val="3"/>
      <charset val="128"/>
      <scheme val="minor"/>
    </font>
    <font>
      <b/>
      <sz val="8"/>
      <color rgb="FFC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8"/>
      <color rgb="FF0000FF"/>
      <name val="ＭＳ Ｐゴシック"/>
      <family val="3"/>
      <charset val="128"/>
      <scheme val="minor"/>
    </font>
    <font>
      <sz val="11"/>
      <color rgb="FFC00000"/>
      <name val="ＭＳ Ｐゴシック"/>
      <family val="2"/>
      <charset val="128"/>
      <scheme val="minor"/>
    </font>
    <font>
      <sz val="11"/>
      <color rgb="FFC0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4"/>
      <color theme="1"/>
      <name val="ＭＳ Ｐゴシック"/>
      <family val="3"/>
      <charset val="128"/>
      <scheme val="minor"/>
    </font>
    <font>
      <sz val="8"/>
      <color rgb="FF000000"/>
      <name val="ＭＳ Ｐゴシック"/>
      <family val="2"/>
      <charset val="128"/>
      <scheme val="minor"/>
    </font>
    <font>
      <sz val="8"/>
      <color rgb="FF000000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D7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3" xfId="0" applyFont="1" applyBorder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3" fillId="5" borderId="0" xfId="0" applyFont="1" applyFill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7" borderId="3" xfId="0" applyFont="1" applyFill="1" applyBorder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9" borderId="0" xfId="0" applyFont="1" applyFill="1">
      <alignment vertical="center"/>
    </xf>
    <xf numFmtId="0" fontId="3" fillId="8" borderId="3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3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10" borderId="0" xfId="0" applyFont="1" applyFill="1">
      <alignment vertical="center"/>
    </xf>
    <xf numFmtId="0" fontId="3" fillId="10" borderId="3" xfId="0" applyFont="1" applyFill="1" applyBorder="1">
      <alignment vertical="center"/>
    </xf>
    <xf numFmtId="0" fontId="10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3" fillId="11" borderId="3" xfId="0" applyFont="1" applyFill="1" applyBorder="1">
      <alignment vertical="center"/>
    </xf>
    <xf numFmtId="0" fontId="3" fillId="12" borderId="3" xfId="0" applyFont="1" applyFill="1" applyBorder="1">
      <alignment vertical="center"/>
    </xf>
    <xf numFmtId="0" fontId="3" fillId="12" borderId="0" xfId="0" applyFont="1" applyFill="1">
      <alignment vertical="center"/>
    </xf>
    <xf numFmtId="0" fontId="6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38" fontId="3" fillId="0" borderId="0" xfId="2" applyFont="1">
      <alignment vertical="center"/>
    </xf>
    <xf numFmtId="38" fontId="8" fillId="0" borderId="0" xfId="2" applyFont="1" applyBorder="1">
      <alignment vertical="center"/>
    </xf>
    <xf numFmtId="38" fontId="12" fillId="0" borderId="7" xfId="2" applyFont="1" applyBorder="1">
      <alignment vertical="center"/>
    </xf>
    <xf numFmtId="38" fontId="3" fillId="0" borderId="0" xfId="2" applyFont="1" applyFill="1">
      <alignment vertical="center"/>
    </xf>
    <xf numFmtId="38" fontId="3" fillId="0" borderId="0" xfId="2" applyFont="1" applyFill="1" applyBorder="1">
      <alignment vertical="center"/>
    </xf>
    <xf numFmtId="38" fontId="3" fillId="0" borderId="0" xfId="2" applyFont="1" applyBorder="1">
      <alignment vertical="center"/>
    </xf>
    <xf numFmtId="38" fontId="15" fillId="0" borderId="8" xfId="2" applyFont="1" applyFill="1" applyBorder="1">
      <alignment vertical="center"/>
    </xf>
    <xf numFmtId="38" fontId="9" fillId="0" borderId="9" xfId="2" applyFont="1" applyFill="1" applyBorder="1">
      <alignment vertical="center"/>
    </xf>
    <xf numFmtId="38" fontId="15" fillId="0" borderId="8" xfId="2" applyFont="1" applyBorder="1">
      <alignment vertical="center"/>
    </xf>
    <xf numFmtId="38" fontId="9" fillId="0" borderId="9" xfId="2" applyFont="1" applyBorder="1">
      <alignment vertical="center"/>
    </xf>
    <xf numFmtId="38" fontId="7" fillId="0" borderId="0" xfId="2" applyFont="1">
      <alignment vertical="center"/>
    </xf>
    <xf numFmtId="38" fontId="12" fillId="0" borderId="7" xfId="2" applyFont="1" applyFill="1" applyBorder="1">
      <alignment vertical="center"/>
    </xf>
    <xf numFmtId="38" fontId="13" fillId="0" borderId="7" xfId="2" applyFont="1" applyFill="1" applyBorder="1">
      <alignment vertical="center"/>
    </xf>
    <xf numFmtId="38" fontId="17" fillId="0" borderId="5" xfId="2" applyFont="1" applyBorder="1">
      <alignment vertical="center"/>
    </xf>
    <xf numFmtId="38" fontId="18" fillId="0" borderId="5" xfId="2" applyFont="1" applyBorder="1">
      <alignment vertical="center"/>
    </xf>
    <xf numFmtId="38" fontId="19" fillId="0" borderId="5" xfId="2" applyFont="1" applyBorder="1">
      <alignment vertical="center"/>
    </xf>
    <xf numFmtId="38" fontId="20" fillId="13" borderId="6" xfId="2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6" fontId="3" fillId="0" borderId="0" xfId="2" applyNumberFormat="1" applyFont="1">
      <alignment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38" fontId="20" fillId="13" borderId="14" xfId="2" applyFont="1" applyFill="1" applyBorder="1">
      <alignment vertical="center"/>
    </xf>
    <xf numFmtId="0" fontId="21" fillId="14" borderId="10" xfId="0" applyFont="1" applyFill="1" applyBorder="1">
      <alignment vertical="center"/>
    </xf>
    <xf numFmtId="0" fontId="16" fillId="14" borderId="11" xfId="0" applyFont="1" applyFill="1" applyBorder="1" applyAlignment="1">
      <alignment horizontal="center" vertical="center"/>
    </xf>
    <xf numFmtId="0" fontId="18" fillId="14" borderId="11" xfId="0" applyFont="1" applyFill="1" applyBorder="1" applyAlignment="1">
      <alignment horizontal="center" vertical="center"/>
    </xf>
    <xf numFmtId="0" fontId="19" fillId="14" borderId="15" xfId="0" applyFont="1" applyFill="1" applyBorder="1" applyAlignment="1">
      <alignment horizontal="center" vertical="center"/>
    </xf>
    <xf numFmtId="0" fontId="20" fillId="14" borderId="16" xfId="0" applyFont="1" applyFill="1" applyBorder="1" applyAlignment="1">
      <alignment horizontal="center" vertical="center"/>
    </xf>
    <xf numFmtId="0" fontId="3" fillId="14" borderId="10" xfId="0" applyFont="1" applyFill="1" applyBorder="1">
      <alignment vertical="center"/>
    </xf>
    <xf numFmtId="38" fontId="17" fillId="14" borderId="12" xfId="2" applyFont="1" applyFill="1" applyBorder="1">
      <alignment vertical="center"/>
    </xf>
    <xf numFmtId="38" fontId="18" fillId="14" borderId="12" xfId="2" applyFont="1" applyFill="1" applyBorder="1">
      <alignment vertical="center"/>
    </xf>
    <xf numFmtId="38" fontId="19" fillId="14" borderId="13" xfId="2" applyFont="1" applyFill="1" applyBorder="1">
      <alignment vertical="center"/>
    </xf>
    <xf numFmtId="38" fontId="3" fillId="0" borderId="0" xfId="0" applyNumberFormat="1" applyFont="1" applyBorder="1">
      <alignment vertical="center"/>
    </xf>
    <xf numFmtId="38" fontId="3" fillId="0" borderId="0" xfId="0" applyNumberFormat="1" applyFont="1">
      <alignment vertical="center"/>
    </xf>
    <xf numFmtId="0" fontId="3" fillId="4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40" fontId="3" fillId="0" borderId="0" xfId="2" applyNumberFormat="1" applyFont="1">
      <alignment vertical="center"/>
    </xf>
    <xf numFmtId="38" fontId="10" fillId="0" borderId="0" xfId="2" applyFont="1">
      <alignment vertical="center"/>
    </xf>
    <xf numFmtId="0" fontId="3" fillId="6" borderId="0" xfId="0" applyFont="1" applyFill="1" applyBorder="1">
      <alignment vertical="center"/>
    </xf>
    <xf numFmtId="176" fontId="22" fillId="0" borderId="0" xfId="2" applyNumberFormat="1" applyFont="1">
      <alignment vertical="center"/>
    </xf>
    <xf numFmtId="0" fontId="22" fillId="0" borderId="0" xfId="0" applyFont="1">
      <alignment vertical="center"/>
    </xf>
    <xf numFmtId="38" fontId="22" fillId="0" borderId="0" xfId="2" applyFont="1">
      <alignment vertical="center"/>
    </xf>
    <xf numFmtId="40" fontId="22" fillId="0" borderId="0" xfId="2" applyNumberFormat="1" applyFont="1">
      <alignment vertical="center"/>
    </xf>
    <xf numFmtId="38" fontId="23" fillId="0" borderId="0" xfId="2" applyFont="1" applyBorder="1">
      <alignment vertical="center"/>
    </xf>
    <xf numFmtId="0" fontId="3" fillId="10" borderId="0" xfId="0" applyFont="1" applyFill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3" fillId="9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</cellXfs>
  <cellStyles count="3">
    <cellStyle name="Hyperlink" xfId="1"/>
    <cellStyle name="桁区切り" xfId="2" builtinId="6"/>
    <cellStyle name="標準" xfId="0" builtinId="0"/>
  </cellStyles>
  <dxfs count="0"/>
  <tableStyles count="0" defaultTableStyle="TableStyleMedium2" defaultPivotStyle="PivotStyleLight16"/>
  <colors>
    <mruColors>
      <color rgb="FFFFFF99"/>
      <color rgb="FFFFFFCC"/>
      <color rgb="FFCCECFF"/>
      <color rgb="FFFFCCCC"/>
      <color rgb="FFFFCCFF"/>
      <color rgb="FF0000FF"/>
      <color rgb="FF0000CC"/>
      <color rgb="FFFFC9C9"/>
      <color rgb="FFFFDD71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1"/>
  <sheetViews>
    <sheetView zoomScale="80" zoomScaleNormal="80" workbookViewId="0">
      <selection activeCell="R4" sqref="R4"/>
    </sheetView>
  </sheetViews>
  <sheetFormatPr defaultColWidth="8.875" defaultRowHeight="13.9" customHeight="1"/>
  <cols>
    <col min="1" max="1" width="4.625" style="1" customWidth="1"/>
    <col min="2" max="2" width="11.625" style="1" customWidth="1"/>
    <col min="3" max="3" width="9" style="1" customWidth="1"/>
    <col min="4" max="4" width="7.625" style="1" bestFit="1" customWidth="1"/>
    <col min="5" max="5" width="1.5" customWidth="1"/>
    <col min="6" max="6" width="3.75" style="1" customWidth="1"/>
    <col min="7" max="7" width="31.5" style="1" bestFit="1" customWidth="1"/>
    <col min="8" max="8" width="6.125" style="1" bestFit="1" customWidth="1"/>
    <col min="9" max="9" width="3.25" style="1" bestFit="1" customWidth="1"/>
    <col min="10" max="10" width="7.5" style="1" bestFit="1" customWidth="1"/>
    <col min="11" max="11" width="6.75" style="1" bestFit="1" customWidth="1"/>
    <col min="12" max="12" width="5.625" style="1" bestFit="1" customWidth="1"/>
    <col min="13" max="13" width="12.625" style="1" bestFit="1" customWidth="1"/>
    <col min="14" max="14" width="10.5" style="1" bestFit="1" customWidth="1"/>
    <col min="15" max="15" width="6.375" style="1" customWidth="1"/>
    <col min="16" max="16" width="2.875" style="1" customWidth="1"/>
    <col min="17" max="17" width="6.375" style="1" customWidth="1"/>
    <col min="18" max="16384" width="8.875" style="1"/>
  </cols>
  <sheetData>
    <row r="2" spans="1:17" ht="18" customHeight="1">
      <c r="A2" s="7" t="s">
        <v>0</v>
      </c>
      <c r="M2" s="71" t="s">
        <v>1</v>
      </c>
      <c r="N2" s="76"/>
    </row>
    <row r="3" spans="1:17" ht="13.9" customHeight="1">
      <c r="A3" s="29" t="s">
        <v>2</v>
      </c>
      <c r="B3" s="28" t="s">
        <v>3</v>
      </c>
      <c r="C3" s="28" t="s">
        <v>4</v>
      </c>
      <c r="D3" s="29" t="s">
        <v>5</v>
      </c>
      <c r="E3" s="9"/>
      <c r="F3" s="8" t="s">
        <v>6</v>
      </c>
      <c r="G3" s="8"/>
      <c r="H3" s="28" t="s">
        <v>7</v>
      </c>
      <c r="I3" s="28" t="s">
        <v>8</v>
      </c>
      <c r="J3" s="28" t="s">
        <v>9</v>
      </c>
      <c r="K3" s="28" t="s">
        <v>10</v>
      </c>
      <c r="M3" s="72" t="s">
        <v>11</v>
      </c>
      <c r="N3" s="77">
        <f>SUM(K9,K53,K64)</f>
        <v>126180</v>
      </c>
      <c r="O3" s="14"/>
      <c r="P3" s="14"/>
      <c r="Q3" s="14"/>
    </row>
    <row r="4" spans="1:17" ht="13.9" customHeight="1">
      <c r="A4" s="62">
        <v>7</v>
      </c>
      <c r="B4" s="30" t="s">
        <v>12</v>
      </c>
      <c r="C4" s="30" t="s">
        <v>13</v>
      </c>
      <c r="D4" s="34" t="s">
        <v>14</v>
      </c>
      <c r="F4" s="5" t="s">
        <v>15</v>
      </c>
      <c r="G4" s="82"/>
      <c r="H4" s="44">
        <v>7330</v>
      </c>
      <c r="I4" s="44">
        <v>2</v>
      </c>
      <c r="J4" s="65">
        <v>0.8</v>
      </c>
      <c r="K4" s="44">
        <f>ROUNDDOWN(H4*J4,-1)*I4</f>
        <v>11720</v>
      </c>
      <c r="M4" s="73" t="s">
        <v>16</v>
      </c>
      <c r="N4" s="78">
        <f>K30</f>
        <v>46800</v>
      </c>
      <c r="O4" s="42"/>
      <c r="P4" s="14"/>
      <c r="Q4" s="14"/>
    </row>
    <row r="5" spans="1:17" ht="13.9" customHeight="1">
      <c r="A5" s="62"/>
      <c r="D5" s="10"/>
      <c r="F5" s="5" t="s">
        <v>17</v>
      </c>
      <c r="G5" s="82"/>
      <c r="H5" s="44">
        <v>4540</v>
      </c>
      <c r="I5" s="44">
        <v>2</v>
      </c>
      <c r="J5" s="65"/>
      <c r="K5" s="44">
        <f>H5*I5</f>
        <v>9080</v>
      </c>
      <c r="M5" s="73" t="s">
        <v>18</v>
      </c>
      <c r="N5" s="78">
        <f>K19</f>
        <v>33000</v>
      </c>
      <c r="O5" s="14"/>
      <c r="P5" s="14"/>
      <c r="Q5" s="14"/>
    </row>
    <row r="6" spans="1:17" ht="13.9" customHeight="1">
      <c r="A6" s="62">
        <v>8</v>
      </c>
      <c r="C6" s="32" t="s">
        <v>19</v>
      </c>
      <c r="D6" s="10"/>
      <c r="F6" s="2" t="s">
        <v>20</v>
      </c>
      <c r="G6" s="83"/>
      <c r="H6" s="44">
        <v>5940</v>
      </c>
      <c r="I6" s="44">
        <v>1</v>
      </c>
      <c r="J6" s="65">
        <v>0.8</v>
      </c>
      <c r="K6" s="44">
        <f>ROUNDDOWN(H6*J6,-1)</f>
        <v>4750</v>
      </c>
      <c r="M6" s="74" t="s">
        <v>21</v>
      </c>
      <c r="N6" s="79">
        <f>SUM(K16,K27,K32,K41,K47)</f>
        <v>79000</v>
      </c>
      <c r="O6" s="14"/>
      <c r="P6" s="14"/>
      <c r="Q6" s="14"/>
    </row>
    <row r="7" spans="1:17" ht="13.9" customHeight="1">
      <c r="A7" s="62"/>
      <c r="C7" s="32"/>
      <c r="D7" s="10"/>
      <c r="F7" s="2" t="s">
        <v>22</v>
      </c>
      <c r="G7" s="83"/>
      <c r="H7" s="44">
        <v>5250</v>
      </c>
      <c r="I7" s="44">
        <v>1</v>
      </c>
      <c r="J7" s="44"/>
      <c r="K7" s="44">
        <f>H7*I7</f>
        <v>5250</v>
      </c>
      <c r="M7" s="75" t="s">
        <v>23</v>
      </c>
      <c r="N7" s="70">
        <f>SUM(N3:N6)</f>
        <v>284980</v>
      </c>
      <c r="O7" s="43"/>
      <c r="P7" s="14"/>
      <c r="Q7" s="14"/>
    </row>
    <row r="8" spans="1:17" ht="13.9" customHeight="1">
      <c r="A8" s="62">
        <v>9</v>
      </c>
      <c r="C8" s="32"/>
      <c r="D8" s="31" t="s">
        <v>5</v>
      </c>
      <c r="F8" s="3" t="s">
        <v>24</v>
      </c>
      <c r="G8" s="84"/>
      <c r="H8" s="44">
        <v>2080</v>
      </c>
      <c r="I8" s="44">
        <v>8</v>
      </c>
      <c r="J8" s="44"/>
      <c r="K8" s="45">
        <f>H8*I8</f>
        <v>16640</v>
      </c>
      <c r="O8" s="15"/>
      <c r="P8" s="14"/>
      <c r="Q8" s="14"/>
    </row>
    <row r="9" spans="1:17" ht="13.9" customHeight="1">
      <c r="A9" s="62"/>
      <c r="C9" s="32" t="s">
        <v>25</v>
      </c>
      <c r="D9" s="31" t="s">
        <v>26</v>
      </c>
      <c r="H9" s="44"/>
      <c r="I9" s="44"/>
      <c r="J9" s="44"/>
      <c r="K9" s="46">
        <f>SUM(K4:K8)</f>
        <v>47440</v>
      </c>
      <c r="M9" s="80" t="s">
        <v>27</v>
      </c>
      <c r="N9" s="80">
        <f>SUM(K6:K7,K62:K63)</f>
        <v>20000</v>
      </c>
      <c r="O9" s="13"/>
      <c r="P9" s="13"/>
      <c r="Q9" s="13"/>
    </row>
    <row r="10" spans="1:17" ht="13.9" customHeight="1">
      <c r="A10" s="62">
        <v>10</v>
      </c>
      <c r="C10" s="32"/>
      <c r="D10" s="31"/>
      <c r="H10" s="44"/>
      <c r="I10" s="44"/>
      <c r="J10" s="44"/>
      <c r="K10" s="44"/>
      <c r="M10" s="1" t="s">
        <v>28</v>
      </c>
      <c r="N10" s="81">
        <f>SUM(K4:K5,K60:K61)</f>
        <v>41600</v>
      </c>
    </row>
    <row r="11" spans="1:17" ht="13.5">
      <c r="A11" s="62"/>
      <c r="B11" s="3" t="s">
        <v>29</v>
      </c>
      <c r="C11" s="33" t="s">
        <v>29</v>
      </c>
      <c r="D11" s="31"/>
      <c r="H11" s="44"/>
      <c r="I11" s="44"/>
      <c r="J11" s="44"/>
      <c r="K11" s="44"/>
      <c r="M11" s="1" t="s">
        <v>30</v>
      </c>
      <c r="N11" s="81">
        <f>SUM(K8,K59)</f>
        <v>33280</v>
      </c>
    </row>
    <row r="12" spans="1:17" ht="13.5">
      <c r="A12" s="62">
        <v>11</v>
      </c>
      <c r="B12" s="3"/>
      <c r="C12" s="33"/>
      <c r="D12" s="31"/>
      <c r="G12" s="11"/>
      <c r="H12" s="44"/>
      <c r="I12" s="44"/>
      <c r="J12" s="44"/>
      <c r="K12" s="47"/>
      <c r="M12" s="1" t="s">
        <v>31</v>
      </c>
      <c r="N12" s="81">
        <f>K53</f>
        <v>31300</v>
      </c>
    </row>
    <row r="13" spans="1:17" ht="13.9" customHeight="1">
      <c r="A13" s="62"/>
      <c r="B13" s="3"/>
      <c r="C13" s="33"/>
      <c r="D13" s="31"/>
      <c r="H13" s="44"/>
      <c r="I13" s="44"/>
      <c r="J13" s="44"/>
      <c r="K13" s="48"/>
      <c r="N13" s="81">
        <f>SUM(N9:N12)</f>
        <v>126180</v>
      </c>
    </row>
    <row r="14" spans="1:17" ht="13.9" customHeight="1">
      <c r="A14" s="62">
        <v>12</v>
      </c>
      <c r="B14" s="3" t="s">
        <v>32</v>
      </c>
      <c r="C14" s="33" t="s">
        <v>32</v>
      </c>
      <c r="D14" s="31" t="s">
        <v>33</v>
      </c>
      <c r="H14" s="44"/>
      <c r="I14" s="44"/>
      <c r="J14" s="49"/>
      <c r="K14" s="45"/>
    </row>
    <row r="15" spans="1:17" ht="13.9" customHeight="1">
      <c r="A15" s="62"/>
      <c r="C15" s="13"/>
      <c r="D15" s="31" t="s">
        <v>32</v>
      </c>
      <c r="H15" s="44"/>
      <c r="I15" s="44"/>
      <c r="J15" s="44"/>
      <c r="K15" s="44"/>
    </row>
    <row r="16" spans="1:17" ht="13.9" customHeight="1">
      <c r="A16" s="62">
        <v>13</v>
      </c>
      <c r="B16" s="35" t="s">
        <v>34</v>
      </c>
      <c r="C16" s="93"/>
      <c r="D16" s="94"/>
      <c r="F16" s="95" t="s">
        <v>35</v>
      </c>
      <c r="G16" s="95"/>
      <c r="H16" s="44">
        <v>1200</v>
      </c>
      <c r="I16" s="44">
        <v>10</v>
      </c>
      <c r="J16" s="44"/>
      <c r="K16" s="50">
        <f>H16*I16</f>
        <v>12000</v>
      </c>
    </row>
    <row r="17" spans="1:12" ht="13.9" customHeight="1">
      <c r="A17" s="62"/>
      <c r="B17" s="35"/>
      <c r="C17" s="35"/>
      <c r="D17" s="36"/>
      <c r="H17" s="44"/>
      <c r="I17" s="44"/>
      <c r="J17" s="44"/>
      <c r="K17" s="44"/>
    </row>
    <row r="18" spans="1:12" ht="13.9" customHeight="1">
      <c r="A18" s="62">
        <v>14</v>
      </c>
      <c r="B18" s="17" t="s">
        <v>36</v>
      </c>
      <c r="C18" s="17"/>
      <c r="D18" s="18"/>
      <c r="F18" s="17" t="s">
        <v>18</v>
      </c>
      <c r="G18" s="17"/>
      <c r="H18" s="44"/>
      <c r="I18" s="44"/>
      <c r="J18" s="44"/>
      <c r="K18" s="44"/>
    </row>
    <row r="19" spans="1:12" ht="13.9" customHeight="1">
      <c r="A19" s="62"/>
      <c r="B19" s="17" t="s">
        <v>37</v>
      </c>
      <c r="C19" s="17"/>
      <c r="D19" s="18"/>
      <c r="F19" s="4"/>
      <c r="G19" s="4" t="s">
        <v>38</v>
      </c>
      <c r="H19" s="47">
        <v>3300</v>
      </c>
      <c r="I19" s="47">
        <v>10</v>
      </c>
      <c r="J19" s="47" t="s">
        <v>39</v>
      </c>
      <c r="K19" s="51">
        <f>H19*I19</f>
        <v>33000</v>
      </c>
      <c r="L19" s="1" t="s">
        <v>40</v>
      </c>
    </row>
    <row r="20" spans="1:12" ht="13.9" customHeight="1">
      <c r="A20" s="62">
        <v>15</v>
      </c>
      <c r="B20" s="17"/>
      <c r="C20" s="17"/>
      <c r="D20" s="18"/>
      <c r="F20" s="4"/>
      <c r="G20" s="4"/>
      <c r="H20" s="47"/>
      <c r="I20" s="47"/>
      <c r="J20" s="47"/>
      <c r="K20" s="47"/>
    </row>
    <row r="21" spans="1:12" ht="13.9" customHeight="1">
      <c r="A21" s="62"/>
      <c r="B21" s="17"/>
      <c r="C21" s="17"/>
      <c r="D21" s="18"/>
      <c r="H21" s="44"/>
      <c r="I21" s="44"/>
      <c r="J21" s="44"/>
      <c r="K21" s="44"/>
    </row>
    <row r="22" spans="1:12" ht="13.9" customHeight="1">
      <c r="A22" s="62">
        <v>16</v>
      </c>
      <c r="B22" s="17"/>
      <c r="C22" s="17"/>
      <c r="D22" s="18"/>
      <c r="H22" s="44"/>
      <c r="I22" s="44"/>
      <c r="J22" s="44"/>
      <c r="K22" s="44"/>
    </row>
    <row r="23" spans="1:12" ht="13.9" customHeight="1">
      <c r="A23" s="62"/>
      <c r="B23" s="17"/>
      <c r="C23" s="17"/>
      <c r="D23" s="18"/>
      <c r="H23" s="44"/>
      <c r="I23" s="44"/>
      <c r="J23" s="44"/>
      <c r="K23" s="44"/>
    </row>
    <row r="24" spans="1:12" ht="13.9" customHeight="1">
      <c r="A24" s="62">
        <v>17</v>
      </c>
      <c r="B24" s="35" t="s">
        <v>41</v>
      </c>
      <c r="C24" s="35"/>
      <c r="D24" s="36"/>
      <c r="F24" s="95" t="s">
        <v>42</v>
      </c>
      <c r="G24" s="95"/>
      <c r="H24" s="44"/>
      <c r="I24" s="44"/>
      <c r="J24" s="44"/>
      <c r="K24" s="44"/>
    </row>
    <row r="25" spans="1:12" ht="13.9" customHeight="1">
      <c r="A25" s="62"/>
      <c r="B25" s="35"/>
      <c r="C25" s="35"/>
      <c r="D25" s="36"/>
      <c r="G25" s="1" t="s">
        <v>43</v>
      </c>
      <c r="H25" s="44">
        <v>3000</v>
      </c>
      <c r="I25" s="44">
        <v>10</v>
      </c>
      <c r="J25" s="44"/>
      <c r="K25" s="44">
        <f>H25*I25</f>
        <v>30000</v>
      </c>
    </row>
    <row r="26" spans="1:12" ht="13.9" customHeight="1">
      <c r="A26" s="62">
        <v>18</v>
      </c>
      <c r="B26" s="37"/>
      <c r="C26" s="35"/>
      <c r="D26" s="36"/>
      <c r="G26" s="1" t="s">
        <v>44</v>
      </c>
      <c r="H26" s="44">
        <v>1000</v>
      </c>
      <c r="I26" s="44">
        <v>10</v>
      </c>
      <c r="J26" s="44"/>
      <c r="K26" s="44">
        <f>H26*I26</f>
        <v>10000</v>
      </c>
    </row>
    <row r="27" spans="1:12" ht="13.9" customHeight="1">
      <c r="A27" s="62"/>
      <c r="B27" s="35"/>
      <c r="C27" s="35"/>
      <c r="D27" s="36"/>
      <c r="H27" s="44"/>
      <c r="I27" s="44"/>
      <c r="J27" s="44"/>
      <c r="K27" s="52">
        <f>K25+K26</f>
        <v>40000</v>
      </c>
      <c r="L27" s="1" t="s">
        <v>40</v>
      </c>
    </row>
    <row r="28" spans="1:12" ht="13.9" customHeight="1">
      <c r="A28" s="62">
        <v>19</v>
      </c>
      <c r="B28" s="35"/>
      <c r="C28" s="35"/>
      <c r="D28" s="36"/>
      <c r="H28" s="44"/>
      <c r="I28" s="44"/>
      <c r="J28" s="44"/>
      <c r="K28" s="44"/>
    </row>
    <row r="29" spans="1:12" ht="13.9" customHeight="1">
      <c r="A29" s="62"/>
      <c r="B29" s="35"/>
      <c r="C29" s="35"/>
      <c r="D29" s="36"/>
      <c r="H29" s="44"/>
      <c r="I29" s="44"/>
      <c r="J29" s="44"/>
      <c r="K29" s="44"/>
    </row>
    <row r="30" spans="1:12" ht="13.9" customHeight="1">
      <c r="A30" s="62">
        <v>20</v>
      </c>
      <c r="B30" s="38" t="s">
        <v>45</v>
      </c>
      <c r="C30" s="38"/>
      <c r="D30" s="39"/>
      <c r="F30" s="38" t="s">
        <v>46</v>
      </c>
      <c r="G30" s="38"/>
      <c r="H30" s="44">
        <v>15600</v>
      </c>
      <c r="I30" s="44">
        <v>3</v>
      </c>
      <c r="J30" s="44" t="s">
        <v>47</v>
      </c>
      <c r="K30" s="53">
        <f>H30*I30</f>
        <v>46800</v>
      </c>
    </row>
    <row r="31" spans="1:12" ht="13.9" customHeight="1">
      <c r="A31" s="62"/>
      <c r="B31" s="38"/>
      <c r="C31" s="38"/>
      <c r="D31" s="39"/>
      <c r="H31" s="44"/>
      <c r="I31" s="44"/>
      <c r="J31" s="44"/>
      <c r="K31" s="44"/>
    </row>
    <row r="32" spans="1:12" ht="13.9" customHeight="1">
      <c r="A32" s="62">
        <v>21</v>
      </c>
      <c r="B32" s="41" t="s">
        <v>48</v>
      </c>
      <c r="C32" s="41"/>
      <c r="D32" s="40"/>
      <c r="F32" s="97" t="s">
        <v>48</v>
      </c>
      <c r="G32" s="97"/>
      <c r="H32" s="44">
        <v>700</v>
      </c>
      <c r="I32" s="44">
        <v>10</v>
      </c>
      <c r="J32" s="44"/>
      <c r="K32" s="52">
        <f>H32*I32</f>
        <v>7000</v>
      </c>
    </row>
    <row r="33" spans="1:11" ht="13.9" customHeight="1">
      <c r="A33" s="62"/>
      <c r="B33" s="41"/>
      <c r="C33" s="41"/>
      <c r="D33" s="40"/>
      <c r="F33" s="12"/>
      <c r="G33" s="12"/>
      <c r="H33" s="54"/>
      <c r="I33" s="54"/>
      <c r="J33" s="54"/>
      <c r="K33" s="54"/>
    </row>
    <row r="34" spans="1:11" ht="13.9" customHeight="1">
      <c r="A34" s="62">
        <v>22</v>
      </c>
      <c r="B34" s="41"/>
      <c r="C34" s="41"/>
      <c r="D34" s="40"/>
      <c r="H34" s="44"/>
      <c r="I34" s="44"/>
      <c r="J34" s="44"/>
      <c r="K34" s="44"/>
    </row>
    <row r="35" spans="1:11" ht="13.9" customHeight="1">
      <c r="A35" s="62"/>
      <c r="B35" s="41"/>
      <c r="C35" s="41"/>
      <c r="D35" s="40"/>
      <c r="H35" s="44"/>
      <c r="I35" s="44"/>
      <c r="J35" s="44"/>
      <c r="K35" s="44"/>
    </row>
    <row r="36" spans="1:11" ht="13.9" customHeight="1">
      <c r="A36" s="63"/>
      <c r="H36" s="44"/>
      <c r="I36" s="44"/>
      <c r="J36" s="44"/>
      <c r="K36" s="44"/>
    </row>
    <row r="37" spans="1:11" ht="18" customHeight="1">
      <c r="A37" s="64" t="s">
        <v>49</v>
      </c>
    </row>
    <row r="38" spans="1:11" ht="13.9" customHeight="1">
      <c r="A38" s="61" t="s">
        <v>2</v>
      </c>
      <c r="B38" s="28" t="s">
        <v>3</v>
      </c>
      <c r="C38" s="28" t="s">
        <v>4</v>
      </c>
      <c r="D38" s="29" t="s">
        <v>5</v>
      </c>
      <c r="E38" s="9"/>
      <c r="F38" s="8" t="s">
        <v>6</v>
      </c>
      <c r="G38" s="8"/>
      <c r="H38" s="28" t="s">
        <v>7</v>
      </c>
      <c r="I38" s="28" t="s">
        <v>8</v>
      </c>
      <c r="J38" s="28" t="s">
        <v>9</v>
      </c>
      <c r="K38" s="28" t="s">
        <v>10</v>
      </c>
    </row>
    <row r="39" spans="1:11" ht="13.9" customHeight="1">
      <c r="A39" s="62">
        <v>7</v>
      </c>
      <c r="B39" s="21" t="s">
        <v>50</v>
      </c>
      <c r="C39" s="21"/>
      <c r="D39" s="22"/>
      <c r="E39" s="6"/>
      <c r="F39" s="4"/>
      <c r="G39" s="4"/>
      <c r="H39" s="47"/>
      <c r="I39" s="47"/>
      <c r="J39" s="47"/>
      <c r="K39" s="47"/>
    </row>
    <row r="40" spans="1:11" ht="13.9" customHeight="1">
      <c r="A40" s="62"/>
      <c r="B40" s="21"/>
      <c r="C40" s="21"/>
      <c r="D40" s="22"/>
      <c r="E40" s="6"/>
      <c r="H40" s="44"/>
      <c r="I40" s="44"/>
      <c r="J40" s="44"/>
      <c r="K40" s="44"/>
    </row>
    <row r="41" spans="1:11" ht="13.9" customHeight="1">
      <c r="A41" s="62">
        <v>8</v>
      </c>
      <c r="B41" s="35" t="s">
        <v>51</v>
      </c>
      <c r="C41" s="35"/>
      <c r="D41" s="36"/>
      <c r="E41" s="6"/>
      <c r="F41" s="35" t="s">
        <v>52</v>
      </c>
      <c r="G41" s="35"/>
      <c r="H41" s="47">
        <v>500</v>
      </c>
      <c r="I41" s="47">
        <v>10</v>
      </c>
      <c r="J41" s="47"/>
      <c r="K41" s="50">
        <f>H41*I41</f>
        <v>5000</v>
      </c>
    </row>
    <row r="42" spans="1:11" ht="13.9" customHeight="1">
      <c r="A42" s="62"/>
      <c r="B42" s="21"/>
      <c r="C42" s="21"/>
      <c r="D42" s="22"/>
      <c r="E42" s="6"/>
      <c r="F42" s="4"/>
      <c r="G42" s="4"/>
      <c r="H42" s="47"/>
      <c r="I42" s="47"/>
      <c r="J42" s="47"/>
      <c r="K42" s="47"/>
    </row>
    <row r="43" spans="1:11" ht="13.9" customHeight="1">
      <c r="A43" s="62">
        <v>9</v>
      </c>
      <c r="B43" s="21" t="s">
        <v>53</v>
      </c>
      <c r="C43" s="21"/>
      <c r="D43" s="22"/>
      <c r="E43" s="6"/>
      <c r="F43" s="4"/>
      <c r="G43" s="4"/>
      <c r="H43" s="47"/>
      <c r="I43" s="47"/>
      <c r="J43" s="47"/>
      <c r="K43" s="48"/>
    </row>
    <row r="44" spans="1:11" ht="13.9" customHeight="1">
      <c r="A44" s="62"/>
      <c r="B44" s="21" t="s">
        <v>54</v>
      </c>
      <c r="C44" s="21"/>
      <c r="D44" s="22"/>
      <c r="E44" s="6"/>
      <c r="F44" s="4" t="s">
        <v>55</v>
      </c>
      <c r="G44" s="4"/>
      <c r="H44" s="47">
        <v>300</v>
      </c>
      <c r="I44" s="47">
        <v>10</v>
      </c>
      <c r="J44" s="47"/>
      <c r="K44" s="51">
        <f>H44*I44</f>
        <v>3000</v>
      </c>
    </row>
    <row r="45" spans="1:11" ht="13.9" customHeight="1">
      <c r="A45" s="62">
        <v>10</v>
      </c>
      <c r="B45" s="20" t="s">
        <v>56</v>
      </c>
      <c r="C45" s="20"/>
      <c r="D45" s="19"/>
      <c r="E45" s="6"/>
      <c r="H45" s="44"/>
      <c r="I45" s="44"/>
      <c r="J45" s="47"/>
      <c r="K45" s="47"/>
    </row>
    <row r="46" spans="1:11" ht="13.9" customHeight="1">
      <c r="A46" s="62"/>
      <c r="B46" s="20" t="s">
        <v>57</v>
      </c>
      <c r="C46" s="20"/>
      <c r="D46" s="19"/>
      <c r="E46" s="6"/>
      <c r="F46" s="4"/>
      <c r="G46" s="4"/>
      <c r="H46" s="47"/>
      <c r="I46" s="47"/>
      <c r="J46" s="47"/>
      <c r="K46" s="47"/>
    </row>
    <row r="47" spans="1:11" ht="13.9" customHeight="1">
      <c r="A47" s="62">
        <v>11</v>
      </c>
      <c r="B47" s="23" t="s">
        <v>58</v>
      </c>
      <c r="C47" s="23"/>
      <c r="D47" s="27"/>
      <c r="E47" s="6"/>
      <c r="F47" s="23" t="s">
        <v>59</v>
      </c>
      <c r="G47" s="23"/>
      <c r="H47" s="47">
        <v>1500</v>
      </c>
      <c r="I47" s="47">
        <v>10</v>
      </c>
      <c r="J47" s="47"/>
      <c r="K47" s="50">
        <f>H47*I47</f>
        <v>15000</v>
      </c>
    </row>
    <row r="48" spans="1:11" ht="13.9" customHeight="1">
      <c r="A48" s="62"/>
      <c r="B48" s="23"/>
      <c r="C48" s="23"/>
      <c r="D48" s="27"/>
      <c r="E48" s="6"/>
      <c r="F48" s="4"/>
      <c r="G48" s="4"/>
      <c r="H48" s="47"/>
      <c r="I48" s="47"/>
      <c r="J48" s="47"/>
      <c r="K48" s="47"/>
    </row>
    <row r="49" spans="1:11" ht="13.9" customHeight="1">
      <c r="A49" s="62">
        <v>12</v>
      </c>
      <c r="B49" s="24"/>
      <c r="C49" s="24" t="s">
        <v>60</v>
      </c>
      <c r="D49" s="25"/>
      <c r="E49" s="6"/>
      <c r="F49" s="96" t="s">
        <v>61</v>
      </c>
      <c r="G49" s="96"/>
      <c r="H49" s="47"/>
      <c r="I49" s="47"/>
      <c r="J49" s="47"/>
      <c r="K49" s="47"/>
    </row>
    <row r="50" spans="1:11" ht="13.9" customHeight="1">
      <c r="A50" s="62"/>
      <c r="B50" s="24" t="s">
        <v>62</v>
      </c>
      <c r="C50" s="24" t="s">
        <v>63</v>
      </c>
      <c r="D50" s="25"/>
      <c r="E50" s="6"/>
      <c r="F50" s="4"/>
      <c r="G50" s="1" t="s">
        <v>64</v>
      </c>
      <c r="H50" s="47">
        <v>800</v>
      </c>
      <c r="I50" s="47">
        <v>10</v>
      </c>
      <c r="J50" s="47"/>
      <c r="K50" s="47">
        <f>H50*I50</f>
        <v>8000</v>
      </c>
    </row>
    <row r="51" spans="1:11" ht="13.9" customHeight="1">
      <c r="A51" s="62">
        <v>13</v>
      </c>
      <c r="B51" s="24"/>
      <c r="C51" s="24" t="s">
        <v>65</v>
      </c>
      <c r="D51" s="25"/>
      <c r="E51" s="6"/>
      <c r="F51" s="4"/>
      <c r="G51" s="16" t="s">
        <v>66</v>
      </c>
      <c r="H51" s="47">
        <v>820</v>
      </c>
      <c r="I51" s="47">
        <v>10</v>
      </c>
      <c r="J51" s="47"/>
      <c r="K51" s="47">
        <f t="shared" ref="K51:K52" si="0">H51*I51</f>
        <v>8200</v>
      </c>
    </row>
    <row r="52" spans="1:11" ht="13.9" customHeight="1">
      <c r="A52" s="62"/>
      <c r="B52" s="38" t="s">
        <v>67</v>
      </c>
      <c r="C52" s="38"/>
      <c r="D52" s="39"/>
      <c r="E52" s="6"/>
      <c r="F52" s="4"/>
      <c r="G52" s="16" t="s">
        <v>68</v>
      </c>
      <c r="H52" s="47">
        <v>1510</v>
      </c>
      <c r="I52" s="47">
        <v>10</v>
      </c>
      <c r="J52" s="47" t="s">
        <v>69</v>
      </c>
      <c r="K52" s="47">
        <f t="shared" si="0"/>
        <v>15100</v>
      </c>
    </row>
    <row r="53" spans="1:11" ht="13.9" customHeight="1">
      <c r="A53" s="62">
        <v>14</v>
      </c>
      <c r="B53" s="38"/>
      <c r="C53" s="38"/>
      <c r="D53" s="39"/>
      <c r="E53" s="6"/>
      <c r="F53" s="4"/>
      <c r="G53" s="4"/>
      <c r="H53" s="47"/>
      <c r="I53" s="47"/>
      <c r="J53" s="47"/>
      <c r="K53" s="55">
        <f>K50+K51+K52</f>
        <v>31300</v>
      </c>
    </row>
    <row r="54" spans="1:11" ht="13.9" customHeight="1">
      <c r="A54" s="62"/>
      <c r="B54" s="38"/>
      <c r="C54" s="38"/>
      <c r="D54" s="39"/>
      <c r="E54" s="6"/>
      <c r="F54" s="4"/>
      <c r="G54" s="4"/>
      <c r="H54" s="47"/>
      <c r="I54" s="47"/>
      <c r="J54" s="47"/>
      <c r="K54" s="48"/>
    </row>
    <row r="55" spans="1:11" ht="13.9" customHeight="1">
      <c r="A55" s="62">
        <v>15</v>
      </c>
      <c r="B55" s="26"/>
      <c r="C55" s="24" t="s">
        <v>65</v>
      </c>
      <c r="D55" s="25"/>
      <c r="E55" s="6"/>
      <c r="H55" s="44"/>
      <c r="I55" s="44"/>
      <c r="J55" s="44"/>
      <c r="K55" s="44"/>
    </row>
    <row r="56" spans="1:11" ht="13.9" customHeight="1">
      <c r="A56" s="62"/>
      <c r="B56" s="26" t="s">
        <v>70</v>
      </c>
      <c r="C56" s="24" t="s">
        <v>63</v>
      </c>
      <c r="D56" s="25"/>
      <c r="E56" s="6"/>
      <c r="H56" s="44"/>
      <c r="I56" s="44"/>
      <c r="J56" s="44"/>
      <c r="K56" s="44"/>
    </row>
    <row r="57" spans="1:11" ht="13.9" customHeight="1">
      <c r="A57" s="62">
        <v>16</v>
      </c>
      <c r="B57" s="26"/>
      <c r="C57" s="24" t="s">
        <v>60</v>
      </c>
      <c r="D57" s="25"/>
      <c r="E57" s="6"/>
      <c r="H57" s="44"/>
      <c r="I57" s="44"/>
      <c r="J57" s="44"/>
      <c r="K57" s="44"/>
    </row>
    <row r="58" spans="1:11" ht="13.9" customHeight="1">
      <c r="A58" s="62"/>
      <c r="D58" s="10"/>
      <c r="E58" s="6"/>
      <c r="H58" s="44"/>
      <c r="I58" s="44"/>
      <c r="J58" s="44"/>
      <c r="K58" s="44"/>
    </row>
    <row r="59" spans="1:11" ht="13.9" customHeight="1">
      <c r="A59" s="62">
        <v>17</v>
      </c>
      <c r="B59" s="3" t="s">
        <v>32</v>
      </c>
      <c r="C59" s="33" t="s">
        <v>32</v>
      </c>
      <c r="D59" s="31" t="s">
        <v>32</v>
      </c>
      <c r="E59" s="6"/>
      <c r="F59" s="3" t="s">
        <v>71</v>
      </c>
      <c r="G59" s="3"/>
      <c r="H59" s="44">
        <v>2080</v>
      </c>
      <c r="I59" s="44">
        <v>8</v>
      </c>
      <c r="J59" s="44"/>
      <c r="K59" s="47">
        <f>H59*I59</f>
        <v>16640</v>
      </c>
    </row>
    <row r="60" spans="1:11" ht="13.9" customHeight="1">
      <c r="A60" s="62"/>
      <c r="B60" s="3"/>
      <c r="C60" s="33"/>
      <c r="D60" s="31"/>
      <c r="E60" s="6"/>
      <c r="F60" s="5" t="s">
        <v>72</v>
      </c>
      <c r="G60" s="5"/>
      <c r="H60" s="44">
        <v>7330</v>
      </c>
      <c r="I60" s="44">
        <v>2</v>
      </c>
      <c r="J60" s="65">
        <v>0.8</v>
      </c>
      <c r="K60" s="44">
        <f>ROUNDDOWN(H60*J60,-1)*I60</f>
        <v>11720</v>
      </c>
    </row>
    <row r="61" spans="1:11" ht="13.9" customHeight="1">
      <c r="A61" s="62">
        <v>18</v>
      </c>
      <c r="B61" s="3"/>
      <c r="C61" s="33"/>
      <c r="D61" s="31"/>
      <c r="E61" s="6"/>
      <c r="F61" s="5" t="s">
        <v>73</v>
      </c>
      <c r="G61" s="5"/>
      <c r="H61" s="44">
        <v>4540</v>
      </c>
      <c r="I61" s="44">
        <v>2</v>
      </c>
      <c r="J61" s="65"/>
      <c r="K61" s="44">
        <f>H61*I61</f>
        <v>9080</v>
      </c>
    </row>
    <row r="62" spans="1:11" ht="13.9" customHeight="1">
      <c r="A62" s="62"/>
      <c r="B62" s="3" t="s">
        <v>29</v>
      </c>
      <c r="C62" s="33" t="s">
        <v>29</v>
      </c>
      <c r="D62" s="31"/>
      <c r="E62" s="6"/>
      <c r="F62" s="2" t="s">
        <v>74</v>
      </c>
      <c r="G62" s="2"/>
      <c r="H62" s="44">
        <v>5940</v>
      </c>
      <c r="I62" s="44">
        <v>1</v>
      </c>
      <c r="J62" s="65">
        <v>0.8</v>
      </c>
      <c r="K62" s="44">
        <f>ROUNDDOWN(H62*J62,-1)*I62</f>
        <v>4750</v>
      </c>
    </row>
    <row r="63" spans="1:11" ht="13.9" customHeight="1">
      <c r="A63" s="62">
        <v>19</v>
      </c>
      <c r="B63" s="4"/>
      <c r="C63" s="32"/>
      <c r="D63" s="31"/>
      <c r="E63" s="6"/>
      <c r="F63" s="2" t="s">
        <v>75</v>
      </c>
      <c r="G63" s="2"/>
      <c r="H63" s="44">
        <v>5250</v>
      </c>
      <c r="I63" s="44">
        <v>1</v>
      </c>
      <c r="J63" s="44"/>
      <c r="K63" s="44">
        <f>H63*I63</f>
        <v>5250</v>
      </c>
    </row>
    <row r="64" spans="1:11" ht="13.9" customHeight="1">
      <c r="A64" s="62"/>
      <c r="B64" s="4"/>
      <c r="C64" s="32" t="s">
        <v>25</v>
      </c>
      <c r="D64" s="31"/>
      <c r="E64" s="6"/>
      <c r="H64" s="44"/>
      <c r="I64" s="44"/>
      <c r="J64" s="44"/>
      <c r="K64" s="56">
        <f>SUM(K59,K60:K63)</f>
        <v>47440</v>
      </c>
    </row>
    <row r="65" spans="1:11" ht="13.9" customHeight="1">
      <c r="A65" s="62">
        <v>20</v>
      </c>
      <c r="B65" s="4"/>
      <c r="C65" s="32"/>
      <c r="D65" s="31"/>
      <c r="E65" s="6"/>
      <c r="F65" s="4"/>
      <c r="G65" s="4"/>
      <c r="H65" s="47"/>
      <c r="I65" s="47"/>
      <c r="J65" s="47"/>
      <c r="K65" s="44"/>
    </row>
    <row r="66" spans="1:11" ht="13.9" customHeight="1">
      <c r="A66" s="62"/>
      <c r="B66" s="4"/>
      <c r="C66" s="32"/>
      <c r="D66" s="31"/>
      <c r="E66" s="6"/>
      <c r="F66" s="4"/>
      <c r="G66" s="4"/>
      <c r="H66" s="47"/>
      <c r="I66" s="47"/>
      <c r="J66" s="47"/>
      <c r="K66" s="48"/>
    </row>
    <row r="67" spans="1:11" ht="13.9" customHeight="1">
      <c r="A67" s="62">
        <v>21</v>
      </c>
      <c r="B67" s="4"/>
      <c r="C67" s="32" t="s">
        <v>19</v>
      </c>
      <c r="D67" s="10"/>
      <c r="E67" s="6"/>
      <c r="F67" s="4"/>
      <c r="G67" s="4"/>
      <c r="H67" s="47"/>
      <c r="I67" s="47"/>
      <c r="J67" s="47"/>
      <c r="K67" s="47"/>
    </row>
    <row r="68" spans="1:11" ht="13.9" customHeight="1">
      <c r="A68" s="62"/>
      <c r="B68" s="1" t="s">
        <v>76</v>
      </c>
      <c r="C68" s="1" t="s">
        <v>13</v>
      </c>
      <c r="D68" s="10" t="s">
        <v>77</v>
      </c>
      <c r="H68" s="44"/>
      <c r="I68" s="44"/>
      <c r="J68" s="44"/>
      <c r="K68" s="44"/>
    </row>
    <row r="69" spans="1:11" ht="13.9" customHeight="1">
      <c r="A69" s="62">
        <v>22</v>
      </c>
      <c r="D69" s="10"/>
      <c r="H69" s="44"/>
      <c r="I69" s="44"/>
      <c r="J69" s="44"/>
      <c r="K69" s="44"/>
    </row>
    <row r="70" spans="1:11" ht="13.9" customHeight="1">
      <c r="A70" s="62"/>
      <c r="D70" s="10"/>
      <c r="H70" s="44"/>
      <c r="I70" s="44"/>
      <c r="J70" s="44"/>
      <c r="K70" s="44"/>
    </row>
    <row r="71" spans="1:11" ht="13.9" customHeight="1">
      <c r="A71" s="63"/>
    </row>
  </sheetData>
  <mergeCells count="5">
    <mergeCell ref="C16:D16"/>
    <mergeCell ref="F24:G24"/>
    <mergeCell ref="F49:G49"/>
    <mergeCell ref="F32:G32"/>
    <mergeCell ref="F16:G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zoomScale="80" zoomScaleNormal="80" workbookViewId="0">
      <selection activeCell="G43" sqref="G43"/>
    </sheetView>
  </sheetViews>
  <sheetFormatPr defaultColWidth="8.875" defaultRowHeight="13.5"/>
  <cols>
    <col min="1" max="1" width="4.625" style="1" customWidth="1"/>
    <col min="2" max="2" width="11.625" style="1" customWidth="1"/>
    <col min="3" max="3" width="9" style="1" customWidth="1"/>
    <col min="4" max="4" width="7.625" style="1" bestFit="1" customWidth="1"/>
    <col min="5" max="5" width="1.5" customWidth="1"/>
    <col min="6" max="6" width="3.75" style="1" customWidth="1"/>
    <col min="7" max="7" width="31.5" style="1" bestFit="1" customWidth="1"/>
    <col min="8" max="8" width="6.125" style="1" bestFit="1" customWidth="1"/>
    <col min="9" max="9" width="3.25" style="1" bestFit="1" customWidth="1"/>
    <col min="10" max="10" width="7.5" style="1" bestFit="1" customWidth="1"/>
    <col min="11" max="11" width="6.75" style="1" bestFit="1" customWidth="1"/>
    <col min="12" max="12" width="3.125" style="1" customWidth="1"/>
    <col min="13" max="13" width="4.625" style="1" customWidth="1"/>
    <col min="14" max="14" width="11.625" style="1" customWidth="1"/>
    <col min="15" max="15" width="9" style="1" customWidth="1"/>
    <col min="16" max="16" width="7.625" style="1" bestFit="1" customWidth="1"/>
    <col min="17" max="17" width="1.5" customWidth="1"/>
    <col min="18" max="18" width="3.75" style="1" customWidth="1"/>
    <col min="19" max="19" width="31.5" style="1" bestFit="1" customWidth="1"/>
    <col min="20" max="20" width="6.125" style="1" bestFit="1" customWidth="1"/>
    <col min="21" max="21" width="3.25" style="1" bestFit="1" customWidth="1"/>
    <col min="22" max="22" width="7.5" style="1" bestFit="1" customWidth="1"/>
    <col min="23" max="23" width="6.75" style="1" bestFit="1" customWidth="1"/>
    <col min="24" max="24" width="2.375" style="1" customWidth="1"/>
    <col min="25" max="25" width="4.5" style="1" customWidth="1"/>
    <col min="26" max="26" width="12.625" style="1" bestFit="1" customWidth="1"/>
    <col min="27" max="27" width="10.5" style="1" bestFit="1" customWidth="1"/>
    <col min="28" max="28" width="6.375" style="1" customWidth="1"/>
    <col min="29" max="29" width="2.875" style="1" customWidth="1"/>
    <col min="30" max="30" width="6.375" style="1" customWidth="1"/>
    <col min="31" max="16384" width="8.875" style="1"/>
  </cols>
  <sheetData>
    <row r="1" spans="1:30">
      <c r="M1" s="63"/>
      <c r="T1" s="44"/>
      <c r="U1" s="44"/>
      <c r="V1" s="44"/>
      <c r="W1" s="44"/>
    </row>
    <row r="2" spans="1:30" ht="17.25">
      <c r="A2" s="7" t="s">
        <v>0</v>
      </c>
      <c r="M2" s="64" t="s">
        <v>49</v>
      </c>
      <c r="Z2" s="7" t="s">
        <v>1</v>
      </c>
    </row>
    <row r="3" spans="1:30">
      <c r="A3" s="29" t="s">
        <v>2</v>
      </c>
      <c r="B3" s="28" t="s">
        <v>3</v>
      </c>
      <c r="C3" s="28" t="s">
        <v>4</v>
      </c>
      <c r="D3" s="29" t="s">
        <v>5</v>
      </c>
      <c r="E3" s="9"/>
      <c r="F3" s="8" t="s">
        <v>6</v>
      </c>
      <c r="G3" s="8"/>
      <c r="H3" s="28" t="s">
        <v>7</v>
      </c>
      <c r="I3" s="28" t="s">
        <v>8</v>
      </c>
      <c r="J3" s="28" t="s">
        <v>9</v>
      </c>
      <c r="K3" s="28" t="s">
        <v>10</v>
      </c>
      <c r="M3" s="61" t="s">
        <v>2</v>
      </c>
      <c r="N3" s="28" t="s">
        <v>3</v>
      </c>
      <c r="O3" s="28" t="s">
        <v>4</v>
      </c>
      <c r="P3" s="29" t="s">
        <v>5</v>
      </c>
      <c r="Q3" s="9"/>
      <c r="R3" s="8" t="s">
        <v>6</v>
      </c>
      <c r="S3" s="8"/>
      <c r="T3" s="28" t="s">
        <v>7</v>
      </c>
      <c r="U3" s="28" t="s">
        <v>8</v>
      </c>
      <c r="V3" s="28" t="s">
        <v>9</v>
      </c>
      <c r="W3" s="28" t="s">
        <v>10</v>
      </c>
      <c r="Z3" s="66" t="s">
        <v>11</v>
      </c>
      <c r="AA3" s="57">
        <f>SUM(K11,W18,W32)</f>
        <v>119030</v>
      </c>
      <c r="AB3" s="14"/>
      <c r="AC3" s="14"/>
      <c r="AD3" s="14"/>
    </row>
    <row r="4" spans="1:30">
      <c r="A4" s="62">
        <v>7</v>
      </c>
      <c r="B4" s="30" t="s">
        <v>78</v>
      </c>
      <c r="C4" s="30" t="s">
        <v>13</v>
      </c>
      <c r="D4" s="34" t="s">
        <v>14</v>
      </c>
      <c r="F4" s="5" t="s">
        <v>79</v>
      </c>
      <c r="G4" s="5"/>
      <c r="H4" s="90">
        <v>7330</v>
      </c>
      <c r="I4" s="90">
        <v>1</v>
      </c>
      <c r="J4" s="91">
        <f>0.9*0.8</f>
        <v>0.72000000000000008</v>
      </c>
      <c r="K4" s="90">
        <f>ROUNDDOWN(H4*J4,-1)</f>
        <v>5270</v>
      </c>
      <c r="M4" s="62">
        <v>7</v>
      </c>
      <c r="N4" s="21" t="s">
        <v>50</v>
      </c>
      <c r="O4" s="21"/>
      <c r="P4" s="22"/>
      <c r="Q4" s="6"/>
      <c r="R4" s="4"/>
      <c r="S4" s="4"/>
      <c r="T4" s="47"/>
      <c r="U4" s="47"/>
      <c r="V4" s="47"/>
      <c r="W4" s="47"/>
      <c r="Z4" s="67" t="s">
        <v>16</v>
      </c>
      <c r="AA4" s="58">
        <f>K30</f>
        <v>46800</v>
      </c>
      <c r="AB4" s="42"/>
      <c r="AC4" s="14"/>
      <c r="AD4" s="14"/>
    </row>
    <row r="5" spans="1:30">
      <c r="A5" s="62"/>
      <c r="D5" s="10"/>
      <c r="F5" s="5" t="s">
        <v>17</v>
      </c>
      <c r="G5" s="5"/>
      <c r="H5" s="90">
        <v>4540</v>
      </c>
      <c r="I5" s="90">
        <v>1</v>
      </c>
      <c r="J5" s="88"/>
      <c r="K5" s="90">
        <f>H5*I5</f>
        <v>4540</v>
      </c>
      <c r="M5" s="62"/>
      <c r="N5" s="21"/>
      <c r="O5" s="21"/>
      <c r="P5" s="22"/>
      <c r="Q5" s="6"/>
      <c r="T5" s="44"/>
      <c r="U5" s="44"/>
      <c r="V5" s="44"/>
      <c r="W5" s="44"/>
      <c r="Z5" s="67" t="s">
        <v>18</v>
      </c>
      <c r="AA5" s="58">
        <f>K19</f>
        <v>29700</v>
      </c>
      <c r="AB5" s="14"/>
      <c r="AC5" s="14"/>
      <c r="AD5" s="14"/>
    </row>
    <row r="6" spans="1:30">
      <c r="A6" s="62">
        <v>8</v>
      </c>
      <c r="C6" s="32" t="s">
        <v>19</v>
      </c>
      <c r="D6" s="10"/>
      <c r="F6" s="5" t="s">
        <v>80</v>
      </c>
      <c r="H6" s="89">
        <v>10840</v>
      </c>
      <c r="I6" s="89">
        <v>1</v>
      </c>
      <c r="J6" s="89" t="s">
        <v>81</v>
      </c>
      <c r="K6" s="89">
        <f>H6</f>
        <v>10840</v>
      </c>
      <c r="M6" s="62">
        <v>8</v>
      </c>
      <c r="N6" s="35" t="s">
        <v>51</v>
      </c>
      <c r="O6" s="35"/>
      <c r="P6" s="36"/>
      <c r="Q6" s="6"/>
      <c r="R6" s="35" t="s">
        <v>52</v>
      </c>
      <c r="S6" s="35"/>
      <c r="T6" s="47">
        <v>500</v>
      </c>
      <c r="U6" s="47">
        <v>9</v>
      </c>
      <c r="V6" s="47"/>
      <c r="W6" s="50">
        <f>T6*U6</f>
        <v>4500</v>
      </c>
      <c r="Z6" s="68" t="s">
        <v>21</v>
      </c>
      <c r="AA6" s="59">
        <f>SUM(K16,K27,K32,W6,W12)</f>
        <v>71100</v>
      </c>
      <c r="AB6" s="14"/>
      <c r="AC6" s="14"/>
      <c r="AD6" s="14"/>
    </row>
    <row r="7" spans="1:30">
      <c r="A7" s="62"/>
      <c r="C7" s="32"/>
      <c r="D7" s="10"/>
      <c r="F7" s="5" t="s">
        <v>82</v>
      </c>
      <c r="H7" s="89">
        <v>1560</v>
      </c>
      <c r="I7" s="89">
        <v>1</v>
      </c>
      <c r="J7" s="89"/>
      <c r="K7" s="89">
        <f>H7</f>
        <v>1560</v>
      </c>
      <c r="M7" s="62"/>
      <c r="N7" s="21"/>
      <c r="O7" s="21"/>
      <c r="P7" s="22"/>
      <c r="Q7" s="6"/>
      <c r="R7" s="4"/>
      <c r="S7" s="4"/>
      <c r="T7" s="47"/>
      <c r="U7" s="47"/>
      <c r="V7" s="47"/>
      <c r="W7" s="47"/>
      <c r="Z7" s="69" t="s">
        <v>23</v>
      </c>
      <c r="AA7" s="60">
        <f>SUM(AA3:AA6)</f>
        <v>266630</v>
      </c>
      <c r="AB7" s="43"/>
      <c r="AC7" s="14"/>
      <c r="AD7" s="14"/>
    </row>
    <row r="8" spans="1:30">
      <c r="A8" s="62">
        <v>9</v>
      </c>
      <c r="C8" s="32"/>
      <c r="D8" s="31" t="s">
        <v>5</v>
      </c>
      <c r="F8" s="2" t="s">
        <v>83</v>
      </c>
      <c r="G8" s="2"/>
      <c r="H8" s="86">
        <v>10000</v>
      </c>
      <c r="I8" s="90">
        <v>1</v>
      </c>
      <c r="J8" s="88" t="s">
        <v>81</v>
      </c>
      <c r="K8" s="90">
        <f>H8</f>
        <v>10000</v>
      </c>
      <c r="M8" s="62">
        <v>9</v>
      </c>
      <c r="N8" s="21" t="s">
        <v>53</v>
      </c>
      <c r="O8" s="21"/>
      <c r="P8" s="22"/>
      <c r="Q8" s="6"/>
      <c r="R8" s="4"/>
      <c r="S8" s="4"/>
      <c r="T8" s="47"/>
      <c r="U8" s="47"/>
      <c r="V8" s="47"/>
      <c r="W8" s="48"/>
      <c r="AB8" s="15"/>
      <c r="AC8" s="14"/>
      <c r="AD8" s="14"/>
    </row>
    <row r="9" spans="1:30">
      <c r="A9" s="62"/>
      <c r="C9" s="32"/>
      <c r="D9" s="31" t="s">
        <v>26</v>
      </c>
      <c r="F9" s="2" t="s">
        <v>84</v>
      </c>
      <c r="G9" s="2"/>
      <c r="H9" s="86">
        <v>2000</v>
      </c>
      <c r="I9" s="90">
        <v>1</v>
      </c>
      <c r="J9" s="90"/>
      <c r="K9" s="90">
        <f>H9</f>
        <v>2000</v>
      </c>
      <c r="M9" s="62"/>
      <c r="N9" s="21" t="s">
        <v>54</v>
      </c>
      <c r="O9" s="21"/>
      <c r="P9" s="22"/>
      <c r="Q9" s="6"/>
      <c r="R9" s="4" t="s">
        <v>55</v>
      </c>
      <c r="S9" s="4"/>
      <c r="T9" s="47">
        <v>300</v>
      </c>
      <c r="U9" s="47">
        <v>9</v>
      </c>
      <c r="V9" s="47"/>
      <c r="W9" s="51">
        <f>T9*U9</f>
        <v>2700</v>
      </c>
      <c r="Z9" s="13"/>
      <c r="AA9" s="13"/>
      <c r="AB9" s="13"/>
      <c r="AC9" s="13"/>
      <c r="AD9" s="13"/>
    </row>
    <row r="10" spans="1:30">
      <c r="A10" s="62">
        <v>10</v>
      </c>
      <c r="C10" s="32"/>
      <c r="D10" s="31"/>
      <c r="F10" s="3" t="s">
        <v>85</v>
      </c>
      <c r="G10" s="3"/>
      <c r="H10" s="90">
        <v>2080</v>
      </c>
      <c r="I10" s="90">
        <v>6</v>
      </c>
      <c r="J10" s="90"/>
      <c r="K10" s="92">
        <f>H10*I10</f>
        <v>12480</v>
      </c>
      <c r="M10" s="62">
        <v>10</v>
      </c>
      <c r="N10" s="20" t="s">
        <v>56</v>
      </c>
      <c r="O10" s="20"/>
      <c r="P10" s="19"/>
      <c r="Q10" s="6"/>
      <c r="T10" s="44"/>
      <c r="U10" s="44"/>
      <c r="V10" s="47"/>
      <c r="W10" s="47"/>
    </row>
    <row r="11" spans="1:30">
      <c r="A11" s="62"/>
      <c r="B11" s="3" t="s">
        <v>29</v>
      </c>
      <c r="C11" s="87" t="s">
        <v>86</v>
      </c>
      <c r="D11" s="31" t="s">
        <v>87</v>
      </c>
      <c r="H11" s="44"/>
      <c r="I11" s="44"/>
      <c r="J11" s="44"/>
      <c r="K11" s="46">
        <f>SUM(K4:K10)</f>
        <v>46690</v>
      </c>
      <c r="M11" s="62"/>
      <c r="N11" s="20" t="s">
        <v>57</v>
      </c>
      <c r="O11" s="20"/>
      <c r="P11" s="19"/>
      <c r="Q11" s="6"/>
      <c r="R11" s="4"/>
      <c r="S11" s="4"/>
      <c r="T11" s="47"/>
      <c r="U11" s="47"/>
      <c r="V11" s="47"/>
      <c r="W11" s="47"/>
    </row>
    <row r="12" spans="1:30">
      <c r="A12" s="62">
        <v>11</v>
      </c>
      <c r="B12" s="3"/>
      <c r="C12" s="87" t="s">
        <v>88</v>
      </c>
      <c r="D12" s="31" t="s">
        <v>89</v>
      </c>
      <c r="G12" s="11"/>
      <c r="H12" s="44"/>
      <c r="I12" s="44"/>
      <c r="J12" s="44"/>
      <c r="K12" s="47"/>
      <c r="M12" s="62">
        <v>11</v>
      </c>
      <c r="N12" s="23" t="s">
        <v>58</v>
      </c>
      <c r="O12" s="23"/>
      <c r="P12" s="27"/>
      <c r="Q12" s="6"/>
      <c r="R12" s="23" t="s">
        <v>59</v>
      </c>
      <c r="S12" s="23"/>
      <c r="T12" s="47">
        <v>1500</v>
      </c>
      <c r="U12" s="47">
        <v>9</v>
      </c>
      <c r="V12" s="47"/>
      <c r="W12" s="50">
        <f>T12*U12</f>
        <v>13500</v>
      </c>
    </row>
    <row r="13" spans="1:30">
      <c r="A13" s="62"/>
      <c r="B13" s="3"/>
      <c r="C13" s="87"/>
      <c r="D13" s="31"/>
      <c r="H13" s="44"/>
      <c r="I13" s="44"/>
      <c r="J13" s="44"/>
      <c r="K13" s="48"/>
      <c r="M13" s="62"/>
      <c r="N13" s="23"/>
      <c r="O13" s="23"/>
      <c r="P13" s="27"/>
      <c r="Q13" s="6"/>
      <c r="R13" s="4"/>
      <c r="S13" s="4"/>
      <c r="T13" s="47"/>
      <c r="U13" s="47"/>
      <c r="V13" s="47"/>
      <c r="W13" s="47"/>
    </row>
    <row r="14" spans="1:30">
      <c r="A14" s="62">
        <v>12</v>
      </c>
      <c r="B14" s="3" t="s">
        <v>32</v>
      </c>
      <c r="C14" s="87" t="s">
        <v>32</v>
      </c>
      <c r="D14" s="31" t="s">
        <v>33</v>
      </c>
      <c r="H14" s="44"/>
      <c r="I14" s="44"/>
      <c r="J14" s="49"/>
      <c r="K14" s="45"/>
      <c r="M14" s="62">
        <v>12</v>
      </c>
      <c r="N14" s="24"/>
      <c r="O14" s="24" t="s">
        <v>60</v>
      </c>
      <c r="P14" s="25"/>
      <c r="Q14" s="6"/>
      <c r="R14" s="96" t="s">
        <v>61</v>
      </c>
      <c r="S14" s="96"/>
      <c r="T14" s="47"/>
      <c r="U14" s="47"/>
      <c r="V14" s="47"/>
      <c r="W14" s="47"/>
    </row>
    <row r="15" spans="1:30" ht="14.25" thickBot="1">
      <c r="A15" s="62"/>
      <c r="C15" s="13"/>
      <c r="D15" s="31" t="s">
        <v>32</v>
      </c>
      <c r="H15" s="44"/>
      <c r="I15" s="44"/>
      <c r="J15" s="44"/>
      <c r="K15" s="44"/>
      <c r="M15" s="62"/>
      <c r="N15" s="24" t="s">
        <v>62</v>
      </c>
      <c r="O15" s="24" t="s">
        <v>63</v>
      </c>
      <c r="P15" s="25"/>
      <c r="Q15" s="6"/>
      <c r="R15" s="4"/>
      <c r="S15" s="1" t="s">
        <v>64</v>
      </c>
      <c r="T15" s="47">
        <v>800</v>
      </c>
      <c r="U15" s="47">
        <v>9</v>
      </c>
      <c r="V15" s="47"/>
      <c r="W15" s="47">
        <f>T15*U15</f>
        <v>7200</v>
      </c>
    </row>
    <row r="16" spans="1:30" ht="14.25" thickBot="1">
      <c r="A16" s="62">
        <v>13</v>
      </c>
      <c r="B16" s="35" t="s">
        <v>34</v>
      </c>
      <c r="C16" s="93"/>
      <c r="D16" s="94"/>
      <c r="F16" s="95" t="s">
        <v>35</v>
      </c>
      <c r="G16" s="95"/>
      <c r="H16" s="44">
        <v>1200</v>
      </c>
      <c r="I16" s="44">
        <v>9</v>
      </c>
      <c r="J16" s="44"/>
      <c r="K16" s="50">
        <f>H16*I16</f>
        <v>10800</v>
      </c>
      <c r="M16" s="62">
        <v>13</v>
      </c>
      <c r="N16" s="24"/>
      <c r="O16" s="24" t="s">
        <v>65</v>
      </c>
      <c r="P16" s="25"/>
      <c r="Q16" s="6"/>
      <c r="R16" s="4"/>
      <c r="S16" s="16" t="s">
        <v>66</v>
      </c>
      <c r="T16" s="47">
        <v>820</v>
      </c>
      <c r="U16" s="47">
        <v>9</v>
      </c>
      <c r="V16" s="47"/>
      <c r="W16" s="47">
        <f t="shared" ref="W16:W17" si="0">T16*U16</f>
        <v>7380</v>
      </c>
    </row>
    <row r="17" spans="1:23" ht="14.25" thickBot="1">
      <c r="A17" s="62"/>
      <c r="B17" s="35"/>
      <c r="C17" s="35"/>
      <c r="D17" s="36"/>
      <c r="H17" s="44"/>
      <c r="I17" s="44"/>
      <c r="J17" s="44"/>
      <c r="K17" s="44"/>
      <c r="M17" s="62"/>
      <c r="N17" s="38" t="s">
        <v>67</v>
      </c>
      <c r="O17" s="38"/>
      <c r="P17" s="39"/>
      <c r="Q17" s="6"/>
      <c r="R17" s="4"/>
      <c r="S17" s="16" t="s">
        <v>68</v>
      </c>
      <c r="T17" s="47">
        <v>1510</v>
      </c>
      <c r="U17" s="47">
        <v>9</v>
      </c>
      <c r="V17" s="47" t="s">
        <v>69</v>
      </c>
      <c r="W17" s="47">
        <f t="shared" si="0"/>
        <v>13590</v>
      </c>
    </row>
    <row r="18" spans="1:23" ht="14.25" thickBot="1">
      <c r="A18" s="62">
        <v>14</v>
      </c>
      <c r="B18" s="17" t="s">
        <v>36</v>
      </c>
      <c r="C18" s="17"/>
      <c r="D18" s="18"/>
      <c r="F18" s="17" t="s">
        <v>18</v>
      </c>
      <c r="G18" s="17"/>
      <c r="H18" s="44"/>
      <c r="I18" s="44"/>
      <c r="J18" s="44"/>
      <c r="K18" s="44"/>
      <c r="M18" s="62">
        <v>14</v>
      </c>
      <c r="N18" s="38"/>
      <c r="O18" s="38"/>
      <c r="P18" s="39"/>
      <c r="Q18" s="6"/>
      <c r="R18" s="4"/>
      <c r="S18" s="4"/>
      <c r="T18" s="47"/>
      <c r="U18" s="47"/>
      <c r="V18" s="47"/>
      <c r="W18" s="55">
        <f>W15+W16+W17</f>
        <v>28170</v>
      </c>
    </row>
    <row r="19" spans="1:23" ht="14.25" thickBot="1">
      <c r="A19" s="62"/>
      <c r="B19" s="17" t="s">
        <v>37</v>
      </c>
      <c r="C19" s="17"/>
      <c r="D19" s="18"/>
      <c r="F19" s="4"/>
      <c r="G19" s="4" t="s">
        <v>38</v>
      </c>
      <c r="H19" s="47">
        <v>3300</v>
      </c>
      <c r="I19" s="47">
        <v>9</v>
      </c>
      <c r="J19" s="47" t="s">
        <v>39</v>
      </c>
      <c r="K19" s="51">
        <f>H19*I19</f>
        <v>29700</v>
      </c>
      <c r="M19" s="62"/>
      <c r="N19" s="38"/>
      <c r="O19" s="38"/>
      <c r="P19" s="39"/>
      <c r="Q19" s="6"/>
      <c r="R19" s="4"/>
      <c r="S19" s="4"/>
      <c r="T19" s="47"/>
      <c r="U19" s="47"/>
      <c r="V19" s="47"/>
      <c r="W19" s="48"/>
    </row>
    <row r="20" spans="1:23">
      <c r="A20" s="62">
        <v>15</v>
      </c>
      <c r="B20" s="17"/>
      <c r="C20" s="17"/>
      <c r="D20" s="18"/>
      <c r="F20" s="4"/>
      <c r="G20" s="4"/>
      <c r="H20" s="47"/>
      <c r="I20" s="47"/>
      <c r="J20" s="47"/>
      <c r="K20" s="47"/>
      <c r="M20" s="62">
        <v>15</v>
      </c>
      <c r="N20" s="26"/>
      <c r="O20" s="24" t="s">
        <v>65</v>
      </c>
      <c r="P20" s="25"/>
      <c r="Q20" s="6"/>
      <c r="T20" s="44"/>
      <c r="U20" s="44"/>
      <c r="V20" s="44"/>
      <c r="W20" s="44"/>
    </row>
    <row r="21" spans="1:23">
      <c r="A21" s="62"/>
      <c r="B21" s="17"/>
      <c r="C21" s="17"/>
      <c r="D21" s="18"/>
      <c r="H21" s="44"/>
      <c r="I21" s="44"/>
      <c r="J21" s="44"/>
      <c r="K21" s="44"/>
      <c r="M21" s="62"/>
      <c r="N21" s="26" t="s">
        <v>70</v>
      </c>
      <c r="O21" s="24" t="s">
        <v>63</v>
      </c>
      <c r="P21" s="25"/>
      <c r="Q21" s="6"/>
      <c r="T21" s="44"/>
      <c r="U21" s="44"/>
      <c r="V21" s="44"/>
      <c r="W21" s="44"/>
    </row>
    <row r="22" spans="1:23">
      <c r="A22" s="62">
        <v>16</v>
      </c>
      <c r="B22" s="17"/>
      <c r="C22" s="17"/>
      <c r="D22" s="18"/>
      <c r="H22" s="44"/>
      <c r="I22" s="44"/>
      <c r="J22" s="44"/>
      <c r="K22" s="44"/>
      <c r="M22" s="62">
        <v>16</v>
      </c>
      <c r="N22" s="26"/>
      <c r="O22" s="24" t="s">
        <v>60</v>
      </c>
      <c r="P22" s="25"/>
      <c r="Q22" s="6"/>
      <c r="T22" s="44"/>
      <c r="U22" s="44"/>
      <c r="V22" s="44"/>
      <c r="W22" s="44"/>
    </row>
    <row r="23" spans="1:23">
      <c r="A23" s="62"/>
      <c r="B23" s="17"/>
      <c r="C23" s="17"/>
      <c r="D23" s="18"/>
      <c r="H23" s="44"/>
      <c r="I23" s="44"/>
      <c r="J23" s="44"/>
      <c r="K23" s="44"/>
      <c r="M23" s="62"/>
      <c r="P23" s="10"/>
      <c r="Q23" s="6"/>
      <c r="T23" s="44"/>
      <c r="U23" s="44"/>
      <c r="V23" s="44"/>
      <c r="W23" s="44"/>
    </row>
    <row r="24" spans="1:23">
      <c r="A24" s="62">
        <v>17</v>
      </c>
      <c r="B24" s="35" t="s">
        <v>41</v>
      </c>
      <c r="C24" s="35"/>
      <c r="D24" s="36"/>
      <c r="F24" s="95" t="s">
        <v>42</v>
      </c>
      <c r="G24" s="95"/>
      <c r="H24" s="44"/>
      <c r="I24" s="44"/>
      <c r="J24" s="44"/>
      <c r="K24" s="44"/>
      <c r="M24" s="62">
        <v>17</v>
      </c>
      <c r="N24" s="3" t="s">
        <v>32</v>
      </c>
      <c r="O24" s="87" t="s">
        <v>32</v>
      </c>
      <c r="P24" s="31" t="s">
        <v>32</v>
      </c>
      <c r="Q24" s="6"/>
      <c r="R24" s="3" t="s">
        <v>90</v>
      </c>
      <c r="S24" s="3"/>
      <c r="T24" s="44">
        <v>2080</v>
      </c>
      <c r="U24" s="44">
        <v>5</v>
      </c>
      <c r="V24" s="44"/>
      <c r="W24" s="47">
        <f>T24*U24</f>
        <v>10400</v>
      </c>
    </row>
    <row r="25" spans="1:23">
      <c r="A25" s="62"/>
      <c r="B25" s="35"/>
      <c r="C25" s="35"/>
      <c r="D25" s="36"/>
      <c r="G25" s="1" t="s">
        <v>43</v>
      </c>
      <c r="H25" s="44">
        <v>3000</v>
      </c>
      <c r="I25" s="44">
        <v>9</v>
      </c>
      <c r="J25" s="44"/>
      <c r="K25" s="44">
        <f>H25*I25</f>
        <v>27000</v>
      </c>
      <c r="M25" s="62"/>
      <c r="N25" s="3" t="s">
        <v>87</v>
      </c>
      <c r="O25" s="87"/>
      <c r="P25" s="31"/>
      <c r="Q25" s="6"/>
      <c r="R25" s="3" t="s">
        <v>91</v>
      </c>
      <c r="T25" s="1">
        <v>1560</v>
      </c>
      <c r="U25" s="1">
        <v>1</v>
      </c>
      <c r="W25" s="1">
        <v>1560</v>
      </c>
    </row>
    <row r="26" spans="1:23">
      <c r="A26" s="62">
        <v>18</v>
      </c>
      <c r="B26" s="37"/>
      <c r="C26" s="35"/>
      <c r="D26" s="36"/>
      <c r="G26" s="1" t="s">
        <v>44</v>
      </c>
      <c r="H26" s="44">
        <v>1000</v>
      </c>
      <c r="I26" s="44">
        <v>9</v>
      </c>
      <c r="J26" s="44"/>
      <c r="K26" s="44">
        <f>H26*I26</f>
        <v>9000</v>
      </c>
      <c r="M26" s="62">
        <v>18</v>
      </c>
      <c r="N26" s="3" t="s">
        <v>89</v>
      </c>
      <c r="O26" s="87"/>
      <c r="P26" s="31"/>
      <c r="Q26" s="6"/>
      <c r="R26" s="5" t="s">
        <v>92</v>
      </c>
      <c r="S26" s="5"/>
      <c r="T26" s="44">
        <v>7330</v>
      </c>
      <c r="U26" s="44">
        <v>1</v>
      </c>
      <c r="V26" s="85">
        <v>0.72</v>
      </c>
      <c r="W26" s="44">
        <f>ROUNDDOWN(T26*V26,-1)</f>
        <v>5270</v>
      </c>
    </row>
    <row r="27" spans="1:23">
      <c r="A27" s="62"/>
      <c r="B27" s="35"/>
      <c r="C27" s="35"/>
      <c r="D27" s="36"/>
      <c r="H27" s="44"/>
      <c r="I27" s="44"/>
      <c r="J27" s="44"/>
      <c r="K27" s="52">
        <f>K25+K26</f>
        <v>36000</v>
      </c>
      <c r="M27" s="62"/>
      <c r="N27" s="3" t="s">
        <v>29</v>
      </c>
      <c r="O27" s="87" t="s">
        <v>86</v>
      </c>
      <c r="P27" s="31"/>
      <c r="Q27" s="6"/>
      <c r="R27" s="5" t="s">
        <v>73</v>
      </c>
      <c r="S27" s="5"/>
      <c r="T27" s="44">
        <v>4540</v>
      </c>
      <c r="U27" s="44">
        <v>1</v>
      </c>
      <c r="V27" s="65"/>
      <c r="W27" s="44">
        <f>T27*U27</f>
        <v>4540</v>
      </c>
    </row>
    <row r="28" spans="1:23">
      <c r="A28" s="62">
        <v>19</v>
      </c>
      <c r="B28" s="35"/>
      <c r="C28" s="35"/>
      <c r="D28" s="36"/>
      <c r="H28" s="44"/>
      <c r="I28" s="44"/>
      <c r="J28" s="44"/>
      <c r="K28" s="44"/>
      <c r="M28" s="62">
        <v>19</v>
      </c>
      <c r="N28" s="4"/>
      <c r="O28" s="32" t="s">
        <v>88</v>
      </c>
      <c r="P28" s="31"/>
      <c r="Q28" s="6"/>
      <c r="R28" s="5" t="s">
        <v>93</v>
      </c>
      <c r="S28" s="5"/>
      <c r="T28" s="44">
        <v>7330</v>
      </c>
      <c r="U28" s="44">
        <v>1</v>
      </c>
      <c r="V28" s="65">
        <v>0.8</v>
      </c>
      <c r="W28" s="44">
        <f>ROUNDDOWN(T28*V28,-1)</f>
        <v>5860</v>
      </c>
    </row>
    <row r="29" spans="1:23">
      <c r="A29" s="62"/>
      <c r="B29" s="35"/>
      <c r="C29" s="35"/>
      <c r="D29" s="36"/>
      <c r="H29" s="44"/>
      <c r="I29" s="44"/>
      <c r="J29" s="44"/>
      <c r="K29" s="44"/>
      <c r="M29" s="62"/>
      <c r="N29" s="4"/>
      <c r="O29" s="32"/>
      <c r="P29" s="31"/>
      <c r="Q29" s="6"/>
      <c r="R29" s="5" t="s">
        <v>73</v>
      </c>
      <c r="S29" s="5"/>
      <c r="T29" s="44">
        <v>4540</v>
      </c>
      <c r="U29" s="44">
        <v>1</v>
      </c>
      <c r="V29" s="65"/>
      <c r="W29" s="44">
        <f>T29*U29</f>
        <v>4540</v>
      </c>
    </row>
    <row r="30" spans="1:23">
      <c r="A30" s="62">
        <v>20</v>
      </c>
      <c r="B30" s="38" t="s">
        <v>45</v>
      </c>
      <c r="C30" s="38"/>
      <c r="D30" s="39"/>
      <c r="F30" s="38" t="s">
        <v>46</v>
      </c>
      <c r="G30" s="38"/>
      <c r="H30" s="44">
        <v>15600</v>
      </c>
      <c r="I30" s="44">
        <v>3</v>
      </c>
      <c r="J30" s="44" t="s">
        <v>47</v>
      </c>
      <c r="K30" s="53">
        <f>H30*I30</f>
        <v>46800</v>
      </c>
      <c r="M30" s="62">
        <v>20</v>
      </c>
      <c r="N30" s="4"/>
      <c r="O30" s="32"/>
      <c r="P30" s="31"/>
      <c r="Q30" s="6"/>
      <c r="R30" s="2" t="s">
        <v>83</v>
      </c>
      <c r="S30" s="2"/>
      <c r="T30" s="86">
        <v>10000</v>
      </c>
      <c r="U30" s="90">
        <v>1</v>
      </c>
      <c r="V30" s="88" t="s">
        <v>81</v>
      </c>
      <c r="W30" s="90">
        <f>T30</f>
        <v>10000</v>
      </c>
    </row>
    <row r="31" spans="1:23">
      <c r="A31" s="62"/>
      <c r="B31" s="38"/>
      <c r="C31" s="38"/>
      <c r="D31" s="39"/>
      <c r="H31" s="44"/>
      <c r="I31" s="44"/>
      <c r="J31" s="44"/>
      <c r="K31" s="44"/>
      <c r="M31" s="62"/>
      <c r="N31" s="4"/>
      <c r="O31" s="32"/>
      <c r="P31" s="31"/>
      <c r="Q31" s="6"/>
      <c r="R31" s="2" t="s">
        <v>84</v>
      </c>
      <c r="S31" s="2"/>
      <c r="T31" s="86">
        <v>2000</v>
      </c>
      <c r="U31" s="90">
        <v>1</v>
      </c>
      <c r="V31" s="90"/>
      <c r="W31" s="90">
        <f>T31</f>
        <v>2000</v>
      </c>
    </row>
    <row r="32" spans="1:23">
      <c r="A32" s="62">
        <v>21</v>
      </c>
      <c r="B32" s="41" t="s">
        <v>48</v>
      </c>
      <c r="C32" s="41"/>
      <c r="D32" s="40"/>
      <c r="F32" s="97" t="s">
        <v>48</v>
      </c>
      <c r="G32" s="97"/>
      <c r="H32" s="44">
        <v>700</v>
      </c>
      <c r="I32" s="44">
        <v>9</v>
      </c>
      <c r="J32" s="44"/>
      <c r="K32" s="52">
        <f>H32*I32</f>
        <v>6300</v>
      </c>
      <c r="M32" s="62">
        <v>21</v>
      </c>
      <c r="N32" s="4"/>
      <c r="O32" s="32" t="s">
        <v>19</v>
      </c>
      <c r="P32" s="10"/>
      <c r="Q32" s="6"/>
      <c r="T32" s="44"/>
      <c r="U32" s="44"/>
      <c r="V32" s="44"/>
      <c r="W32" s="56">
        <f>SUM(W24:W31)</f>
        <v>44170</v>
      </c>
    </row>
    <row r="33" spans="1:23">
      <c r="A33" s="62"/>
      <c r="B33" s="41"/>
      <c r="C33" s="41"/>
      <c r="D33" s="40"/>
      <c r="F33" s="12"/>
      <c r="G33" s="12"/>
      <c r="H33" s="54"/>
      <c r="I33" s="54"/>
      <c r="J33" s="54"/>
      <c r="K33" s="54"/>
      <c r="M33" s="62"/>
      <c r="N33" s="1" t="s">
        <v>94</v>
      </c>
      <c r="O33" s="1" t="s">
        <v>13</v>
      </c>
      <c r="P33" s="10" t="s">
        <v>77</v>
      </c>
      <c r="T33" s="44"/>
      <c r="U33" s="44"/>
      <c r="V33" s="44"/>
      <c r="W33" s="44"/>
    </row>
    <row r="34" spans="1:23">
      <c r="A34" s="62">
        <v>22</v>
      </c>
      <c r="B34" s="41"/>
      <c r="C34" s="41"/>
      <c r="D34" s="40"/>
      <c r="H34" s="44"/>
      <c r="I34" s="44"/>
      <c r="J34" s="44"/>
      <c r="K34" s="44"/>
      <c r="M34" s="62">
        <v>22</v>
      </c>
      <c r="P34" s="10"/>
      <c r="T34" s="44"/>
      <c r="U34" s="44"/>
      <c r="V34" s="44"/>
      <c r="W34" s="44"/>
    </row>
    <row r="35" spans="1:23">
      <c r="A35" s="62"/>
      <c r="B35" s="41"/>
      <c r="C35" s="41"/>
      <c r="D35" s="40"/>
      <c r="H35" s="44"/>
      <c r="I35" s="44"/>
      <c r="J35" s="44"/>
      <c r="K35" s="44"/>
      <c r="M35" s="62"/>
      <c r="P35" s="10"/>
      <c r="T35" s="44"/>
      <c r="U35" s="44"/>
      <c r="V35" s="44"/>
      <c r="W35" s="44"/>
    </row>
    <row r="36" spans="1:23">
      <c r="A36" s="63"/>
      <c r="H36" s="44"/>
      <c r="I36" s="44"/>
      <c r="J36" s="44"/>
      <c r="K36" s="44"/>
      <c r="M36" s="63"/>
    </row>
    <row r="37" spans="1:23">
      <c r="C37"/>
      <c r="E37" s="1"/>
      <c r="Q37" s="1"/>
    </row>
    <row r="38" spans="1:23">
      <c r="C38"/>
      <c r="E38" s="1"/>
      <c r="Q38" s="1"/>
    </row>
    <row r="39" spans="1:23">
      <c r="C39"/>
      <c r="E39" s="1"/>
      <c r="Q39" s="1"/>
    </row>
    <row r="40" spans="1:23">
      <c r="C40"/>
      <c r="E40" s="1"/>
      <c r="Q40" s="1"/>
    </row>
    <row r="41" spans="1:23">
      <c r="C41"/>
      <c r="E41" s="1"/>
      <c r="Q41" s="1"/>
    </row>
    <row r="42" spans="1:23">
      <c r="C42"/>
      <c r="E42" s="1"/>
      <c r="Q42" s="1"/>
    </row>
    <row r="43" spans="1:23">
      <c r="C43"/>
      <c r="E43" s="1"/>
      <c r="Q43" s="1"/>
    </row>
    <row r="44" spans="1:23">
      <c r="C44"/>
      <c r="E44" s="1"/>
      <c r="Q44" s="1"/>
    </row>
    <row r="45" spans="1:23">
      <c r="C45"/>
      <c r="E45" s="1"/>
      <c r="Q45" s="1"/>
    </row>
    <row r="46" spans="1:23">
      <c r="C46"/>
      <c r="E46" s="1"/>
      <c r="Q46" s="1"/>
    </row>
    <row r="47" spans="1:23">
      <c r="C47"/>
      <c r="E47" s="1"/>
      <c r="Q47" s="1"/>
    </row>
    <row r="48" spans="1:23">
      <c r="C48"/>
      <c r="E48" s="1"/>
      <c r="Q48" s="1"/>
    </row>
    <row r="49" spans="3:17">
      <c r="C49"/>
      <c r="E49" s="1"/>
      <c r="Q49" s="1"/>
    </row>
    <row r="50" spans="3:17">
      <c r="C50"/>
      <c r="E50" s="1"/>
      <c r="Q50" s="1"/>
    </row>
    <row r="51" spans="3:17">
      <c r="C51"/>
      <c r="E51" s="1"/>
      <c r="Q51" s="1"/>
    </row>
    <row r="52" spans="3:17">
      <c r="C52"/>
      <c r="E52" s="1"/>
      <c r="Q52" s="1"/>
    </row>
    <row r="53" spans="3:17">
      <c r="C53"/>
      <c r="E53" s="1"/>
      <c r="Q53" s="1"/>
    </row>
    <row r="54" spans="3:17">
      <c r="C54"/>
      <c r="E54" s="1"/>
      <c r="Q54" s="1"/>
    </row>
    <row r="55" spans="3:17">
      <c r="C55"/>
      <c r="E55" s="1"/>
      <c r="Q55" s="1"/>
    </row>
    <row r="56" spans="3:17">
      <c r="C56"/>
      <c r="E56" s="1"/>
      <c r="Q56" s="1"/>
    </row>
    <row r="57" spans="3:17">
      <c r="C57"/>
      <c r="E57" s="1"/>
      <c r="Q57" s="1"/>
    </row>
    <row r="58" spans="3:17">
      <c r="C58"/>
      <c r="E58" s="1"/>
      <c r="Q58" s="1"/>
    </row>
    <row r="59" spans="3:17">
      <c r="C59"/>
      <c r="E59" s="1"/>
      <c r="Q59" s="1"/>
    </row>
    <row r="60" spans="3:17">
      <c r="C60"/>
      <c r="E60" s="1"/>
      <c r="Q60" s="1"/>
    </row>
    <row r="61" spans="3:17">
      <c r="C61"/>
      <c r="E61" s="1"/>
      <c r="Q61" s="1"/>
    </row>
    <row r="62" spans="3:17">
      <c r="C62"/>
      <c r="E62" s="1"/>
      <c r="Q62" s="1"/>
    </row>
    <row r="63" spans="3:17">
      <c r="C63"/>
      <c r="E63" s="1"/>
      <c r="Q63" s="1"/>
    </row>
    <row r="64" spans="3:17">
      <c r="C64"/>
      <c r="E64" s="1"/>
      <c r="Q64" s="1"/>
    </row>
    <row r="65" spans="3:17">
      <c r="C65"/>
      <c r="E65" s="1"/>
      <c r="Q65" s="1"/>
    </row>
    <row r="66" spans="3:17">
      <c r="C66"/>
      <c r="E66" s="1"/>
      <c r="Q66" s="1"/>
    </row>
    <row r="67" spans="3:17">
      <c r="C67"/>
      <c r="E67" s="1"/>
      <c r="Q67" s="1"/>
    </row>
    <row r="68" spans="3:17">
      <c r="C68"/>
      <c r="E68" s="1"/>
      <c r="Q68" s="1"/>
    </row>
    <row r="69" spans="3:17">
      <c r="C69"/>
      <c r="E69" s="1"/>
      <c r="Q69" s="1"/>
    </row>
    <row r="70" spans="3:17">
      <c r="C70"/>
      <c r="E70" s="1"/>
      <c r="Q70" s="1"/>
    </row>
    <row r="71" spans="3:17">
      <c r="C71"/>
      <c r="E71" s="1"/>
      <c r="Q71" s="1"/>
    </row>
    <row r="72" spans="3:17">
      <c r="C72"/>
      <c r="E72" s="1"/>
      <c r="Q72" s="1"/>
    </row>
    <row r="73" spans="3:17">
      <c r="C73"/>
      <c r="E73" s="1"/>
      <c r="Q73" s="1"/>
    </row>
    <row r="74" spans="3:17">
      <c r="C74"/>
      <c r="E74" s="1"/>
      <c r="Q74" s="1"/>
    </row>
    <row r="75" spans="3:17">
      <c r="C75"/>
      <c r="E75" s="1"/>
      <c r="Q75" s="1"/>
    </row>
    <row r="76" spans="3:17">
      <c r="C76"/>
      <c r="E76" s="1"/>
      <c r="Q76" s="1"/>
    </row>
  </sheetData>
  <mergeCells count="5">
    <mergeCell ref="R14:S14"/>
    <mergeCell ref="C16:D16"/>
    <mergeCell ref="F16:G16"/>
    <mergeCell ref="F24:G24"/>
    <mergeCell ref="F32:G3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Munekazu</dc:creator>
  <cp:keywords/>
  <dc:description/>
  <cp:lastModifiedBy>forcia 2015</cp:lastModifiedBy>
  <cp:revision/>
  <dcterms:created xsi:type="dcterms:W3CDTF">2014-06-10T12:29:10Z</dcterms:created>
  <dcterms:modified xsi:type="dcterms:W3CDTF">2014-08-27T12:28:36Z</dcterms:modified>
</cp:coreProperties>
</file>