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415" activeTab="3"/>
  </bookViews>
  <sheets>
    <sheet name="宝箱数值表" sheetId="2" r:id="rId1"/>
    <sheet name="交互道具数据表" sheetId="3" r:id="rId2"/>
    <sheet name="服装数据表" sheetId="4" r:id="rId3"/>
    <sheet name="设计图纸数据表" sheetId="5" r:id="rId4"/>
  </sheets>
  <externalReferences>
    <externalReference r:id="rId5"/>
  </externalReferences>
  <definedNames>
    <definedName name="_xlnm._FilterDatabase" localSheetId="2" hidden="1">服装数据表!#REF!</definedName>
    <definedName name="称谓相关">#REF!,#REF!,#REF!,#REF!,#REF!,#REF!,#REF!,#REF!,#REF!</definedName>
    <definedName name="大类">#REF!</definedName>
    <definedName name="子类">#REF!,#REF!,#REF!,#REF!,#REF!,#REF!,#REF!,#REF!,#REF!,#REF!</definedName>
  </definedNames>
  <calcPr calcId="144525"/>
</workbook>
</file>

<file path=xl/sharedStrings.xml><?xml version="1.0" encoding="utf-8"?>
<sst xmlns="http://schemas.openxmlformats.org/spreadsheetml/2006/main" count="254" uniqueCount="151">
  <si>
    <t>##</t>
  </si>
  <si>
    <t>__type__</t>
  </si>
  <si>
    <t>id</t>
  </si>
  <si>
    <t>key_item_id</t>
  </si>
  <si>
    <t>open_level</t>
  </si>
  <si>
    <t>use_on_obtain</t>
  </si>
  <si>
    <t>drop_ids</t>
  </si>
  <si>
    <t>open_daily_limit</t>
  </si>
  <si>
    <t>choose_list</t>
  </si>
  <si>
    <t>道具编号</t>
  </si>
  <si>
    <t>备注</t>
  </si>
  <si>
    <t>需要钥匙编号</t>
  </si>
  <si>
    <t>可开启等级</t>
  </si>
  <si>
    <t>是否立刻使用</t>
  </si>
  <si>
    <t>延迟开启时间</t>
  </si>
  <si>
    <t>掉落奖励</t>
  </si>
  <si>
    <t>每天限制开启次数</t>
  </si>
  <si>
    <t>多选序列</t>
  </si>
  <si>
    <t>1AABBBCCCC形式
AA表示道具类别编号
BBB表示道具子类编号
CCCC表示编号</t>
  </si>
  <si>
    <t>策划用不导表</t>
  </si>
  <si>
    <t>对应于通用道具表编号</t>
  </si>
  <si>
    <t>需要玩家达到多少级才可以开启</t>
  </si>
  <si>
    <t>填True表示获得时自动打开宝箱</t>
  </si>
  <si>
    <t>单位（min）
倒计时显示，提示给玩家宝箱可以开启还需要多少时间</t>
  </si>
  <si>
    <t>填写掉落编号，如果有多个用；分割</t>
  </si>
  <si>
    <t>填写多个掉落编号，用；分隔，表示玩家可以选择的多个序列</t>
  </si>
  <si>
    <t>宝箱</t>
  </si>
  <si>
    <t>null</t>
  </si>
  <si>
    <t>from_scen_actor_id</t>
  </si>
  <si>
    <t>attack_num</t>
  </si>
  <si>
    <t>normal_skill_id</t>
  </si>
  <si>
    <r>
      <rPr>
        <sz val="11"/>
        <color theme="1"/>
        <rFont val="Calibri"/>
        <charset val="134"/>
        <scheme val="minor"/>
      </rPr>
      <t>c</t>
    </r>
    <r>
      <rPr>
        <sz val="11"/>
        <color theme="1"/>
        <rFont val="Calibri"/>
        <charset val="134"/>
        <scheme val="minor"/>
      </rPr>
      <t>ast_object_skill_id</t>
    </r>
  </si>
  <si>
    <t>holding_static_mesh</t>
  </si>
  <si>
    <t>holding_static_mesh_mat</t>
  </si>
  <si>
    <t>类型</t>
  </si>
  <si>
    <t>道具名称</t>
  </si>
  <si>
    <t>是否直接进入背包</t>
  </si>
  <si>
    <t>是否离开场景销毁</t>
  </si>
  <si>
    <t>可攻击次数</t>
  </si>
  <si>
    <t>普攻技能编号</t>
  </si>
  <si>
    <t>投掷技能编号</t>
  </si>
  <si>
    <t>手持物显示静态模型</t>
  </si>
  <si>
    <t>手持物显示静态模型材质</t>
  </si>
  <si>
    <r>
      <rPr>
        <sz val="11"/>
        <color theme="1"/>
        <rFont val="Calibri"/>
        <charset val="134"/>
        <scheme val="minor"/>
      </rPr>
      <t>来自交互物i</t>
    </r>
    <r>
      <rPr>
        <sz val="11"/>
        <color theme="1"/>
        <rFont val="Calibri"/>
        <charset val="134"/>
        <scheme val="minor"/>
      </rPr>
      <t>d</t>
    </r>
  </si>
  <si>
    <t>不能进入背包的消耗品同一时间只能有一个
（不能进背包的道具被替换后落到地上，进背包的道具替换后进入背包）</t>
  </si>
  <si>
    <t>是否可以带出当前解密箱庭</t>
  </si>
  <si>
    <t>可以产生伤害结算次数
（耐久度，使用完后消失），NULL表示永久武器</t>
  </si>
  <si>
    <t>仅限于手持物生效，可能存在两个技能编号</t>
  </si>
  <si>
    <t>交互道具</t>
  </si>
  <si>
    <t>飞镖</t>
  </si>
  <si>
    <r>
      <rPr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ull</t>
    </r>
  </si>
  <si>
    <t>果子</t>
  </si>
  <si>
    <t>StaticMesh'/Game/X6GameData/Prototype/PrototypeAssets/StaticMesh/SM_Apple.SM_Apple'</t>
  </si>
  <si>
    <t>MaterialInstanceConstant'/Game/X6GameData/Prototype/PrototypeAssets/Material/LD_Red.LD_Red'</t>
  </si>
  <si>
    <t>球</t>
  </si>
  <si>
    <t>StaticMesh'/Game/X6GameData/Prototype/PrototypeAssets/StaticMesh/SM_Ball.SM_Ball'</t>
  </si>
  <si>
    <t>MaterialInstanceConstant'/Game/X6GameData/Prototype/PrototypeAssets/CustomizableGrid/Materials/Presets/M_Grid_preset_002.M_Grid_preset_002'</t>
  </si>
  <si>
    <t>喷泉花</t>
  </si>
  <si>
    <t>StaticMesh'/Game/X6GameData/Art_assets/Props/Prop_test/Interactive/PenQuanHua/SM_Penquanhua.SM_Penquanhua'</t>
  </si>
  <si>
    <t>黄苹果</t>
  </si>
  <si>
    <t>MaterialInstanceConstant'/Game/X6GameData/Art_assets/Props/Prop_test/Materials/Prop_Red_MI.Prop_Red_MI'</t>
  </si>
  <si>
    <t>大刀</t>
  </si>
  <si>
    <t>短弓</t>
  </si>
  <si>
    <t>哈利波特的法杖</t>
  </si>
  <si>
    <t>茶杯（特殊道具）</t>
  </si>
  <si>
    <t>浇水壶</t>
  </si>
  <si>
    <t>苹果</t>
  </si>
  <si>
    <t>clothes_res</t>
  </si>
  <si>
    <t>special_type</t>
  </si>
  <si>
    <t>attack</t>
  </si>
  <si>
    <t>hp</t>
  </si>
  <si>
    <t>energy_limit</t>
  </si>
  <si>
    <t>energy_resume</t>
  </si>
  <si>
    <t>hit_rate</t>
  </si>
  <si>
    <t>dodge_rate</t>
  </si>
  <si>
    <t>critical_rate</t>
  </si>
  <si>
    <t>critical_resistance</t>
  </si>
  <si>
    <t>fatal_rate</t>
  </si>
  <si>
    <t>fatal_resistance</t>
  </si>
  <si>
    <t>skill_id</t>
  </si>
  <si>
    <t>clothers_quality</t>
  </si>
  <si>
    <t>clothers_props</t>
  </si>
  <si>
    <t>clothers_tags</t>
  </si>
  <si>
    <t>clothes_hideparts</t>
  </si>
  <si>
    <t>anim_id</t>
  </si>
  <si>
    <t>道具描述</t>
  </si>
  <si>
    <t>衣服模型资源</t>
  </si>
  <si>
    <t>校准高度类型</t>
  </si>
  <si>
    <t>攻击力</t>
  </si>
  <si>
    <t>血量</t>
  </si>
  <si>
    <t>能量点上限</t>
  </si>
  <si>
    <t>能量点回复速率</t>
  </si>
  <si>
    <t>命中率</t>
  </si>
  <si>
    <t>闪避率</t>
  </si>
  <si>
    <t>暴击率</t>
  </si>
  <si>
    <t>暴击抵抗率</t>
  </si>
  <si>
    <t>致命率</t>
  </si>
  <si>
    <t>致命抵抗率</t>
  </si>
  <si>
    <t>品质</t>
  </si>
  <si>
    <t>风格标签列表</t>
  </si>
  <si>
    <t>动作配置id</t>
  </si>
  <si>
    <t>仅限于手持物生效</t>
  </si>
  <si>
    <t>说明文字相关</t>
  </si>
  <si>
    <t>一星
五星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</si>
  <si>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</si>
  <si>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</si>
  <si>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</si>
  <si>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</si>
  <si>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</si>
  <si>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</si>
  <si>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</si>
  <si>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</si>
  <si>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</si>
  <si>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</si>
  <si>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胸部</t>
  </si>
  <si>
    <t>手</t>
  </si>
  <si>
    <t>脊柱上</t>
  </si>
  <si>
    <t>脊柱下</t>
  </si>
  <si>
    <t>臀部</t>
  </si>
  <si>
    <t>腿上</t>
  </si>
  <si>
    <t>腿中</t>
  </si>
  <si>
    <t>腿下</t>
  </si>
  <si>
    <t>test</t>
  </si>
  <si>
    <t>服装</t>
  </si>
  <si>
    <t>a</t>
  </si>
  <si>
    <t>NONE</t>
  </si>
  <si>
    <t>六星</t>
  </si>
  <si>
    <t>防晒,舞者</t>
  </si>
  <si>
    <t>b</t>
  </si>
  <si>
    <t>舞者</t>
  </si>
  <si>
    <t>$type</t>
  </si>
  <si>
    <t>learn_component_id</t>
  </si>
  <si>
    <t>习得部件id</t>
  </si>
  <si>
    <t>设计图纸</t>
  </si>
  <si>
    <t>测试数据不允许更改</t>
  </si>
  <si>
    <t>设计图纸1</t>
  </si>
  <si>
    <t>设计图纸2</t>
  </si>
  <si>
    <t>设计图纸3</t>
  </si>
  <si>
    <t>设计图纸4</t>
  </si>
  <si>
    <t>设计图纸5</t>
  </si>
  <si>
    <t>精灵裙子图纸</t>
  </si>
  <si>
    <t>精灵袜子图纸</t>
  </si>
  <si>
    <t>精灵鞋子图纸</t>
  </si>
  <si>
    <t>精灵帽子图纸</t>
  </si>
  <si>
    <t>精灵发饰图纸</t>
  </si>
  <si>
    <t>精灵颈饰图纸</t>
  </si>
  <si>
    <t>精灵手持物图纸</t>
  </si>
  <si>
    <t>精灵手套图纸</t>
  </si>
  <si>
    <t>精灵耳饰图纸</t>
  </si>
  <si>
    <t>精灵特殊图纸</t>
  </si>
  <si>
    <t>流星项链图纸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</si>
</sst>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CE9178"/>
      <name val="宋体"/>
      <charset val="134"/>
    </font>
    <font>
      <sz val="10.5"/>
      <color rgb="FFCE9178"/>
      <name val="宋体"/>
      <charset val="134"/>
    </font>
    <font>
      <sz val="11"/>
      <color theme="1"/>
      <name val="微软雅黑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8" borderId="11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/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17" borderId="1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15"/>
    <xf numFmtId="0" fontId="2" fillId="2" borderId="1" xfId="15" applyFont="1" applyFill="1" applyBorder="1" applyAlignment="1">
      <alignment horizontal="center" vertical="center"/>
    </xf>
    <xf numFmtId="0" fontId="2" fillId="2" borderId="2" xfId="15" applyFont="1" applyFill="1" applyBorder="1" applyAlignment="1">
      <alignment horizontal="center" vertical="center"/>
    </xf>
    <xf numFmtId="0" fontId="2" fillId="2" borderId="1" xfId="15" applyFont="1" applyFill="1" applyBorder="1" applyAlignment="1">
      <alignment vertical="center" textRotation="255"/>
    </xf>
    <xf numFmtId="0" fontId="2" fillId="2" borderId="1" xfId="15" applyFont="1" applyFill="1" applyBorder="1" applyAlignment="1">
      <alignment horizontal="center" vertical="center" textRotation="255"/>
    </xf>
    <xf numFmtId="0" fontId="2" fillId="2" borderId="3" xfId="15" applyFont="1" applyFill="1" applyBorder="1" applyAlignment="1">
      <alignment vertical="center" textRotation="255"/>
    </xf>
    <xf numFmtId="0" fontId="2" fillId="3" borderId="0" xfId="15" applyFont="1" applyFill="1" applyAlignment="1">
      <alignment vertical="center" textRotation="255"/>
    </xf>
    <xf numFmtId="0" fontId="2" fillId="3" borderId="0" xfId="15" applyFont="1" applyFill="1" applyAlignment="1">
      <alignment horizontal="center" vertical="center" textRotation="255"/>
    </xf>
    <xf numFmtId="0" fontId="1" fillId="4" borderId="4" xfId="15" applyFill="1" applyBorder="1" applyAlignment="1">
      <alignment horizontal="center"/>
    </xf>
    <xf numFmtId="0" fontId="3" fillId="4" borderId="5" xfId="15" applyFont="1" applyFill="1" applyBorder="1"/>
    <xf numFmtId="0" fontId="1" fillId="4" borderId="6" xfId="15" applyFill="1" applyBorder="1"/>
    <xf numFmtId="0" fontId="1" fillId="4" borderId="1" xfId="15" applyFill="1" applyBorder="1"/>
    <xf numFmtId="0" fontId="3" fillId="4" borderId="3" xfId="15" applyFont="1" applyFill="1" applyBorder="1"/>
    <xf numFmtId="0" fontId="1" fillId="0" borderId="0" xfId="15" applyAlignment="1">
      <alignment horizontal="center"/>
    </xf>
    <xf numFmtId="0" fontId="3" fillId="0" borderId="3" xfId="15" applyFont="1" applyBorder="1"/>
    <xf numFmtId="0" fontId="1" fillId="0" borderId="6" xfId="15" applyBorder="1" applyAlignment="1">
      <alignment horizontal="center" vertical="center"/>
    </xf>
    <xf numFmtId="0" fontId="1" fillId="3" borderId="1" xfId="15" applyFill="1" applyBorder="1" applyAlignment="1">
      <alignment horizontal="center" vertical="center"/>
    </xf>
    <xf numFmtId="0" fontId="1" fillId="0" borderId="1" xfId="15" applyBorder="1"/>
    <xf numFmtId="0" fontId="1" fillId="0" borderId="7" xfId="15" applyBorder="1" applyAlignment="1">
      <alignment horizontal="center"/>
    </xf>
    <xf numFmtId="0" fontId="1" fillId="0" borderId="1" xfId="15" applyBorder="1" applyAlignment="1">
      <alignment horizontal="center" vertical="center"/>
    </xf>
    <xf numFmtId="0" fontId="1" fillId="3" borderId="1" xfId="15" applyFill="1" applyBorder="1" applyAlignment="1">
      <alignment vertical="center" textRotation="255"/>
    </xf>
    <xf numFmtId="0" fontId="1" fillId="3" borderId="1" xfId="15" applyFill="1" applyBorder="1" applyAlignment="1">
      <alignment vertical="center" wrapText="1"/>
    </xf>
    <xf numFmtId="0" fontId="1" fillId="3" borderId="8" xfId="15" applyFill="1" applyBorder="1" applyAlignment="1">
      <alignment horizontal="center" vertical="center" wrapText="1"/>
    </xf>
    <xf numFmtId="0" fontId="4" fillId="0" borderId="0" xfId="15" applyFont="1" applyAlignment="1">
      <alignment wrapText="1"/>
    </xf>
    <xf numFmtId="0" fontId="1" fillId="3" borderId="3" xfId="15" applyFill="1" applyBorder="1" applyAlignment="1">
      <alignment vertical="center" wrapText="1"/>
    </xf>
    <xf numFmtId="0" fontId="1" fillId="3" borderId="0" xfId="15" applyFill="1"/>
    <xf numFmtId="0" fontId="2" fillId="5" borderId="1" xfId="15" applyFont="1" applyFill="1" applyBorder="1" applyAlignment="1">
      <alignment horizontal="center" vertical="center"/>
    </xf>
    <xf numFmtId="0" fontId="2" fillId="5" borderId="1" xfId="15" applyFont="1" applyFill="1" applyBorder="1" applyAlignment="1">
      <alignment horizontal="center" vertical="center" textRotation="255"/>
    </xf>
    <xf numFmtId="0" fontId="4" fillId="3" borderId="0" xfId="15" applyFont="1" applyFill="1" applyAlignment="1">
      <alignment wrapText="1"/>
    </xf>
    <xf numFmtId="0" fontId="5" fillId="0" borderId="1" xfId="15" applyFont="1" applyBorder="1" applyAlignment="1">
      <alignment horizontal="center" vertical="center"/>
    </xf>
    <xf numFmtId="0" fontId="2" fillId="2" borderId="3" xfId="15" applyFont="1" applyFill="1" applyBorder="1" applyAlignment="1">
      <alignment horizontal="center" vertical="center" textRotation="255"/>
    </xf>
    <xf numFmtId="0" fontId="6" fillId="3" borderId="1" xfId="15" applyFont="1" applyFill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常规 2 2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1995;&#3247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道具功能表"/>
      <sheetName val="通用道具表"/>
    </sheetNames>
    <sheetDataSet>
      <sheetData sheetId="0" refreshError="1"/>
      <sheetData sheetId="1">
        <row r="1">
          <cell r="B1" t="str">
            <v>id</v>
          </cell>
          <cell r="C1" t="str">
            <v>name</v>
          </cell>
        </row>
        <row r="2">
          <cell r="B2" t="str">
            <v>道具编号</v>
          </cell>
          <cell r="C2" t="str">
            <v>道具名称</v>
          </cell>
        </row>
        <row r="3">
          <cell r="B3" t="str">
            <v>1AABBBCCCC形式
AA表示道具类别编号
BBB表示道具子类编号
CCCC表示编号</v>
          </cell>
        </row>
        <row r="4">
          <cell r="B4">
            <v>1</v>
          </cell>
          <cell r="C4" t="str">
            <v>钻石</v>
          </cell>
        </row>
        <row r="5">
          <cell r="B5">
            <v>2</v>
          </cell>
          <cell r="C5" t="str">
            <v>金币</v>
          </cell>
        </row>
        <row r="6">
          <cell r="B6">
            <v>3</v>
          </cell>
          <cell r="C6" t="str">
            <v>银币</v>
          </cell>
        </row>
        <row r="7">
          <cell r="B7">
            <v>4</v>
          </cell>
          <cell r="C7" t="str">
            <v>经验</v>
          </cell>
        </row>
        <row r="8">
          <cell r="B8">
            <v>5</v>
          </cell>
          <cell r="C8" t="str">
            <v>能量点</v>
          </cell>
        </row>
        <row r="9">
          <cell r="B9">
            <v>1020100001</v>
          </cell>
          <cell r="C9" t="str">
            <v>初始发型</v>
          </cell>
        </row>
        <row r="10">
          <cell r="B10">
            <v>1020200001</v>
          </cell>
          <cell r="C10" t="str">
            <v>初始外套</v>
          </cell>
        </row>
        <row r="11">
          <cell r="B11">
            <v>1020300001</v>
          </cell>
          <cell r="C11" t="str">
            <v>初始上衣</v>
          </cell>
        </row>
        <row r="12">
          <cell r="B12">
            <v>1020400001</v>
          </cell>
          <cell r="C12" t="str">
            <v>初始裤子</v>
          </cell>
        </row>
        <row r="13">
          <cell r="B13">
            <v>1020500001</v>
          </cell>
          <cell r="C13" t="str">
            <v>初始袜子</v>
          </cell>
        </row>
        <row r="14">
          <cell r="B14">
            <v>1020600001</v>
          </cell>
          <cell r="C14" t="str">
            <v>初始鞋子</v>
          </cell>
        </row>
        <row r="15">
          <cell r="B15">
            <v>1020700001</v>
          </cell>
          <cell r="C15" t="str">
            <v>初始发饰</v>
          </cell>
        </row>
        <row r="18">
          <cell r="B18">
            <v>1022490000</v>
          </cell>
          <cell r="C18" t="str">
            <v>测试数据-包子</v>
          </cell>
        </row>
        <row r="19">
          <cell r="B19">
            <v>1022490001</v>
          </cell>
          <cell r="C19" t="str">
            <v>测试数据-铲子</v>
          </cell>
        </row>
        <row r="20">
          <cell r="B20">
            <v>1021490001</v>
          </cell>
          <cell r="C20" t="str">
            <v>测试数据-不要动</v>
          </cell>
        </row>
        <row r="21">
          <cell r="B21">
            <v>1022490002</v>
          </cell>
          <cell r="C21" t="str">
            <v>测试数据-不要动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A4" sqref="A4"/>
    </sheetView>
  </sheetViews>
  <sheetFormatPr defaultColWidth="9" defaultRowHeight="15" outlineLevelRow="6"/>
  <cols>
    <col min="1" max="2" width="9" style="1"/>
    <col min="3" max="3" width="20.6285714285714" style="1" customWidth="1"/>
    <col min="4" max="4" width="9" style="1"/>
    <col min="5" max="5" width="18.3714285714286" style="1" customWidth="1"/>
    <col min="6" max="6" width="23.6285714285714" style="1" customWidth="1"/>
    <col min="7" max="7" width="21.8761904761905" style="1" customWidth="1"/>
    <col min="8" max="8" width="14.3714285714286" style="1" customWidth="1"/>
    <col min="9" max="9" width="13.8761904761905" style="1" customWidth="1"/>
    <col min="10" max="10" width="19.3714285714286" style="1" customWidth="1"/>
    <col min="11" max="11" width="48.752380952381" style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/>
      <c r="I1" s="2" t="s">
        <v>6</v>
      </c>
      <c r="J1" s="2" t="s">
        <v>7</v>
      </c>
      <c r="K1" s="2" t="s">
        <v>8</v>
      </c>
    </row>
    <row r="2" ht="109.5" spans="1:11">
      <c r="A2" s="4" t="s">
        <v>0</v>
      </c>
      <c r="B2" s="5"/>
      <c r="C2" s="4" t="s">
        <v>9</v>
      </c>
      <c r="D2" s="5" t="s">
        <v>10</v>
      </c>
      <c r="E2" s="5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5" t="s">
        <v>16</v>
      </c>
      <c r="K2" s="5" t="s">
        <v>17</v>
      </c>
    </row>
    <row r="3" ht="90" spans="1:11">
      <c r="A3" s="21" t="s">
        <v>0</v>
      </c>
      <c r="B3" s="22"/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2" t="s">
        <v>23</v>
      </c>
      <c r="I3" s="22" t="s">
        <v>24</v>
      </c>
      <c r="J3" s="22"/>
      <c r="K3" s="22" t="s">
        <v>25</v>
      </c>
    </row>
    <row r="4" spans="1:11">
      <c r="A4" s="20"/>
      <c r="B4" s="24" t="s">
        <v>26</v>
      </c>
      <c r="C4" s="20">
        <v>1022200001</v>
      </c>
      <c r="D4" s="20" t="e">
        <f>VLOOKUP(C4,[1]通用道具表!B:C,2,FALSE)</f>
        <v>#N/A</v>
      </c>
      <c r="E4" s="20">
        <v>1022300001</v>
      </c>
      <c r="F4" s="20">
        <v>5</v>
      </c>
      <c r="G4" s="20" t="b">
        <v>1</v>
      </c>
      <c r="H4" s="20">
        <v>5</v>
      </c>
      <c r="I4" s="20">
        <v>1</v>
      </c>
      <c r="J4" s="20">
        <v>100</v>
      </c>
      <c r="K4" s="20"/>
    </row>
    <row r="5" spans="1:11">
      <c r="A5" s="20"/>
      <c r="B5" s="24" t="s">
        <v>26</v>
      </c>
      <c r="C5" s="20">
        <v>1022300001</v>
      </c>
      <c r="D5" s="20" t="e">
        <f>VLOOKUP(C5,[1]通用道具表!B:C,2,FALSE)</f>
        <v>#N/A</v>
      </c>
      <c r="E5" s="20" t="s">
        <v>27</v>
      </c>
      <c r="F5" s="20">
        <v>5</v>
      </c>
      <c r="G5" s="20" t="b">
        <v>1</v>
      </c>
      <c r="H5" s="20">
        <v>5</v>
      </c>
      <c r="I5" s="20"/>
      <c r="J5" s="20">
        <v>100</v>
      </c>
      <c r="K5" s="20"/>
    </row>
    <row r="6" spans="2:11">
      <c r="B6" s="24" t="s">
        <v>26</v>
      </c>
      <c r="C6" s="20">
        <v>1010010003</v>
      </c>
      <c r="D6" s="20" t="e">
        <f>VLOOKUP(C6,[1]通用道具表!B:C,2,FALSE)</f>
        <v>#N/A</v>
      </c>
      <c r="E6" s="20" t="s">
        <v>27</v>
      </c>
      <c r="F6" s="20">
        <v>6</v>
      </c>
      <c r="G6" s="20" t="b">
        <v>1</v>
      </c>
      <c r="H6" s="20">
        <v>6</v>
      </c>
      <c r="I6" s="20"/>
      <c r="J6" s="20">
        <v>100</v>
      </c>
      <c r="K6" s="20"/>
    </row>
    <row r="7" spans="2:11">
      <c r="B7" s="24" t="s">
        <v>26</v>
      </c>
      <c r="C7" s="20">
        <v>1050010001</v>
      </c>
      <c r="D7" s="20" t="e">
        <f>VLOOKUP(C7,[1]通用道具表!B:C,2,FALSE)</f>
        <v>#N/A</v>
      </c>
      <c r="E7" s="20" t="s">
        <v>27</v>
      </c>
      <c r="F7" s="20">
        <v>1</v>
      </c>
      <c r="G7" s="20" t="b">
        <v>0</v>
      </c>
      <c r="H7" s="20">
        <v>0</v>
      </c>
      <c r="I7" s="20">
        <v>1</v>
      </c>
      <c r="J7" s="20">
        <v>100</v>
      </c>
      <c r="K7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4" sqref="A4"/>
    </sheetView>
  </sheetViews>
  <sheetFormatPr defaultColWidth="9" defaultRowHeight="15"/>
  <cols>
    <col min="1" max="2" width="9" style="1"/>
    <col min="3" max="3" width="11.6285714285714" style="1" customWidth="1"/>
    <col min="4" max="4" width="15.3714285714286" style="1" customWidth="1"/>
    <col min="5" max="5" width="9" style="1"/>
    <col min="6" max="6" width="21.5047619047619" style="1" customWidth="1"/>
    <col min="7" max="8" width="9" style="1"/>
    <col min="9" max="9" width="11" style="1" customWidth="1"/>
    <col min="10" max="10" width="13.3714285714286" style="1" customWidth="1"/>
    <col min="11" max="11" width="17.1238095238095" style="1" customWidth="1"/>
    <col min="12" max="12" width="86" style="1" customWidth="1"/>
    <col min="13" max="13" width="137.12380952381" style="1" customWidth="1"/>
    <col min="14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/>
      <c r="E1" s="2"/>
      <c r="F1" s="2" t="s">
        <v>28</v>
      </c>
      <c r="G1" s="2"/>
      <c r="H1" s="27"/>
      <c r="I1" s="2" t="s">
        <v>29</v>
      </c>
      <c r="J1" s="2" t="s">
        <v>30</v>
      </c>
      <c r="K1" s="1" t="s">
        <v>31</v>
      </c>
      <c r="L1" s="1" t="s">
        <v>32</v>
      </c>
      <c r="M1" s="1" t="s">
        <v>33</v>
      </c>
    </row>
    <row r="2" ht="150" spans="1:13">
      <c r="A2" s="4" t="s">
        <v>0</v>
      </c>
      <c r="B2" s="4" t="s">
        <v>34</v>
      </c>
      <c r="C2" s="4" t="s">
        <v>9</v>
      </c>
      <c r="D2" s="5" t="s">
        <v>35</v>
      </c>
      <c r="E2" s="5" t="s">
        <v>10</v>
      </c>
      <c r="F2" s="5"/>
      <c r="G2" s="5" t="s">
        <v>36</v>
      </c>
      <c r="H2" s="28" t="s">
        <v>37</v>
      </c>
      <c r="I2" s="5" t="s">
        <v>38</v>
      </c>
      <c r="J2" s="5" t="s">
        <v>39</v>
      </c>
      <c r="K2" s="31" t="s">
        <v>40</v>
      </c>
      <c r="L2" s="31" t="s">
        <v>41</v>
      </c>
      <c r="M2" s="31" t="s">
        <v>42</v>
      </c>
    </row>
    <row r="3" ht="244.5" spans="1:10">
      <c r="A3" s="21" t="s">
        <v>0</v>
      </c>
      <c r="B3" s="21"/>
      <c r="C3" s="22" t="s">
        <v>18</v>
      </c>
      <c r="D3" s="22"/>
      <c r="E3" s="22" t="s">
        <v>19</v>
      </c>
      <c r="F3" s="22" t="s">
        <v>43</v>
      </c>
      <c r="G3" s="22" t="s">
        <v>44</v>
      </c>
      <c r="H3" s="22" t="s">
        <v>45</v>
      </c>
      <c r="I3" s="22" t="s">
        <v>46</v>
      </c>
      <c r="J3" s="22" t="s">
        <v>47</v>
      </c>
    </row>
    <row r="4" spans="1:13">
      <c r="A4" s="20"/>
      <c r="B4" s="24" t="s">
        <v>48</v>
      </c>
      <c r="C4" s="20">
        <v>1040010001</v>
      </c>
      <c r="D4" s="20" t="s">
        <v>49</v>
      </c>
      <c r="E4" s="20"/>
      <c r="F4" s="20">
        <v>10084</v>
      </c>
      <c r="G4" s="20" t="b">
        <v>1</v>
      </c>
      <c r="H4" s="20" t="b">
        <v>1</v>
      </c>
      <c r="I4" s="20" t="s">
        <v>27</v>
      </c>
      <c r="J4" s="20" t="s">
        <v>27</v>
      </c>
      <c r="K4" s="20" t="s">
        <v>50</v>
      </c>
      <c r="L4" s="20"/>
      <c r="M4" s="20"/>
    </row>
    <row r="5" s="26" customFormat="1" spans="1:13">
      <c r="A5" s="17"/>
      <c r="B5" s="29" t="s">
        <v>48</v>
      </c>
      <c r="C5" s="17">
        <v>1040020001</v>
      </c>
      <c r="D5" s="17" t="s">
        <v>51</v>
      </c>
      <c r="E5" s="17"/>
      <c r="F5" s="20">
        <v>10066</v>
      </c>
      <c r="G5" s="17" t="b">
        <v>1</v>
      </c>
      <c r="H5" s="17" t="b">
        <v>1</v>
      </c>
      <c r="I5" s="17" t="s">
        <v>27</v>
      </c>
      <c r="J5" s="17" t="s">
        <v>50</v>
      </c>
      <c r="K5" s="32">
        <v>6001</v>
      </c>
      <c r="L5" s="20" t="s">
        <v>52</v>
      </c>
      <c r="M5" s="20" t="s">
        <v>53</v>
      </c>
    </row>
    <row r="6" s="26" customFormat="1" spans="1:13">
      <c r="A6" s="17"/>
      <c r="B6" s="29" t="s">
        <v>48</v>
      </c>
      <c r="C6" s="17">
        <v>1040040001</v>
      </c>
      <c r="D6" s="17" t="s">
        <v>54</v>
      </c>
      <c r="E6" s="17"/>
      <c r="F6" s="20">
        <v>10084</v>
      </c>
      <c r="G6" s="17" t="b">
        <v>1</v>
      </c>
      <c r="H6" s="17" t="b">
        <v>1</v>
      </c>
      <c r="I6" s="17" t="s">
        <v>27</v>
      </c>
      <c r="J6" s="17" t="s">
        <v>50</v>
      </c>
      <c r="K6" s="32">
        <v>6002</v>
      </c>
      <c r="L6" s="20" t="s">
        <v>55</v>
      </c>
      <c r="M6" s="20" t="s">
        <v>56</v>
      </c>
    </row>
    <row r="7" s="26" customFormat="1" spans="1:13">
      <c r="A7" s="17"/>
      <c r="B7" s="29" t="s">
        <v>48</v>
      </c>
      <c r="C7" s="17">
        <v>1040040002</v>
      </c>
      <c r="D7" s="17" t="s">
        <v>57</v>
      </c>
      <c r="E7" s="17"/>
      <c r="F7" s="20">
        <v>10108</v>
      </c>
      <c r="G7" s="17" t="b">
        <v>1</v>
      </c>
      <c r="H7" s="17" t="b">
        <v>1</v>
      </c>
      <c r="I7" s="17" t="s">
        <v>27</v>
      </c>
      <c r="J7" s="17" t="s">
        <v>27</v>
      </c>
      <c r="K7" s="17" t="s">
        <v>27</v>
      </c>
      <c r="L7" s="20" t="s">
        <v>58</v>
      </c>
      <c r="M7" s="20"/>
    </row>
    <row r="8" s="26" customFormat="1" spans="1:13">
      <c r="A8" s="17"/>
      <c r="B8" s="29" t="s">
        <v>48</v>
      </c>
      <c r="C8" s="20">
        <v>1040040003</v>
      </c>
      <c r="D8" s="17" t="s">
        <v>59</v>
      </c>
      <c r="E8" s="17"/>
      <c r="F8" s="20">
        <v>10118</v>
      </c>
      <c r="G8" s="17" t="b">
        <v>1</v>
      </c>
      <c r="H8" s="17" t="b">
        <v>1</v>
      </c>
      <c r="I8" s="17" t="s">
        <v>27</v>
      </c>
      <c r="J8" s="17" t="s">
        <v>27</v>
      </c>
      <c r="K8" s="17">
        <v>6004</v>
      </c>
      <c r="L8" s="20" t="s">
        <v>52</v>
      </c>
      <c r="M8" s="20" t="s">
        <v>60</v>
      </c>
    </row>
    <row r="9" ht="16.5" spans="1:13">
      <c r="A9" s="20"/>
      <c r="B9" s="24" t="s">
        <v>48</v>
      </c>
      <c r="C9" s="20">
        <v>1040210001</v>
      </c>
      <c r="D9" s="30" t="s">
        <v>61</v>
      </c>
      <c r="E9" s="20"/>
      <c r="F9" s="20">
        <v>10084</v>
      </c>
      <c r="G9" s="20" t="b">
        <v>0</v>
      </c>
      <c r="H9" s="20" t="b">
        <v>1</v>
      </c>
      <c r="I9" s="20">
        <v>3</v>
      </c>
      <c r="J9" s="20" t="s">
        <v>27</v>
      </c>
      <c r="K9" s="20" t="s">
        <v>50</v>
      </c>
      <c r="L9" s="20"/>
      <c r="M9" s="20"/>
    </row>
    <row r="10" ht="16.5" spans="1:13">
      <c r="A10" s="20"/>
      <c r="B10" s="24" t="s">
        <v>48</v>
      </c>
      <c r="C10" s="20">
        <v>1040220001</v>
      </c>
      <c r="D10" s="30" t="s">
        <v>62</v>
      </c>
      <c r="E10" s="20"/>
      <c r="F10" s="20">
        <v>10084</v>
      </c>
      <c r="G10" s="20" t="b">
        <v>0</v>
      </c>
      <c r="H10" s="20" t="b">
        <v>1</v>
      </c>
      <c r="I10" s="20" t="s">
        <v>27</v>
      </c>
      <c r="J10" s="20" t="s">
        <v>27</v>
      </c>
      <c r="K10" s="32">
        <v>6001</v>
      </c>
      <c r="L10" s="20"/>
      <c r="M10" s="20"/>
    </row>
    <row r="11" ht="16.5" spans="1:13">
      <c r="A11" s="20"/>
      <c r="B11" s="24" t="s">
        <v>48</v>
      </c>
      <c r="C11" s="20">
        <v>1040230001</v>
      </c>
      <c r="D11" s="30" t="s">
        <v>63</v>
      </c>
      <c r="E11" s="20"/>
      <c r="F11" s="20">
        <v>10084</v>
      </c>
      <c r="G11" s="20" t="b">
        <v>0</v>
      </c>
      <c r="H11" s="20" t="b">
        <v>1</v>
      </c>
      <c r="I11" s="20" t="s">
        <v>27</v>
      </c>
      <c r="J11" s="20" t="s">
        <v>27</v>
      </c>
      <c r="K11" s="32">
        <v>6001</v>
      </c>
      <c r="L11" s="20"/>
      <c r="M11" s="20"/>
    </row>
    <row r="12" ht="16.5" spans="1:13">
      <c r="A12" s="20"/>
      <c r="B12" s="24" t="s">
        <v>48</v>
      </c>
      <c r="C12" s="20">
        <v>1040240001</v>
      </c>
      <c r="D12" s="30" t="s">
        <v>64</v>
      </c>
      <c r="E12" s="20"/>
      <c r="F12" s="20">
        <v>10084</v>
      </c>
      <c r="G12" s="20" t="b">
        <v>0</v>
      </c>
      <c r="H12" s="20" t="b">
        <v>1</v>
      </c>
      <c r="I12" s="20" t="s">
        <v>27</v>
      </c>
      <c r="J12" s="20" t="s">
        <v>27</v>
      </c>
      <c r="K12" s="32">
        <v>6001</v>
      </c>
      <c r="L12" s="20"/>
      <c r="M12" s="20"/>
    </row>
    <row r="13" ht="16.5" spans="1:13">
      <c r="A13" s="20"/>
      <c r="B13" s="24" t="s">
        <v>48</v>
      </c>
      <c r="C13" s="20">
        <v>1040250001</v>
      </c>
      <c r="D13" s="30" t="s">
        <v>65</v>
      </c>
      <c r="E13" s="20"/>
      <c r="F13" s="20">
        <v>10084</v>
      </c>
      <c r="G13" s="20" t="b">
        <v>0</v>
      </c>
      <c r="H13" s="20" t="b">
        <v>1</v>
      </c>
      <c r="I13" s="20" t="s">
        <v>27</v>
      </c>
      <c r="J13" s="20" t="s">
        <v>27</v>
      </c>
      <c r="K13" s="32">
        <v>6001</v>
      </c>
      <c r="L13" s="20"/>
      <c r="M13" s="20"/>
    </row>
    <row r="14" spans="1:13">
      <c r="A14" s="20"/>
      <c r="B14" s="24" t="s">
        <v>48</v>
      </c>
      <c r="C14" s="20">
        <v>1040030001</v>
      </c>
      <c r="D14" s="20" t="s">
        <v>66</v>
      </c>
      <c r="E14" s="20"/>
      <c r="F14" s="20">
        <v>10084</v>
      </c>
      <c r="G14" s="20" t="b">
        <v>1</v>
      </c>
      <c r="H14" s="20" t="b">
        <v>1</v>
      </c>
      <c r="I14" s="20" t="s">
        <v>27</v>
      </c>
      <c r="J14" s="20" t="s">
        <v>27</v>
      </c>
      <c r="K14" s="32">
        <v>6001</v>
      </c>
      <c r="L14" s="20"/>
      <c r="M14" s="2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"/>
  <sheetViews>
    <sheetView workbookViewId="0">
      <selection activeCell="A4" sqref="A4"/>
    </sheetView>
  </sheetViews>
  <sheetFormatPr defaultColWidth="9" defaultRowHeight="15" outlineLevelRow="5"/>
  <cols>
    <col min="1" max="2" width="9" style="1"/>
    <col min="3" max="3" width="19.1238095238095" style="1" customWidth="1"/>
    <col min="4" max="4" width="7.37142857142857" style="1" customWidth="1"/>
    <col min="5" max="5" width="121.371428571429" style="1" customWidth="1"/>
    <col min="6" max="6" width="2" style="1" customWidth="1"/>
    <col min="7" max="10" width="9" style="1" hidden="1" customWidth="1"/>
    <col min="11" max="17" width="9" style="1"/>
    <col min="18" max="18" width="20.3714285714286" style="1" customWidth="1"/>
    <col min="19" max="19" width="14.3714285714286" style="1" customWidth="1"/>
    <col min="20" max="20" width="90" style="1" customWidth="1"/>
    <col min="21" max="32" width="9" style="1"/>
    <col min="33" max="33" width="90" style="1" customWidth="1"/>
    <col min="34" max="16384" width="9" style="1"/>
  </cols>
  <sheetData>
    <row r="1" spans="1:42">
      <c r="A1" s="2" t="s">
        <v>0</v>
      </c>
      <c r="B1" s="2" t="s">
        <v>1</v>
      </c>
      <c r="C1" s="2" t="s">
        <v>2</v>
      </c>
      <c r="D1" s="3"/>
      <c r="E1" s="3" t="s">
        <v>67</v>
      </c>
      <c r="F1" s="3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/>
      <c r="S1" s="2" t="s">
        <v>80</v>
      </c>
      <c r="T1" s="2" t="s">
        <v>81</v>
      </c>
      <c r="U1" s="2" t="s">
        <v>82</v>
      </c>
      <c r="AG1" s="2" t="s">
        <v>83</v>
      </c>
      <c r="AP1" s="2" t="s">
        <v>84</v>
      </c>
    </row>
    <row r="2" ht="96" spans="1:42">
      <c r="A2" s="4" t="s">
        <v>0</v>
      </c>
      <c r="B2" s="4" t="s">
        <v>34</v>
      </c>
      <c r="C2" s="4" t="s">
        <v>9</v>
      </c>
      <c r="D2" s="5" t="s">
        <v>85</v>
      </c>
      <c r="E2" s="5" t="s">
        <v>86</v>
      </c>
      <c r="F2" s="5" t="s">
        <v>87</v>
      </c>
      <c r="G2" s="5" t="s">
        <v>88</v>
      </c>
      <c r="H2" s="5" t="s">
        <v>89</v>
      </c>
      <c r="I2" s="5" t="s">
        <v>90</v>
      </c>
      <c r="J2" s="5" t="s">
        <v>91</v>
      </c>
      <c r="K2" s="5" t="s">
        <v>92</v>
      </c>
      <c r="L2" s="5" t="s">
        <v>93</v>
      </c>
      <c r="M2" s="5" t="s">
        <v>94</v>
      </c>
      <c r="N2" s="5" t="s">
        <v>95</v>
      </c>
      <c r="O2" s="5" t="s">
        <v>96</v>
      </c>
      <c r="P2" s="5" t="s">
        <v>97</v>
      </c>
      <c r="Q2" s="5" t="s">
        <v>39</v>
      </c>
      <c r="R2" s="5" t="s">
        <v>85</v>
      </c>
      <c r="S2" s="5" t="s">
        <v>98</v>
      </c>
      <c r="T2" s="5"/>
      <c r="U2" s="5" t="s">
        <v>99</v>
      </c>
      <c r="AG2" s="5"/>
      <c r="AP2" s="5" t="s">
        <v>100</v>
      </c>
    </row>
    <row r="3" ht="105" spans="1:42">
      <c r="A3" s="21" t="s">
        <v>0</v>
      </c>
      <c r="B3" s="21"/>
      <c r="C3" s="22" t="s">
        <v>18</v>
      </c>
      <c r="D3" s="23"/>
      <c r="E3" s="23"/>
      <c r="F3" s="23"/>
      <c r="G3" s="22"/>
      <c r="H3" s="22"/>
      <c r="I3" s="22"/>
      <c r="J3" s="22"/>
      <c r="K3" s="22"/>
      <c r="L3" s="22"/>
      <c r="M3" s="22"/>
      <c r="N3" s="22"/>
      <c r="O3" s="22"/>
      <c r="P3" s="22"/>
      <c r="Q3" s="22" t="s">
        <v>101</v>
      </c>
      <c r="R3" s="22" t="s">
        <v>102</v>
      </c>
      <c r="S3" s="22" t="s">
        <v>103</v>
      </c>
      <c r="T3" s="22"/>
      <c r="U3" s="22"/>
      <c r="V3" s="25" t="s">
        <v>104</v>
      </c>
      <c r="W3" s="25" t="s">
        <v>105</v>
      </c>
      <c r="X3" s="25" t="s">
        <v>106</v>
      </c>
      <c r="Y3" s="25" t="s">
        <v>107</v>
      </c>
      <c r="Z3" s="25" t="s">
        <v>108</v>
      </c>
      <c r="AA3" s="25" t="s">
        <v>109</v>
      </c>
      <c r="AB3" s="25" t="s">
        <v>110</v>
      </c>
      <c r="AC3" s="25" t="s">
        <v>111</v>
      </c>
      <c r="AD3" s="25" t="s">
        <v>112</v>
      </c>
      <c r="AE3" s="25" t="s">
        <v>113</v>
      </c>
      <c r="AG3" s="22"/>
      <c r="AH3" s="25" t="s">
        <v>114</v>
      </c>
      <c r="AI3" s="25" t="s">
        <v>115</v>
      </c>
      <c r="AJ3" s="25" t="s">
        <v>116</v>
      </c>
      <c r="AK3" s="25" t="s">
        <v>117</v>
      </c>
      <c r="AL3" s="25" t="s">
        <v>118</v>
      </c>
      <c r="AM3" s="25" t="s">
        <v>119</v>
      </c>
      <c r="AN3" s="25" t="s">
        <v>120</v>
      </c>
      <c r="AO3" s="25" t="s">
        <v>121</v>
      </c>
      <c r="AP3" s="22"/>
    </row>
    <row r="4" spans="1:42">
      <c r="A4" s="20" t="s">
        <v>122</v>
      </c>
      <c r="B4" s="24" t="s">
        <v>123</v>
      </c>
      <c r="C4" s="20">
        <v>1020100001</v>
      </c>
      <c r="D4" s="20"/>
      <c r="E4" s="20" t="s">
        <v>124</v>
      </c>
      <c r="F4" s="20" t="s">
        <v>125</v>
      </c>
      <c r="G4" s="20">
        <v>100</v>
      </c>
      <c r="H4" s="20">
        <v>1000</v>
      </c>
      <c r="I4" s="20">
        <v>5</v>
      </c>
      <c r="J4" s="20">
        <v>1</v>
      </c>
      <c r="K4" s="20">
        <v>10</v>
      </c>
      <c r="L4" s="20">
        <v>5</v>
      </c>
      <c r="M4" s="20">
        <v>5</v>
      </c>
      <c r="N4" s="20">
        <v>6</v>
      </c>
      <c r="O4" s="20">
        <v>7</v>
      </c>
      <c r="P4" s="20">
        <v>9</v>
      </c>
      <c r="Q4" s="20" t="s">
        <v>50</v>
      </c>
      <c r="R4" s="20" t="e">
        <f>"这是一个"&amp;#REF!</f>
        <v>#REF!</v>
      </c>
      <c r="S4" s="20" t="s">
        <v>126</v>
      </c>
      <c r="T4" s="20" t="str">
        <f>$V$3&amp;","&amp;V4&amp;";"&amp;$W$3&amp;","&amp;W4&amp;";"&amp;$X$3&amp;","&amp;X4&amp;";"&amp;$Y$3&amp;","&amp;Y4&amp;";"&amp;$Z$3&amp;","&amp;Z4&amp;";"&amp;$AA$3&amp;","&amp;AA4&amp;";"&amp;$AB$3&amp;","&amp;AB4&amp;";"&amp;$AC$3&amp;","&amp;AC4&amp;";"&amp;$AD$3&amp;","&amp;AD4&amp;";"&amp;$AE$3&amp;","&amp;AE4</f>
        <v>简约,100;华丽,0;可爱,300;成熟,0;活泼,100;优雅,0;清纯,600;性感,0;清凉,200;保暖,0</v>
      </c>
      <c r="U4" s="20" t="s">
        <v>127</v>
      </c>
      <c r="V4" s="1">
        <v>100</v>
      </c>
      <c r="W4" s="1">
        <v>0</v>
      </c>
      <c r="X4" s="1">
        <v>300</v>
      </c>
      <c r="Y4" s="1">
        <v>0</v>
      </c>
      <c r="Z4" s="1">
        <v>100</v>
      </c>
      <c r="AA4" s="1">
        <v>0</v>
      </c>
      <c r="AB4" s="1">
        <v>600</v>
      </c>
      <c r="AC4" s="1">
        <v>0</v>
      </c>
      <c r="AD4" s="1">
        <v>200</v>
      </c>
      <c r="AE4" s="1">
        <v>0</v>
      </c>
      <c r="AF4" s="1">
        <f t="shared" ref="AF4:AF6" si="0">SUM(V4:AE4)</f>
        <v>1300</v>
      </c>
      <c r="AG4" s="20" t="str">
        <f>IF(AH4&gt;0,$AH$3,"")&amp;IF(AND(AH4&gt;0,SUM(AI4:AO4)&gt;0),";","")&amp;IF(AI4&gt;0,$AI$3,"")&amp;IF(AND(AI4&gt;0,SUM(AJ4:AO4)&gt;0),";","")&amp;IF(AJ4&gt;0,$AJ$3,"")&amp;IF(AND(AJ4&gt;0,SUM(AK4:AO4)&gt;0),";","")&amp;IF(AK4&gt;0,$AK$3,"")&amp;IF(AND(AK4&gt;0,SUM(AL4:AO4)&gt;0),";","")&amp;IF(AL4&gt;0,$AL$3,"")&amp;IF(AND(AL4&gt;0,SUM(AM4:AO4)&gt;0),";","")&amp;IF(AM4&gt;0,$AM$3,"")&amp;IF(AND(AM4&gt;0,SUM(AN4:AO4)&gt;0),";","")&amp;IF(AN4&gt;0,$AN$3,"")&amp;IF(AND(AN4&gt;0,AO4&gt;0),";","")&amp;IF(AO4&gt;0,$AO$3,"")</f>
        <v/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 t="s">
        <v>50</v>
      </c>
    </row>
    <row r="5" spans="1:42">
      <c r="A5" s="20" t="s">
        <v>122</v>
      </c>
      <c r="B5" s="24" t="s">
        <v>123</v>
      </c>
      <c r="C5" s="20">
        <v>1020200001</v>
      </c>
      <c r="D5" s="20"/>
      <c r="E5" s="20" t="s">
        <v>128</v>
      </c>
      <c r="F5" s="20" t="s">
        <v>125</v>
      </c>
      <c r="G5" s="20">
        <v>100</v>
      </c>
      <c r="H5" s="20">
        <v>1000</v>
      </c>
      <c r="I5" s="20">
        <v>5</v>
      </c>
      <c r="J5" s="20">
        <v>1</v>
      </c>
      <c r="K5" s="20">
        <v>10</v>
      </c>
      <c r="L5" s="20">
        <v>5</v>
      </c>
      <c r="M5" s="20">
        <v>5</v>
      </c>
      <c r="N5" s="20">
        <v>6</v>
      </c>
      <c r="O5" s="20">
        <v>7</v>
      </c>
      <c r="P5" s="20">
        <v>9</v>
      </c>
      <c r="Q5" s="20" t="s">
        <v>50</v>
      </c>
      <c r="R5" s="20" t="e">
        <f>"这是一个"&amp;#REF!</f>
        <v>#REF!</v>
      </c>
      <c r="S5" s="20" t="s">
        <v>126</v>
      </c>
      <c r="T5" s="20" t="str">
        <f>$V$3&amp;","&amp;V5&amp;";"&amp;$W$3&amp;","&amp;W5&amp;";"&amp;$X$3&amp;","&amp;X5&amp;";"&amp;$Y$3&amp;","&amp;Y5&amp;";"&amp;$Z$3&amp;","&amp;Z5&amp;";"&amp;$AA$3&amp;","&amp;AA5&amp;";"&amp;$AB$3&amp;","&amp;AB5&amp;";"&amp;$AC$3&amp;","&amp;AC5&amp;";"&amp;$AD$3&amp;","&amp;AD5&amp;";"&amp;$AE$3&amp;","&amp;AE5</f>
        <v>简约,0;华丽,200;可爱,0;成熟,250;活泼,0;优雅,320;清纯,0;性感,110;清凉,0;保暖,700</v>
      </c>
      <c r="U5" s="20" t="s">
        <v>129</v>
      </c>
      <c r="V5" s="1">
        <v>0</v>
      </c>
      <c r="W5" s="1">
        <v>200</v>
      </c>
      <c r="X5" s="1">
        <v>0</v>
      </c>
      <c r="Y5" s="1">
        <v>250</v>
      </c>
      <c r="Z5" s="1">
        <v>0</v>
      </c>
      <c r="AA5" s="1">
        <v>320</v>
      </c>
      <c r="AB5" s="1">
        <v>0</v>
      </c>
      <c r="AC5" s="1">
        <v>110</v>
      </c>
      <c r="AD5" s="1">
        <v>0</v>
      </c>
      <c r="AE5" s="1">
        <v>700</v>
      </c>
      <c r="AF5" s="1">
        <f t="shared" si="0"/>
        <v>1580</v>
      </c>
      <c r="AG5" s="20" t="str">
        <f>IF(AH5&gt;0,$AH$3,"")&amp;IF(AND(AH5&gt;0,SUM(AI5:AO5)&gt;0),";","")&amp;IF(AI5&gt;0,$AI$3,"")&amp;IF(AND(AI5&gt;0,SUM(AJ5:AO5)&gt;0),";","")&amp;IF(AJ5&gt;0,$AJ$3,"")&amp;IF(AND(AJ5&gt;0,SUM(AK5:AO5)&gt;0),";","")&amp;IF(AK5&gt;0,$AK$3,"")&amp;IF(AND(AK5&gt;0,SUM(AL5:AO5)&gt;0),";","")&amp;IF(AL5&gt;0,$AL$3,"")&amp;IF(AND(AL5&gt;0,SUM(AM5:AO5)&gt;0),";","")&amp;IF(AM5&gt;0,$AM$3,"")&amp;IF(AND(AM5&gt;0,SUM(AN5:AO5)&gt;0),";","")&amp;IF(AN5&gt;0,$AN$3,"")&amp;IF(AND(AN5&gt;0,AO5&gt;0),";","")&amp;IF(AO5&gt;0,$AO$3,"")</f>
        <v/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 t="s">
        <v>50</v>
      </c>
    </row>
    <row r="6" spans="1:42">
      <c r="A6" s="20" t="s">
        <v>122</v>
      </c>
      <c r="B6" s="24" t="s">
        <v>123</v>
      </c>
      <c r="C6" s="20">
        <v>1020300001</v>
      </c>
      <c r="D6" s="20"/>
      <c r="E6" s="20" t="s">
        <v>67</v>
      </c>
      <c r="F6" s="20" t="s">
        <v>125</v>
      </c>
      <c r="G6" s="20">
        <v>100</v>
      </c>
      <c r="H6" s="20">
        <v>1000</v>
      </c>
      <c r="I6" s="20">
        <v>5</v>
      </c>
      <c r="J6" s="20">
        <v>1</v>
      </c>
      <c r="K6" s="20">
        <v>10</v>
      </c>
      <c r="L6" s="20">
        <v>5</v>
      </c>
      <c r="M6" s="20">
        <v>5</v>
      </c>
      <c r="N6" s="20">
        <v>6</v>
      </c>
      <c r="O6" s="20">
        <v>7</v>
      </c>
      <c r="P6" s="20">
        <v>9</v>
      </c>
      <c r="Q6" s="20" t="s">
        <v>50</v>
      </c>
      <c r="R6" s="20" t="e">
        <f>"这是一个"&amp;#REF!</f>
        <v>#REF!</v>
      </c>
      <c r="S6" s="20" t="s">
        <v>126</v>
      </c>
      <c r="T6" s="20" t="str">
        <f>$V$3&amp;","&amp;V6&amp;";"&amp;$W$3&amp;","&amp;W6&amp;";"&amp;$X$3&amp;","&amp;X6&amp;";"&amp;$Y$3&amp;","&amp;Y6&amp;";"&amp;$Z$3&amp;","&amp;Z6&amp;";"&amp;$AA$3&amp;","&amp;AA6&amp;";"&amp;$AB$3&amp;","&amp;AB6&amp;";"&amp;$AC$3&amp;","&amp;AC6&amp;";"&amp;$AD$3&amp;","&amp;AD6&amp;";"&amp;$AE$3&amp;","&amp;AE6</f>
        <v>简约,0;华丽,0;可爱,300;成熟,0;活泼,0;优雅,0;清纯,0;性感,0;清凉,0;保暖,0</v>
      </c>
      <c r="U6" s="20" t="s">
        <v>129</v>
      </c>
      <c r="V6" s="1">
        <v>0</v>
      </c>
      <c r="W6" s="1">
        <v>0</v>
      </c>
      <c r="X6" s="1">
        <v>300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f t="shared" si="0"/>
        <v>300</v>
      </c>
      <c r="AG6" s="20" t="str">
        <f>IF(AH6&gt;0,$AH$3,"")&amp;IF(AND(AH6&gt;0,SUM(AI6:AO6)&gt;0),";","")&amp;IF(AI6&gt;0,$AI$3,"")&amp;IF(AND(AI6&gt;0,SUM(AJ6:AO6)&gt;0),";","")&amp;IF(AJ6&gt;0,$AJ$3,"")&amp;IF(AND(AJ6&gt;0,SUM(AK6:AO6)&gt;0),";","")&amp;IF(AK6&gt;0,$AK$3,"")&amp;IF(AND(AK6&gt;0,SUM(AL6:AO6)&gt;0),";","")&amp;IF(AL6&gt;0,$AL$3,"")&amp;IF(AND(AL6&gt;0,SUM(AM6:AO6)&gt;0),";","")&amp;IF(AM6&gt;0,$AM$3,"")&amp;IF(AND(AM6&gt;0,SUM(AN6:AO6)&gt;0),";","")&amp;IF(AN6&gt;0,$AN$3,"")&amp;IF(AND(AN6&gt;0,AO6&gt;0),";","")&amp;IF(AO6&gt;0,$AO$3,"")</f>
        <v>胸部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 t="s">
        <v>50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B2" sqref="B2"/>
    </sheetView>
  </sheetViews>
  <sheetFormatPr defaultColWidth="9" defaultRowHeight="15" outlineLevelCol="6"/>
  <cols>
    <col min="1" max="2" width="9" style="1"/>
    <col min="3" max="3" width="11.6285714285714" style="1" customWidth="1"/>
    <col min="4" max="4" width="15.1238095238095" style="1" customWidth="1"/>
    <col min="5" max="5" width="9" style="1"/>
    <col min="6" max="6" width="18.8761904761905" style="1" customWidth="1"/>
    <col min="7" max="8" width="18.247619047619" style="1" customWidth="1"/>
    <col min="9" max="9" width="9" style="1"/>
    <col min="10" max="10" width="11.6285714285714" style="1" customWidth="1"/>
    <col min="11" max="11" width="13.1238095238095" style="1" customWidth="1"/>
    <col min="12" max="16384" width="9" style="1"/>
  </cols>
  <sheetData>
    <row r="1" spans="1:6">
      <c r="A1" s="2" t="s">
        <v>0</v>
      </c>
      <c r="B1" s="2" t="s">
        <v>130</v>
      </c>
      <c r="C1" s="2" t="s">
        <v>2</v>
      </c>
      <c r="D1" s="2"/>
      <c r="E1" s="3"/>
      <c r="F1" s="3" t="s">
        <v>131</v>
      </c>
    </row>
    <row r="2" ht="85.5" spans="1:6">
      <c r="A2" s="4" t="s">
        <v>0</v>
      </c>
      <c r="B2" s="4" t="s">
        <v>34</v>
      </c>
      <c r="C2" s="4" t="s">
        <v>9</v>
      </c>
      <c r="D2" s="4" t="s">
        <v>35</v>
      </c>
      <c r="E2" s="5" t="s">
        <v>85</v>
      </c>
      <c r="F2" s="6" t="s">
        <v>132</v>
      </c>
    </row>
    <row r="3" spans="1:6">
      <c r="A3" s="7"/>
      <c r="B3" s="7"/>
      <c r="C3" s="7"/>
      <c r="D3" s="7"/>
      <c r="E3" s="8"/>
      <c r="F3" s="7"/>
    </row>
    <row r="4" spans="1:7">
      <c r="A4" s="9" t="s">
        <v>122</v>
      </c>
      <c r="B4" s="10" t="s">
        <v>133</v>
      </c>
      <c r="C4" s="11">
        <v>1110010005</v>
      </c>
      <c r="D4" s="12" t="e">
        <f>VLOOKUP(C4,[1]通用道具表!$B:$C,2,0)</f>
        <v>#N/A</v>
      </c>
      <c r="E4" s="12"/>
      <c r="F4" s="12">
        <v>1020400006</v>
      </c>
      <c r="G4" s="1" t="s">
        <v>134</v>
      </c>
    </row>
    <row r="5" spans="1:7">
      <c r="A5" s="9" t="s">
        <v>122</v>
      </c>
      <c r="B5" s="13" t="s">
        <v>133</v>
      </c>
      <c r="C5" s="11">
        <v>1110010006</v>
      </c>
      <c r="D5" s="12" t="e">
        <f>VLOOKUP(C5,[1]通用道具表!$B:$C,2,0)</f>
        <v>#N/A</v>
      </c>
      <c r="E5" s="12"/>
      <c r="F5" s="12">
        <v>1020500003</v>
      </c>
      <c r="G5" s="1" t="s">
        <v>134</v>
      </c>
    </row>
    <row r="6" spans="1:6">
      <c r="A6" s="14"/>
      <c r="B6" s="15" t="s">
        <v>133</v>
      </c>
      <c r="C6" s="16">
        <v>1110020001</v>
      </c>
      <c r="D6" s="17" t="s">
        <v>135</v>
      </c>
      <c r="E6" s="18"/>
      <c r="F6" s="18">
        <v>1021009005</v>
      </c>
    </row>
    <row r="7" spans="1:6">
      <c r="A7" s="14"/>
      <c r="B7" s="15" t="s">
        <v>133</v>
      </c>
      <c r="C7" s="16">
        <v>1110020002</v>
      </c>
      <c r="D7" s="17" t="s">
        <v>136</v>
      </c>
      <c r="E7" s="18"/>
      <c r="F7" s="18">
        <v>1022109005</v>
      </c>
    </row>
    <row r="8" spans="1:6">
      <c r="A8" s="14"/>
      <c r="B8" s="15" t="s">
        <v>133</v>
      </c>
      <c r="C8" s="16">
        <v>1110020003</v>
      </c>
      <c r="D8" s="17" t="s">
        <v>137</v>
      </c>
      <c r="E8" s="18"/>
      <c r="F8" s="18">
        <v>1020409017</v>
      </c>
    </row>
    <row r="9" spans="1:6">
      <c r="A9" s="14"/>
      <c r="B9" s="15" t="s">
        <v>133</v>
      </c>
      <c r="C9" s="16">
        <v>1110020004</v>
      </c>
      <c r="D9" s="17" t="s">
        <v>138</v>
      </c>
      <c r="E9" s="18"/>
      <c r="F9" s="18">
        <v>1021409017</v>
      </c>
    </row>
    <row r="10" spans="1:6">
      <c r="A10" s="14"/>
      <c r="B10" s="15" t="s">
        <v>133</v>
      </c>
      <c r="C10" s="16">
        <v>1110020005</v>
      </c>
      <c r="D10" s="17" t="s">
        <v>139</v>
      </c>
      <c r="E10" s="18"/>
      <c r="F10" s="18">
        <v>1021300002</v>
      </c>
    </row>
    <row r="11" spans="1:6">
      <c r="A11" s="14"/>
      <c r="B11" s="15" t="s">
        <v>133</v>
      </c>
      <c r="C11" s="16">
        <v>1110020009</v>
      </c>
      <c r="D11" s="17" t="s">
        <v>140</v>
      </c>
      <c r="E11" s="18"/>
      <c r="F11" s="18">
        <v>1020409024</v>
      </c>
    </row>
    <row r="12" spans="1:6">
      <c r="A12" s="14"/>
      <c r="B12" s="15" t="s">
        <v>133</v>
      </c>
      <c r="C12" s="16">
        <v>1110020010</v>
      </c>
      <c r="D12" s="17" t="s">
        <v>141</v>
      </c>
      <c r="E12" s="18"/>
      <c r="F12" s="18">
        <v>1020509024</v>
      </c>
    </row>
    <row r="13" spans="1:6">
      <c r="A13" s="14"/>
      <c r="B13" s="15" t="s">
        <v>133</v>
      </c>
      <c r="C13" s="16">
        <v>1110020011</v>
      </c>
      <c r="D13" s="17" t="s">
        <v>142</v>
      </c>
      <c r="E13" s="18"/>
      <c r="F13" s="18">
        <v>1020609024</v>
      </c>
    </row>
    <row r="14" spans="1:6">
      <c r="A14" s="14"/>
      <c r="B14" s="15" t="s">
        <v>133</v>
      </c>
      <c r="C14" s="16">
        <v>1110020012</v>
      </c>
      <c r="D14" s="17" t="s">
        <v>143</v>
      </c>
      <c r="E14" s="18"/>
      <c r="F14" s="18">
        <v>1020809022</v>
      </c>
    </row>
    <row r="15" spans="1:6">
      <c r="A15" s="14"/>
      <c r="B15" s="15" t="s">
        <v>133</v>
      </c>
      <c r="C15" s="16">
        <v>1110020013</v>
      </c>
      <c r="D15" s="17" t="s">
        <v>144</v>
      </c>
      <c r="E15" s="18"/>
      <c r="F15" s="18">
        <v>1020709024</v>
      </c>
    </row>
    <row r="16" spans="1:6">
      <c r="A16" s="14"/>
      <c r="B16" s="15" t="s">
        <v>133</v>
      </c>
      <c r="C16" s="16">
        <v>1110020014</v>
      </c>
      <c r="D16" s="17" t="s">
        <v>145</v>
      </c>
      <c r="E16" s="18"/>
      <c r="F16" s="18">
        <v>1021009024</v>
      </c>
    </row>
    <row r="17" spans="1:6">
      <c r="A17" s="14"/>
      <c r="B17" s="15" t="s">
        <v>133</v>
      </c>
      <c r="C17" s="16">
        <v>1110020015</v>
      </c>
      <c r="D17" s="17" t="s">
        <v>146</v>
      </c>
      <c r="E17" s="18"/>
      <c r="F17" s="18">
        <v>1021409024</v>
      </c>
    </row>
    <row r="18" spans="1:6">
      <c r="A18" s="14"/>
      <c r="B18" s="15" t="s">
        <v>133</v>
      </c>
      <c r="C18" s="16">
        <v>1110020016</v>
      </c>
      <c r="D18" s="17" t="s">
        <v>147</v>
      </c>
      <c r="E18" s="18"/>
      <c r="F18" s="18">
        <v>1021309132</v>
      </c>
    </row>
    <row r="19" spans="1:6">
      <c r="A19" s="14"/>
      <c r="B19" s="15" t="s">
        <v>133</v>
      </c>
      <c r="C19" s="16">
        <v>1110020017</v>
      </c>
      <c r="D19" s="17" t="s">
        <v>148</v>
      </c>
      <c r="E19" s="18"/>
      <c r="F19" s="18">
        <v>1020909132</v>
      </c>
    </row>
    <row r="20" spans="1:6">
      <c r="A20" s="14"/>
      <c r="B20" s="15" t="s">
        <v>133</v>
      </c>
      <c r="C20" s="16">
        <v>1110020018</v>
      </c>
      <c r="D20" s="17" t="s">
        <v>149</v>
      </c>
      <c r="E20" s="18"/>
      <c r="F20" s="18">
        <v>1021500007</v>
      </c>
    </row>
    <row r="21" spans="1:6">
      <c r="A21" s="19"/>
      <c r="B21" s="15" t="s">
        <v>133</v>
      </c>
      <c r="C21" s="16">
        <v>1110020080</v>
      </c>
      <c r="D21" s="20" t="s">
        <v>150</v>
      </c>
      <c r="E21" s="18"/>
      <c r="F21" s="18">
        <v>1021009132</v>
      </c>
    </row>
  </sheetData>
  <conditionalFormatting sqref="F21">
    <cfRule type="duplicateValues" dxfId="0" priority="1"/>
  </conditionalFormatting>
  <conditionalFormatting sqref="F4:F20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宝箱数值表</vt:lpstr>
      <vt:lpstr>交互道具数据表</vt:lpstr>
      <vt:lpstr>服装数据表</vt:lpstr>
      <vt:lpstr>设计图纸数据表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2020-08-25T06:49:00Z</dcterms:created>
  <dcterms:modified xsi:type="dcterms:W3CDTF">2022-02-12T05:18:45Z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C300F94DCF9F46C4A1B82450BBF9D393</vt:lpwstr>
  </property>
  <property fmtid="{D5CDD505-2E9C-101B-9397-08002B2CF9AE}" pid="3" name="KSOProductBuildVer">
    <vt:lpwstr>1033-11.2.0.10463</vt:lpwstr>
  </property>
</Properties>
</file>