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2" windowWidth="18912" windowHeight="1182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X15" i="1"/>
  <c r="X14"/>
  <c r="X13"/>
  <c r="X12"/>
  <c r="H26"/>
  <c r="I26"/>
  <c r="G26"/>
  <c r="X3" l="1"/>
  <c r="X9"/>
  <c r="I25" l="1"/>
  <c r="H25"/>
  <c r="G25"/>
  <c r="V4" l="1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A3" l="1"/>
  <c r="V3" l="1"/>
  <c r="V24"/>
  <c r="V25" s="1"/>
  <c r="N4" l="1"/>
  <c r="N5"/>
  <c r="N6"/>
  <c r="N7"/>
  <c r="N8"/>
  <c r="N9"/>
  <c r="N10"/>
  <c r="N11"/>
  <c r="N12"/>
  <c r="N13"/>
  <c r="N14"/>
  <c r="N15"/>
  <c r="N16"/>
  <c r="N17"/>
  <c r="N18"/>
  <c r="N19"/>
  <c r="N20"/>
  <c r="N21"/>
  <c r="N22"/>
  <c r="N3"/>
  <c r="J5"/>
  <c r="W5" s="1"/>
  <c r="J4"/>
  <c r="W4" s="1"/>
  <c r="J6"/>
  <c r="W6" s="1"/>
  <c r="J7"/>
  <c r="W7" s="1"/>
  <c r="J8"/>
  <c r="W8" s="1"/>
  <c r="J9"/>
  <c r="W9" s="1"/>
  <c r="J10"/>
  <c r="W10" s="1"/>
  <c r="X10" s="1"/>
  <c r="J11"/>
  <c r="J12"/>
  <c r="J13"/>
  <c r="W13" s="1"/>
  <c r="J14"/>
  <c r="W14" s="1"/>
  <c r="J15"/>
  <c r="J16"/>
  <c r="W16" s="1"/>
  <c r="J17"/>
  <c r="W17" s="1"/>
  <c r="J18"/>
  <c r="W18" s="1"/>
  <c r="J19"/>
  <c r="W19" s="1"/>
  <c r="J20"/>
  <c r="W20" s="1"/>
  <c r="J21"/>
  <c r="W21" s="1"/>
  <c r="J22"/>
  <c r="W22" s="1"/>
  <c r="J3"/>
  <c r="W3" s="1"/>
  <c r="W15" l="1"/>
  <c r="W12"/>
  <c r="W24" s="1"/>
  <c r="W11"/>
  <c r="X6"/>
  <c r="X8"/>
  <c r="X7"/>
  <c r="X5"/>
  <c r="X4"/>
  <c r="O21"/>
  <c r="O19"/>
  <c r="O17"/>
  <c r="O15"/>
  <c r="O13"/>
  <c r="O11"/>
  <c r="O9"/>
  <c r="O7"/>
  <c r="O3"/>
  <c r="O4"/>
  <c r="O22"/>
  <c r="O20"/>
  <c r="O18"/>
  <c r="O16"/>
  <c r="O14"/>
  <c r="O12"/>
  <c r="O10"/>
  <c r="O8"/>
  <c r="O6"/>
  <c r="O5"/>
  <c r="X11" l="1"/>
</calcChain>
</file>

<file path=xl/sharedStrings.xml><?xml version="1.0" encoding="utf-8"?>
<sst xmlns="http://schemas.openxmlformats.org/spreadsheetml/2006/main" count="42" uniqueCount="35">
  <si>
    <t>Jalon 4</t>
  </si>
  <si>
    <t>Jalon 3</t>
  </si>
  <si>
    <t>Jalon 2</t>
  </si>
  <si>
    <t>Jalon 1</t>
  </si>
  <si>
    <t>Jalon 0</t>
  </si>
  <si>
    <t>Delais</t>
  </si>
  <si>
    <t>Temps total prévu</t>
  </si>
  <si>
    <t>Temps organisation prévu</t>
  </si>
  <si>
    <t>Temps technique prévu</t>
  </si>
  <si>
    <t>Temps organisation effectifs</t>
  </si>
  <si>
    <t>Louis</t>
  </si>
  <si>
    <t>Nicolas</t>
  </si>
  <si>
    <t>Simon</t>
  </si>
  <si>
    <t>Temps technique effectif</t>
  </si>
  <si>
    <t>Prestation expert</t>
  </si>
  <si>
    <t>Location materiel</t>
  </si>
  <si>
    <t>Coût prévu</t>
  </si>
  <si>
    <t>Coût effectif</t>
  </si>
  <si>
    <t>Total</t>
  </si>
  <si>
    <t>Total temps passé</t>
  </si>
  <si>
    <t>Total:</t>
  </si>
  <si>
    <t>Location materiel prévue</t>
  </si>
  <si>
    <t>Prestation expert prévu</t>
  </si>
  <si>
    <t>Aléas:</t>
  </si>
  <si>
    <t>Location locaux prévue</t>
  </si>
  <si>
    <t>Location locaux</t>
  </si>
  <si>
    <t>Marge:</t>
  </si>
  <si>
    <t>Prix de vente:</t>
  </si>
  <si>
    <t>date</t>
  </si>
  <si>
    <t>semaine</t>
  </si>
  <si>
    <t>Temps total par personne:</t>
  </si>
  <si>
    <t>Cout prévisionnel réel</t>
  </si>
  <si>
    <t>Cout total prévu</t>
  </si>
  <si>
    <t>Actuel:</t>
  </si>
  <si>
    <t>Prévu: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</si>
</sst>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3" borderId="0" xfId="0" applyFill="1"/>
    <xf numFmtId="0" fontId="0" fillId="0" borderId="0" xfId="0" applyBorder="1"/>
    <xf numFmtId="0" fontId="0" fillId="3" borderId="0" xfId="0" applyFill="1" applyBorder="1"/>
    <xf numFmtId="0" fontId="0" fillId="0" borderId="1" xfId="0" applyBorder="1"/>
    <xf numFmtId="0" fontId="0" fillId="0" borderId="1" xfId="0" applyFont="1" applyBorder="1"/>
    <xf numFmtId="0" fontId="0" fillId="0" borderId="2" xfId="0" applyFont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16" fontId="0" fillId="0" borderId="3" xfId="0" applyNumberFormat="1" applyFont="1" applyBorder="1"/>
    <xf numFmtId="0" fontId="0" fillId="0" borderId="5" xfId="0" applyFont="1" applyBorder="1"/>
    <xf numFmtId="0" fontId="0" fillId="0" borderId="6" xfId="0" applyFont="1" applyBorder="1"/>
    <xf numFmtId="16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Border="1"/>
    <xf numFmtId="0" fontId="0" fillId="0" borderId="4" xfId="0" applyBorder="1"/>
    <xf numFmtId="0" fontId="0" fillId="0" borderId="10" xfId="0" applyNumberFormat="1" applyBorder="1"/>
    <xf numFmtId="0" fontId="0" fillId="0" borderId="6" xfId="0" applyBorder="1"/>
    <xf numFmtId="0" fontId="0" fillId="3" borderId="10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0" fillId="0" borderId="11" xfId="0" applyFont="1" applyBorder="1"/>
    <xf numFmtId="0" fontId="0" fillId="2" borderId="12" xfId="0" applyFont="1" applyFill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Graphique</a:t>
            </a:r>
            <a:r>
              <a:rPr lang="fr-FR" baseline="0"/>
              <a:t> des coûts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4261381217349431E-2"/>
          <c:y val="7.3740535479704702E-2"/>
          <c:w val="0.78083130537451662"/>
          <c:h val="0.83089630762737055"/>
        </c:manualLayout>
      </c:layout>
      <c:lineChart>
        <c:grouping val="standard"/>
        <c:ser>
          <c:idx val="0"/>
          <c:order val="0"/>
          <c:tx>
            <c:v>Cout total actuel</c:v>
          </c:tx>
          <c:dPt>
            <c:idx val="4"/>
            <c:marker>
              <c:symbol val="diamond"/>
              <c:size val="4"/>
            </c:marker>
          </c:dPt>
          <c:val>
            <c:numRef>
              <c:f>Feuil1!$X$3:$X$22</c:f>
              <c:numCache>
                <c:formatCode>General</c:formatCode>
                <c:ptCount val="20"/>
                <c:pt idx="0">
                  <c:v>8575</c:v>
                </c:pt>
                <c:pt idx="1">
                  <c:v>8485</c:v>
                </c:pt>
                <c:pt idx="2">
                  <c:v>8485</c:v>
                </c:pt>
                <c:pt idx="3">
                  <c:v>8505</c:v>
                </c:pt>
                <c:pt idx="4">
                  <c:v>8140</c:v>
                </c:pt>
                <c:pt idx="5">
                  <c:v>8225</c:v>
                </c:pt>
                <c:pt idx="6">
                  <c:v>8250</c:v>
                </c:pt>
                <c:pt idx="7">
                  <c:v>8270</c:v>
                </c:pt>
                <c:pt idx="8">
                  <c:v>8170</c:v>
                </c:pt>
                <c:pt idx="9">
                  <c:v>8205</c:v>
                </c:pt>
                <c:pt idx="10">
                  <c:v>7900</c:v>
                </c:pt>
                <c:pt idx="11">
                  <c:v>7535</c:v>
                </c:pt>
                <c:pt idx="12">
                  <c:v>7390</c:v>
                </c:pt>
              </c:numCache>
            </c:numRef>
          </c:val>
        </c:ser>
        <c:ser>
          <c:idx val="1"/>
          <c:order val="1"/>
          <c:tx>
            <c:v>Cout total prévu</c:v>
          </c:tx>
          <c:marker>
            <c:symbol val="square"/>
            <c:size val="4"/>
          </c:marker>
          <c:val>
            <c:numRef>
              <c:f>Feuil1!$Y$3:$Y$22</c:f>
              <c:numCache>
                <c:formatCode>General</c:formatCode>
                <c:ptCount val="20"/>
                <c:pt idx="0">
                  <c:v>8675</c:v>
                </c:pt>
                <c:pt idx="1">
                  <c:v>8675</c:v>
                </c:pt>
                <c:pt idx="2">
                  <c:v>8675</c:v>
                </c:pt>
                <c:pt idx="3">
                  <c:v>8675</c:v>
                </c:pt>
                <c:pt idx="4">
                  <c:v>8675</c:v>
                </c:pt>
                <c:pt idx="5">
                  <c:v>8675</c:v>
                </c:pt>
                <c:pt idx="6">
                  <c:v>8675</c:v>
                </c:pt>
                <c:pt idx="7">
                  <c:v>8675</c:v>
                </c:pt>
                <c:pt idx="8">
                  <c:v>8675</c:v>
                </c:pt>
                <c:pt idx="9">
                  <c:v>8675</c:v>
                </c:pt>
                <c:pt idx="10">
                  <c:v>8675</c:v>
                </c:pt>
                <c:pt idx="11">
                  <c:v>8675</c:v>
                </c:pt>
                <c:pt idx="12">
                  <c:v>8675</c:v>
                </c:pt>
                <c:pt idx="13">
                  <c:v>8675</c:v>
                </c:pt>
                <c:pt idx="14">
                  <c:v>8675</c:v>
                </c:pt>
                <c:pt idx="15">
                  <c:v>8675</c:v>
                </c:pt>
                <c:pt idx="16">
                  <c:v>8675</c:v>
                </c:pt>
                <c:pt idx="17">
                  <c:v>8675</c:v>
                </c:pt>
                <c:pt idx="18">
                  <c:v>8675</c:v>
                </c:pt>
                <c:pt idx="19">
                  <c:v>8675</c:v>
                </c:pt>
              </c:numCache>
            </c:numRef>
          </c:val>
        </c:ser>
        <c:marker val="1"/>
        <c:axId val="127034112"/>
        <c:axId val="127035648"/>
      </c:lineChart>
      <c:catAx>
        <c:axId val="127034112"/>
        <c:scaling>
          <c:orientation val="minMax"/>
        </c:scaling>
        <c:axPos val="b"/>
        <c:majorTickMark val="none"/>
        <c:tickLblPos val="nextTo"/>
        <c:crossAx val="127035648"/>
        <c:crosses val="autoZero"/>
        <c:auto val="1"/>
        <c:lblAlgn val="ctr"/>
        <c:lblOffset val="100"/>
      </c:catAx>
      <c:valAx>
        <c:axId val="127035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034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1439154</xdr:colOff>
      <xdr:row>25</xdr:row>
      <xdr:rowOff>141993</xdr:rowOff>
    </xdr:from>
    <xdr:to>
      <xdr:col>24</xdr:col>
      <xdr:colOff>462642</xdr:colOff>
      <xdr:row>53</xdr:row>
      <xdr:rowOff>54429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topLeftCell="P16" zoomScale="70" zoomScaleNormal="70" workbookViewId="0">
      <selection activeCell="X19" sqref="X19"/>
    </sheetView>
  </sheetViews>
  <sheetFormatPr baseColWidth="10" defaultRowHeight="14.4"/>
  <cols>
    <col min="2" max="2" width="11" customWidth="1"/>
    <col min="3" max="3" width="7.88671875" customWidth="1"/>
    <col min="4" max="4" width="24.33203125" customWidth="1"/>
    <col min="5" max="5" width="23.6640625" customWidth="1"/>
    <col min="6" max="6" width="19.33203125" customWidth="1"/>
    <col min="7" max="7" width="8.88671875" customWidth="1"/>
    <col min="8" max="8" width="9.5546875" customWidth="1"/>
    <col min="9" max="10" width="8" customWidth="1"/>
    <col min="11" max="11" width="7.109375" customWidth="1"/>
    <col min="12" max="12" width="9.33203125" customWidth="1"/>
    <col min="13" max="13" width="7.6640625" customWidth="1"/>
    <col min="14" max="14" width="8.33203125" customWidth="1"/>
    <col min="15" max="15" width="18.109375" customWidth="1"/>
    <col min="16" max="16" width="23.33203125" customWidth="1"/>
    <col min="17" max="17" width="16.6640625" customWidth="1"/>
    <col min="18" max="18" width="21.109375" customWidth="1"/>
    <col min="19" max="19" width="16.6640625" customWidth="1"/>
    <col min="20" max="20" width="22.5546875" customWidth="1"/>
    <col min="21" max="21" width="16.6640625" customWidth="1"/>
    <col min="22" max="22" width="13.109375" bestFit="1" customWidth="1"/>
    <col min="23" max="23" width="12.5546875" customWidth="1"/>
    <col min="24" max="24" width="21" customWidth="1"/>
    <col min="25" max="25" width="21.33203125" customWidth="1"/>
    <col min="26" max="26" width="15.44140625" customWidth="1"/>
  </cols>
  <sheetData>
    <row r="1" spans="1:25">
      <c r="A1" s="7" t="s">
        <v>29</v>
      </c>
      <c r="B1" s="7" t="s">
        <v>28</v>
      </c>
      <c r="C1" s="8" t="s">
        <v>5</v>
      </c>
      <c r="D1" s="7" t="s">
        <v>7</v>
      </c>
      <c r="E1" s="7" t="s">
        <v>8</v>
      </c>
      <c r="F1" s="7" t="s">
        <v>6</v>
      </c>
      <c r="G1" s="9" t="s">
        <v>9</v>
      </c>
      <c r="H1" s="9"/>
      <c r="I1" s="9"/>
      <c r="J1" s="9"/>
      <c r="K1" s="9" t="s">
        <v>13</v>
      </c>
      <c r="L1" s="9"/>
      <c r="M1" s="9"/>
      <c r="N1" s="9"/>
      <c r="O1" s="7" t="s">
        <v>19</v>
      </c>
      <c r="P1" s="7" t="s">
        <v>21</v>
      </c>
      <c r="Q1" s="9" t="s">
        <v>15</v>
      </c>
      <c r="R1" s="10" t="s">
        <v>24</v>
      </c>
      <c r="S1" s="9" t="s">
        <v>25</v>
      </c>
      <c r="T1" s="7" t="s">
        <v>22</v>
      </c>
      <c r="U1" s="9" t="s">
        <v>14</v>
      </c>
      <c r="V1" s="7" t="s">
        <v>16</v>
      </c>
      <c r="W1" s="27" t="s">
        <v>17</v>
      </c>
      <c r="X1" s="28" t="s">
        <v>31</v>
      </c>
      <c r="Y1" s="7" t="s">
        <v>32</v>
      </c>
    </row>
    <row r="2" spans="1:25">
      <c r="A2" s="6"/>
      <c r="B2" s="11"/>
      <c r="C2" s="11"/>
      <c r="D2" s="11"/>
      <c r="E2" s="11"/>
      <c r="F2" s="11"/>
      <c r="G2" s="24" t="s">
        <v>10</v>
      </c>
      <c r="H2" s="24" t="s">
        <v>11</v>
      </c>
      <c r="I2" s="24" t="s">
        <v>12</v>
      </c>
      <c r="J2" s="11" t="s">
        <v>18</v>
      </c>
      <c r="K2" s="24" t="s">
        <v>10</v>
      </c>
      <c r="L2" s="24" t="s">
        <v>11</v>
      </c>
      <c r="M2" s="24" t="s">
        <v>12</v>
      </c>
      <c r="N2" s="11" t="s">
        <v>18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3"/>
    </row>
    <row r="3" spans="1:25">
      <c r="A3" s="6">
        <f>1</f>
        <v>1</v>
      </c>
      <c r="B3" s="12">
        <v>42401</v>
      </c>
      <c r="C3" s="11"/>
      <c r="D3" s="11">
        <v>12</v>
      </c>
      <c r="E3" s="11">
        <v>0</v>
      </c>
      <c r="F3" s="11">
        <v>12</v>
      </c>
      <c r="G3" s="11">
        <v>2.5</v>
      </c>
      <c r="H3" s="11">
        <v>2.5</v>
      </c>
      <c r="I3" s="11">
        <v>2.5</v>
      </c>
      <c r="J3" s="11">
        <f>G3+H3+I3</f>
        <v>7.5</v>
      </c>
      <c r="K3" s="11"/>
      <c r="L3" s="11"/>
      <c r="M3" s="11"/>
      <c r="N3" s="11">
        <f>K3+M3+L3</f>
        <v>0</v>
      </c>
      <c r="O3" s="11">
        <f>J3+N3</f>
        <v>7.5</v>
      </c>
      <c r="P3" s="11">
        <v>15</v>
      </c>
      <c r="Q3" s="11">
        <v>15</v>
      </c>
      <c r="R3" s="11">
        <v>100</v>
      </c>
      <c r="S3" s="11">
        <v>100</v>
      </c>
      <c r="T3" s="11"/>
      <c r="U3" s="11"/>
      <c r="V3" s="11">
        <f>20*D3+22.5*E3+P3+T3+R3</f>
        <v>355</v>
      </c>
      <c r="W3" s="11">
        <f>J3*20+N3*20+Q3+U3+S3</f>
        <v>265</v>
      </c>
      <c r="X3" s="11">
        <f>SUM(W3,V4:V23)</f>
        <v>8575</v>
      </c>
      <c r="Y3" s="11">
        <v>8675</v>
      </c>
    </row>
    <row r="4" spans="1:25">
      <c r="A4" s="6">
        <v>2</v>
      </c>
      <c r="B4" s="12">
        <v>42408</v>
      </c>
      <c r="C4" s="11"/>
      <c r="D4" s="11">
        <v>12</v>
      </c>
      <c r="E4" s="11">
        <v>0</v>
      </c>
      <c r="F4" s="11">
        <v>12</v>
      </c>
      <c r="G4" s="11">
        <v>2.5</v>
      </c>
      <c r="H4" s="11">
        <v>2.5</v>
      </c>
      <c r="I4" s="11">
        <v>2.5</v>
      </c>
      <c r="J4" s="11">
        <f>G4+H4+I4</f>
        <v>7.5</v>
      </c>
      <c r="K4" s="11"/>
      <c r="L4" s="11"/>
      <c r="M4" s="11"/>
      <c r="N4" s="11">
        <f t="shared" ref="N4:N22" si="0">K4+M4+L4</f>
        <v>0</v>
      </c>
      <c r="O4" s="11">
        <f t="shared" ref="O4:O22" si="1">J4+N4</f>
        <v>7.5</v>
      </c>
      <c r="P4" s="11">
        <v>15</v>
      </c>
      <c r="Q4" s="11">
        <v>15</v>
      </c>
      <c r="R4" s="11">
        <v>100</v>
      </c>
      <c r="S4" s="11">
        <v>100</v>
      </c>
      <c r="T4" s="11">
        <v>100</v>
      </c>
      <c r="U4" s="11">
        <v>100</v>
      </c>
      <c r="V4" s="11">
        <f t="shared" ref="V4:V22" si="2">20*D4+22.5*E4+P4+T4+R4</f>
        <v>455</v>
      </c>
      <c r="W4" s="11">
        <f t="shared" ref="W4:W22" si="3">J4*20+N4*20+Q4+U4+S4</f>
        <v>365</v>
      </c>
      <c r="X4" s="11">
        <f>SUM(W3,W4,V5:V23)</f>
        <v>8485</v>
      </c>
      <c r="Y4" s="11">
        <v>8675</v>
      </c>
    </row>
    <row r="5" spans="1:25">
      <c r="A5" s="6">
        <v>3</v>
      </c>
      <c r="B5" s="12">
        <v>42415</v>
      </c>
      <c r="C5" s="11" t="s">
        <v>4</v>
      </c>
      <c r="D5" s="11">
        <v>12</v>
      </c>
      <c r="E5" s="11">
        <v>0</v>
      </c>
      <c r="F5" s="11">
        <v>12</v>
      </c>
      <c r="G5" s="11">
        <v>4</v>
      </c>
      <c r="H5" s="11">
        <v>4</v>
      </c>
      <c r="I5" s="11">
        <v>4</v>
      </c>
      <c r="J5" s="11">
        <f>G5+H5+I5</f>
        <v>12</v>
      </c>
      <c r="K5" s="11"/>
      <c r="L5" s="11"/>
      <c r="M5" s="11"/>
      <c r="N5" s="11">
        <f t="shared" si="0"/>
        <v>0</v>
      </c>
      <c r="O5" s="11">
        <f t="shared" si="1"/>
        <v>12</v>
      </c>
      <c r="P5" s="11">
        <v>15</v>
      </c>
      <c r="Q5" s="11">
        <v>15</v>
      </c>
      <c r="R5" s="11">
        <v>100</v>
      </c>
      <c r="S5" s="11">
        <v>100</v>
      </c>
      <c r="T5" s="11"/>
      <c r="U5" s="11"/>
      <c r="V5" s="11">
        <f t="shared" si="2"/>
        <v>355</v>
      </c>
      <c r="W5" s="11">
        <f t="shared" si="3"/>
        <v>355</v>
      </c>
      <c r="X5" s="11">
        <f>SUM(W3:W5,V6:V23)</f>
        <v>8485</v>
      </c>
      <c r="Y5" s="11">
        <v>8675</v>
      </c>
    </row>
    <row r="6" spans="1:25">
      <c r="A6" s="6">
        <v>4</v>
      </c>
      <c r="B6" s="12">
        <v>42422</v>
      </c>
      <c r="C6" s="11"/>
      <c r="D6" s="11">
        <v>8</v>
      </c>
      <c r="E6" s="11">
        <v>4</v>
      </c>
      <c r="F6" s="11">
        <v>12</v>
      </c>
      <c r="G6" s="11">
        <v>4.5</v>
      </c>
      <c r="H6" s="11">
        <v>4.5</v>
      </c>
      <c r="I6" s="11">
        <v>4.5</v>
      </c>
      <c r="J6" s="11">
        <f t="shared" ref="J6:J22" si="4">G6+H6+I6</f>
        <v>13.5</v>
      </c>
      <c r="K6" s="11"/>
      <c r="L6" s="11"/>
      <c r="M6" s="11"/>
      <c r="N6" s="11">
        <f t="shared" si="0"/>
        <v>0</v>
      </c>
      <c r="O6" s="11">
        <f t="shared" si="1"/>
        <v>13.5</v>
      </c>
      <c r="P6" s="11">
        <v>15</v>
      </c>
      <c r="Q6" s="11">
        <v>15</v>
      </c>
      <c r="R6" s="11">
        <v>100</v>
      </c>
      <c r="S6" s="11">
        <v>100</v>
      </c>
      <c r="T6" s="11"/>
      <c r="U6" s="11"/>
      <c r="V6" s="11">
        <f t="shared" si="2"/>
        <v>365</v>
      </c>
      <c r="W6" s="11">
        <f t="shared" si="3"/>
        <v>385</v>
      </c>
      <c r="X6" s="11">
        <f>SUM(W3:W6,V7:V23)</f>
        <v>8505</v>
      </c>
      <c r="Y6" s="11">
        <v>8675</v>
      </c>
    </row>
    <row r="7" spans="1:25">
      <c r="A7" s="6">
        <v>5</v>
      </c>
      <c r="B7" s="12">
        <v>42429</v>
      </c>
      <c r="C7" s="11"/>
      <c r="D7" s="11">
        <v>8</v>
      </c>
      <c r="E7" s="11">
        <v>4</v>
      </c>
      <c r="F7" s="11">
        <v>12</v>
      </c>
      <c r="G7" s="11">
        <v>0</v>
      </c>
      <c r="H7" s="11">
        <v>0</v>
      </c>
      <c r="I7" s="11">
        <v>0</v>
      </c>
      <c r="J7" s="11">
        <f t="shared" si="4"/>
        <v>0</v>
      </c>
      <c r="K7" s="11"/>
      <c r="L7" s="11"/>
      <c r="M7" s="11"/>
      <c r="N7" s="11">
        <f t="shared" si="0"/>
        <v>0</v>
      </c>
      <c r="O7" s="11">
        <f t="shared" si="1"/>
        <v>0</v>
      </c>
      <c r="P7" s="11">
        <v>15</v>
      </c>
      <c r="Q7" s="11"/>
      <c r="R7" s="11">
        <v>100</v>
      </c>
      <c r="S7" s="11"/>
      <c r="T7" s="11"/>
      <c r="U7" s="11"/>
      <c r="V7" s="11">
        <f t="shared" si="2"/>
        <v>365</v>
      </c>
      <c r="W7" s="11">
        <f t="shared" si="3"/>
        <v>0</v>
      </c>
      <c r="X7" s="11">
        <f>SUM(W3:W7)+SUM(V8:V23)</f>
        <v>8140</v>
      </c>
      <c r="Y7" s="11">
        <v>8675</v>
      </c>
    </row>
    <row r="8" spans="1:25">
      <c r="A8" s="6">
        <v>6</v>
      </c>
      <c r="B8" s="12">
        <v>42436</v>
      </c>
      <c r="C8" s="11" t="s">
        <v>3</v>
      </c>
      <c r="D8" s="11">
        <v>6</v>
      </c>
      <c r="E8" s="11">
        <v>6</v>
      </c>
      <c r="F8" s="11">
        <v>12</v>
      </c>
      <c r="G8" s="11">
        <v>4</v>
      </c>
      <c r="H8" s="11">
        <v>4</v>
      </c>
      <c r="I8" s="11">
        <v>4</v>
      </c>
      <c r="J8" s="11">
        <f t="shared" si="4"/>
        <v>12</v>
      </c>
      <c r="K8" s="11">
        <v>3</v>
      </c>
      <c r="L8" s="11">
        <v>1</v>
      </c>
      <c r="M8" s="11">
        <v>1</v>
      </c>
      <c r="N8" s="11">
        <f t="shared" si="0"/>
        <v>5</v>
      </c>
      <c r="O8" s="11">
        <f t="shared" si="1"/>
        <v>17</v>
      </c>
      <c r="P8" s="11">
        <v>15</v>
      </c>
      <c r="Q8" s="11">
        <v>15</v>
      </c>
      <c r="R8" s="11">
        <v>100</v>
      </c>
      <c r="S8" s="11">
        <v>100</v>
      </c>
      <c r="T8" s="11"/>
      <c r="U8" s="11"/>
      <c r="V8" s="11">
        <f t="shared" si="2"/>
        <v>370</v>
      </c>
      <c r="W8" s="11">
        <f t="shared" si="3"/>
        <v>455</v>
      </c>
      <c r="X8" s="11">
        <f>SUM(W3:W8)+SUM(V9:V23)</f>
        <v>8225</v>
      </c>
      <c r="Y8" s="11">
        <v>8675</v>
      </c>
    </row>
    <row r="9" spans="1:25">
      <c r="A9" s="6">
        <v>7</v>
      </c>
      <c r="B9" s="12">
        <v>42443</v>
      </c>
      <c r="C9" s="11"/>
      <c r="D9" s="11">
        <v>6</v>
      </c>
      <c r="E9" s="11">
        <v>6</v>
      </c>
      <c r="F9" s="11">
        <v>12</v>
      </c>
      <c r="G9" s="11">
        <v>4</v>
      </c>
      <c r="H9" s="11">
        <v>4</v>
      </c>
      <c r="I9" s="11">
        <v>4</v>
      </c>
      <c r="J9" s="11">
        <f t="shared" si="4"/>
        <v>12</v>
      </c>
      <c r="K9" s="11">
        <v>1</v>
      </c>
      <c r="L9" s="11">
        <v>0.5</v>
      </c>
      <c r="M9" s="11">
        <v>0.5</v>
      </c>
      <c r="N9" s="11">
        <f t="shared" si="0"/>
        <v>2</v>
      </c>
      <c r="O9" s="11">
        <f t="shared" si="1"/>
        <v>14</v>
      </c>
      <c r="P9" s="11">
        <v>15</v>
      </c>
      <c r="Q9" s="11">
        <v>15</v>
      </c>
      <c r="R9" s="11">
        <v>100</v>
      </c>
      <c r="S9" s="11">
        <v>100</v>
      </c>
      <c r="T9" s="11"/>
      <c r="U9" s="11"/>
      <c r="V9" s="11">
        <f t="shared" si="2"/>
        <v>370</v>
      </c>
      <c r="W9" s="11">
        <f t="shared" si="3"/>
        <v>395</v>
      </c>
      <c r="X9" s="11">
        <f>SUM($W$3:$W$9)+SUM($V$10:$V$23)</f>
        <v>8250</v>
      </c>
      <c r="Y9" s="11">
        <v>8675</v>
      </c>
    </row>
    <row r="10" spans="1:25">
      <c r="A10" s="6">
        <v>8</v>
      </c>
      <c r="B10" s="12">
        <v>42450</v>
      </c>
      <c r="C10" s="11"/>
      <c r="D10" s="11">
        <v>4</v>
      </c>
      <c r="E10" s="11">
        <v>8</v>
      </c>
      <c r="F10" s="11">
        <v>12</v>
      </c>
      <c r="G10" s="11">
        <v>3</v>
      </c>
      <c r="H10" s="11">
        <v>3</v>
      </c>
      <c r="I10" s="11">
        <v>3</v>
      </c>
      <c r="J10" s="11">
        <f t="shared" si="4"/>
        <v>9</v>
      </c>
      <c r="K10" s="11">
        <v>3</v>
      </c>
      <c r="L10" s="11">
        <v>1</v>
      </c>
      <c r="M10" s="11">
        <v>1</v>
      </c>
      <c r="N10" s="11">
        <f t="shared" si="0"/>
        <v>5</v>
      </c>
      <c r="O10" s="11">
        <f t="shared" si="1"/>
        <v>14</v>
      </c>
      <c r="P10" s="11">
        <v>15</v>
      </c>
      <c r="Q10" s="11">
        <v>15</v>
      </c>
      <c r="R10" s="11">
        <v>100</v>
      </c>
      <c r="S10" s="11">
        <v>100</v>
      </c>
      <c r="T10" s="11"/>
      <c r="U10" s="11"/>
      <c r="V10" s="11">
        <f t="shared" si="2"/>
        <v>375</v>
      </c>
      <c r="W10" s="11">
        <f t="shared" si="3"/>
        <v>395</v>
      </c>
      <c r="X10" s="11">
        <f>SUM($W$3:W10)+SUM(V11:$V$23)</f>
        <v>8270</v>
      </c>
      <c r="Y10" s="11">
        <v>8675</v>
      </c>
    </row>
    <row r="11" spans="1:25">
      <c r="A11" s="6">
        <v>9</v>
      </c>
      <c r="B11" s="12">
        <v>42457</v>
      </c>
      <c r="C11" s="11"/>
      <c r="D11" s="11">
        <v>4</v>
      </c>
      <c r="E11" s="11">
        <v>8</v>
      </c>
      <c r="F11" s="11">
        <v>12</v>
      </c>
      <c r="G11" s="11">
        <v>1</v>
      </c>
      <c r="H11" s="11">
        <v>1</v>
      </c>
      <c r="I11" s="11">
        <v>1</v>
      </c>
      <c r="J11" s="11">
        <f t="shared" si="4"/>
        <v>3</v>
      </c>
      <c r="K11" s="11">
        <v>4</v>
      </c>
      <c r="L11" s="11">
        <v>2.5</v>
      </c>
      <c r="M11" s="11">
        <v>3.5</v>
      </c>
      <c r="N11" s="11">
        <f t="shared" si="0"/>
        <v>10</v>
      </c>
      <c r="O11" s="11">
        <f t="shared" si="1"/>
        <v>13</v>
      </c>
      <c r="P11" s="11">
        <v>15</v>
      </c>
      <c r="Q11" s="11">
        <v>15</v>
      </c>
      <c r="R11" s="11">
        <v>100</v>
      </c>
      <c r="S11" s="11">
        <v>100</v>
      </c>
      <c r="T11" s="11">
        <v>100</v>
      </c>
      <c r="U11" s="11"/>
      <c r="V11" s="11">
        <f t="shared" si="2"/>
        <v>475</v>
      </c>
      <c r="W11" s="11">
        <f t="shared" si="3"/>
        <v>375</v>
      </c>
      <c r="X11" s="11">
        <f>SUM($W$3:W11)+SUM(V12:$V$23)</f>
        <v>8170</v>
      </c>
      <c r="Y11" s="11">
        <v>8675</v>
      </c>
    </row>
    <row r="12" spans="1:25">
      <c r="A12" s="6">
        <v>10</v>
      </c>
      <c r="B12" s="12">
        <v>42464</v>
      </c>
      <c r="C12" s="11" t="s">
        <v>2</v>
      </c>
      <c r="D12" s="11">
        <v>2</v>
      </c>
      <c r="E12" s="11">
        <v>10</v>
      </c>
      <c r="F12" s="11">
        <v>12</v>
      </c>
      <c r="G12" s="11">
        <v>1</v>
      </c>
      <c r="H12" s="11">
        <v>1</v>
      </c>
      <c r="I12" s="11">
        <v>1</v>
      </c>
      <c r="J12" s="11">
        <f t="shared" si="4"/>
        <v>3</v>
      </c>
      <c r="K12" s="11">
        <v>4</v>
      </c>
      <c r="L12" s="11">
        <v>4</v>
      </c>
      <c r="M12" s="11">
        <v>4</v>
      </c>
      <c r="N12" s="11">
        <f t="shared" si="0"/>
        <v>12</v>
      </c>
      <c r="O12" s="11">
        <f t="shared" si="1"/>
        <v>15</v>
      </c>
      <c r="P12" s="11">
        <v>15</v>
      </c>
      <c r="Q12" s="11">
        <v>15</v>
      </c>
      <c r="R12" s="11">
        <v>100</v>
      </c>
      <c r="S12" s="11">
        <v>100</v>
      </c>
      <c r="T12" s="11"/>
      <c r="U12" s="11"/>
      <c r="V12" s="11">
        <f t="shared" si="2"/>
        <v>380</v>
      </c>
      <c r="W12" s="11">
        <f t="shared" si="3"/>
        <v>415</v>
      </c>
      <c r="X12" s="11">
        <f>SUM($W$3:W12)+SUM(V13:$V$23)</f>
        <v>8205</v>
      </c>
      <c r="Y12" s="11">
        <v>8675</v>
      </c>
    </row>
    <row r="13" spans="1:25">
      <c r="A13" s="6">
        <v>11</v>
      </c>
      <c r="B13" s="12">
        <v>42471</v>
      </c>
      <c r="C13" s="11"/>
      <c r="D13" s="11">
        <v>2</v>
      </c>
      <c r="E13" s="11">
        <v>10</v>
      </c>
      <c r="F13" s="11">
        <v>12</v>
      </c>
      <c r="G13" s="11">
        <v>1</v>
      </c>
      <c r="H13" s="11">
        <v>1</v>
      </c>
      <c r="I13" s="11">
        <v>1</v>
      </c>
      <c r="J13" s="11">
        <f t="shared" si="4"/>
        <v>3</v>
      </c>
      <c r="K13" s="11"/>
      <c r="L13" s="11"/>
      <c r="M13" s="11"/>
      <c r="N13" s="11">
        <f t="shared" si="0"/>
        <v>0</v>
      </c>
      <c r="O13" s="11">
        <f t="shared" si="1"/>
        <v>3</v>
      </c>
      <c r="P13" s="11">
        <v>15</v>
      </c>
      <c r="Q13" s="11">
        <v>15</v>
      </c>
      <c r="R13" s="11">
        <v>100</v>
      </c>
      <c r="S13" s="11">
        <v>0</v>
      </c>
      <c r="T13" s="11"/>
      <c r="U13" s="11"/>
      <c r="V13" s="11">
        <f t="shared" si="2"/>
        <v>380</v>
      </c>
      <c r="W13" s="11">
        <f t="shared" si="3"/>
        <v>75</v>
      </c>
      <c r="X13" s="11">
        <f>SUM($W$3:W13)+SUM(V14:$V$23)</f>
        <v>7900</v>
      </c>
      <c r="Y13" s="11">
        <v>8675</v>
      </c>
    </row>
    <row r="14" spans="1:25">
      <c r="A14" s="6">
        <v>12</v>
      </c>
      <c r="B14" s="12">
        <v>42478</v>
      </c>
      <c r="C14" s="11"/>
      <c r="D14" s="11">
        <v>2</v>
      </c>
      <c r="E14" s="11">
        <v>10</v>
      </c>
      <c r="F14" s="11">
        <v>12</v>
      </c>
      <c r="G14" s="11">
        <v>0</v>
      </c>
      <c r="H14" s="11">
        <v>0</v>
      </c>
      <c r="I14" s="11">
        <v>0</v>
      </c>
      <c r="J14" s="11">
        <f t="shared" si="4"/>
        <v>0</v>
      </c>
      <c r="K14" s="11"/>
      <c r="L14" s="11"/>
      <c r="M14" s="11"/>
      <c r="N14" s="11">
        <f t="shared" si="0"/>
        <v>0</v>
      </c>
      <c r="O14" s="11">
        <f t="shared" si="1"/>
        <v>0</v>
      </c>
      <c r="P14" s="11">
        <v>15</v>
      </c>
      <c r="Q14" s="11">
        <v>15</v>
      </c>
      <c r="R14" s="11">
        <v>100</v>
      </c>
      <c r="S14" s="11">
        <v>0</v>
      </c>
      <c r="T14" s="11"/>
      <c r="U14" s="11"/>
      <c r="V14" s="11">
        <f t="shared" si="2"/>
        <v>380</v>
      </c>
      <c r="W14" s="11">
        <f t="shared" si="3"/>
        <v>15</v>
      </c>
      <c r="X14" s="11">
        <f>SUM($W$3:W14)+SUM(V15:$V$23)</f>
        <v>7535</v>
      </c>
      <c r="Y14" s="11">
        <v>8675</v>
      </c>
    </row>
    <row r="15" spans="1:25">
      <c r="A15" s="6">
        <v>13</v>
      </c>
      <c r="B15" s="12">
        <v>42485</v>
      </c>
      <c r="C15" s="11"/>
      <c r="D15" s="11">
        <v>2</v>
      </c>
      <c r="E15" s="11">
        <v>10</v>
      </c>
      <c r="F15" s="11">
        <v>12</v>
      </c>
      <c r="G15" s="11">
        <v>2</v>
      </c>
      <c r="H15" s="11">
        <v>1</v>
      </c>
      <c r="I15" s="11">
        <v>1</v>
      </c>
      <c r="J15" s="11">
        <f t="shared" si="4"/>
        <v>4</v>
      </c>
      <c r="K15" s="11"/>
      <c r="L15" s="11"/>
      <c r="M15" s="11">
        <v>2</v>
      </c>
      <c r="N15" s="11">
        <f t="shared" si="0"/>
        <v>2</v>
      </c>
      <c r="O15" s="11">
        <f t="shared" si="1"/>
        <v>6</v>
      </c>
      <c r="P15" s="11">
        <v>15</v>
      </c>
      <c r="Q15" s="11">
        <v>15</v>
      </c>
      <c r="R15" s="11">
        <v>100</v>
      </c>
      <c r="S15" s="11">
        <v>100</v>
      </c>
      <c r="T15" s="11"/>
      <c r="U15" s="11"/>
      <c r="V15" s="11">
        <f t="shared" si="2"/>
        <v>380</v>
      </c>
      <c r="W15" s="11">
        <f t="shared" si="3"/>
        <v>235</v>
      </c>
      <c r="X15" s="11">
        <f>SUM($W$3:W15)+SUM(V16:$V$23)</f>
        <v>7390</v>
      </c>
      <c r="Y15" s="11">
        <v>8675</v>
      </c>
    </row>
    <row r="16" spans="1:25">
      <c r="A16" s="6">
        <v>14</v>
      </c>
      <c r="B16" s="12">
        <v>42492</v>
      </c>
      <c r="C16" s="11"/>
      <c r="D16" s="11">
        <v>2</v>
      </c>
      <c r="E16" s="11">
        <v>10</v>
      </c>
      <c r="F16" s="11">
        <v>12</v>
      </c>
      <c r="G16" s="11"/>
      <c r="H16" s="11"/>
      <c r="I16" s="11"/>
      <c r="J16" s="11">
        <f t="shared" si="4"/>
        <v>0</v>
      </c>
      <c r="K16" s="11"/>
      <c r="L16" s="11"/>
      <c r="M16" s="11"/>
      <c r="N16" s="11">
        <f t="shared" si="0"/>
        <v>0</v>
      </c>
      <c r="O16" s="11">
        <f t="shared" si="1"/>
        <v>0</v>
      </c>
      <c r="P16" s="11">
        <v>15</v>
      </c>
      <c r="Q16" s="11"/>
      <c r="R16" s="11">
        <v>100</v>
      </c>
      <c r="S16" s="11"/>
      <c r="T16" s="11">
        <v>100</v>
      </c>
      <c r="U16" s="11"/>
      <c r="V16" s="11">
        <f t="shared" si="2"/>
        <v>480</v>
      </c>
      <c r="W16" s="11">
        <f t="shared" si="3"/>
        <v>0</v>
      </c>
      <c r="X16" s="11"/>
      <c r="Y16" s="11">
        <v>8675</v>
      </c>
    </row>
    <row r="17" spans="1:25">
      <c r="A17" s="6">
        <v>15</v>
      </c>
      <c r="B17" s="12">
        <v>42499</v>
      </c>
      <c r="C17" s="11"/>
      <c r="D17" s="11">
        <v>2</v>
      </c>
      <c r="E17" s="11">
        <v>10</v>
      </c>
      <c r="F17" s="11">
        <v>12</v>
      </c>
      <c r="G17" s="11"/>
      <c r="H17" s="11"/>
      <c r="I17" s="11"/>
      <c r="J17" s="11">
        <f t="shared" si="4"/>
        <v>0</v>
      </c>
      <c r="K17" s="11"/>
      <c r="L17" s="11"/>
      <c r="M17" s="11"/>
      <c r="N17" s="11">
        <f t="shared" si="0"/>
        <v>0</v>
      </c>
      <c r="O17" s="11">
        <f t="shared" si="1"/>
        <v>0</v>
      </c>
      <c r="P17" s="11">
        <v>15</v>
      </c>
      <c r="Q17" s="11"/>
      <c r="R17" s="11">
        <v>100</v>
      </c>
      <c r="S17" s="11"/>
      <c r="T17" s="11"/>
      <c r="U17" s="11"/>
      <c r="V17" s="11">
        <f t="shared" si="2"/>
        <v>380</v>
      </c>
      <c r="W17" s="11">
        <f t="shared" si="3"/>
        <v>0</v>
      </c>
      <c r="X17" s="11"/>
      <c r="Y17" s="11">
        <v>8675</v>
      </c>
    </row>
    <row r="18" spans="1:25">
      <c r="A18" s="6">
        <v>16</v>
      </c>
      <c r="B18" s="12">
        <v>42506</v>
      </c>
      <c r="C18" s="11"/>
      <c r="D18" s="11">
        <v>2</v>
      </c>
      <c r="E18" s="11">
        <v>10</v>
      </c>
      <c r="F18" s="11">
        <v>12</v>
      </c>
      <c r="G18" s="11"/>
      <c r="H18" s="11"/>
      <c r="I18" s="11"/>
      <c r="J18" s="11">
        <f t="shared" si="4"/>
        <v>0</v>
      </c>
      <c r="K18" s="11"/>
      <c r="L18" s="11"/>
      <c r="M18" s="11"/>
      <c r="N18" s="11">
        <f t="shared" si="0"/>
        <v>0</v>
      </c>
      <c r="O18" s="11">
        <f t="shared" si="1"/>
        <v>0</v>
      </c>
      <c r="P18" s="11">
        <v>15</v>
      </c>
      <c r="Q18" s="11"/>
      <c r="R18" s="11">
        <v>100</v>
      </c>
      <c r="S18" s="11"/>
      <c r="T18" s="11"/>
      <c r="U18" s="11"/>
      <c r="V18" s="11">
        <f t="shared" si="2"/>
        <v>380</v>
      </c>
      <c r="W18" s="11">
        <f t="shared" si="3"/>
        <v>0</v>
      </c>
      <c r="X18" s="11"/>
      <c r="Y18" s="11">
        <v>8675</v>
      </c>
    </row>
    <row r="19" spans="1:25">
      <c r="A19" s="6">
        <v>17</v>
      </c>
      <c r="B19" s="12">
        <v>42513</v>
      </c>
      <c r="C19" s="11" t="s">
        <v>1</v>
      </c>
      <c r="D19" s="11">
        <v>2</v>
      </c>
      <c r="E19" s="11">
        <v>10</v>
      </c>
      <c r="F19" s="11">
        <v>12</v>
      </c>
      <c r="G19" s="11"/>
      <c r="H19" s="11"/>
      <c r="I19" s="11"/>
      <c r="J19" s="11">
        <f t="shared" si="4"/>
        <v>0</v>
      </c>
      <c r="K19" s="11"/>
      <c r="L19" s="11"/>
      <c r="M19" s="11"/>
      <c r="N19" s="11">
        <f t="shared" si="0"/>
        <v>0</v>
      </c>
      <c r="O19" s="11">
        <f t="shared" si="1"/>
        <v>0</v>
      </c>
      <c r="P19" s="11">
        <v>15</v>
      </c>
      <c r="Q19" s="11"/>
      <c r="R19" s="11">
        <v>100</v>
      </c>
      <c r="S19" s="11"/>
      <c r="T19" s="11"/>
      <c r="U19" s="11"/>
      <c r="V19" s="11">
        <f t="shared" si="2"/>
        <v>380</v>
      </c>
      <c r="W19" s="11">
        <f t="shared" si="3"/>
        <v>0</v>
      </c>
      <c r="X19" s="11"/>
      <c r="Y19" s="11">
        <v>8675</v>
      </c>
    </row>
    <row r="20" spans="1:25">
      <c r="A20" s="6">
        <v>18</v>
      </c>
      <c r="B20" s="12">
        <v>42520</v>
      </c>
      <c r="C20" s="11"/>
      <c r="D20" s="11">
        <v>2</v>
      </c>
      <c r="E20" s="11">
        <v>10</v>
      </c>
      <c r="F20" s="11">
        <v>12</v>
      </c>
      <c r="G20" s="11"/>
      <c r="H20" s="11"/>
      <c r="I20" s="11"/>
      <c r="J20" s="11">
        <f t="shared" si="4"/>
        <v>0</v>
      </c>
      <c r="K20" s="11"/>
      <c r="L20" s="11"/>
      <c r="M20" s="11"/>
      <c r="N20" s="11">
        <f t="shared" si="0"/>
        <v>0</v>
      </c>
      <c r="O20" s="11">
        <f t="shared" si="1"/>
        <v>0</v>
      </c>
      <c r="P20" s="11">
        <v>15</v>
      </c>
      <c r="Q20" s="11"/>
      <c r="R20" s="11">
        <v>100</v>
      </c>
      <c r="S20" s="11"/>
      <c r="T20" s="11"/>
      <c r="U20" s="11"/>
      <c r="V20" s="11">
        <f t="shared" si="2"/>
        <v>380</v>
      </c>
      <c r="W20" s="11">
        <f t="shared" si="3"/>
        <v>0</v>
      </c>
      <c r="X20" s="11"/>
      <c r="Y20" s="11">
        <v>8675</v>
      </c>
    </row>
    <row r="21" spans="1:25">
      <c r="A21" s="6">
        <v>19</v>
      </c>
      <c r="B21" s="12">
        <v>42527</v>
      </c>
      <c r="C21" s="11" t="s">
        <v>0</v>
      </c>
      <c r="D21" s="11">
        <v>2</v>
      </c>
      <c r="E21" s="11">
        <v>10</v>
      </c>
      <c r="F21" s="11">
        <v>12</v>
      </c>
      <c r="G21" s="11"/>
      <c r="H21" s="11"/>
      <c r="I21" s="11"/>
      <c r="J21" s="11">
        <f t="shared" si="4"/>
        <v>0</v>
      </c>
      <c r="K21" s="11"/>
      <c r="L21" s="11"/>
      <c r="M21" s="11"/>
      <c r="N21" s="11">
        <f t="shared" si="0"/>
        <v>0</v>
      </c>
      <c r="O21" s="11">
        <f t="shared" si="1"/>
        <v>0</v>
      </c>
      <c r="P21" s="11">
        <v>15</v>
      </c>
      <c r="Q21" s="11"/>
      <c r="R21" s="11">
        <v>100</v>
      </c>
      <c r="S21" s="11"/>
      <c r="T21" s="11"/>
      <c r="U21" s="11"/>
      <c r="V21" s="11">
        <f t="shared" si="2"/>
        <v>380</v>
      </c>
      <c r="W21" s="11">
        <f t="shared" si="3"/>
        <v>0</v>
      </c>
      <c r="X21" s="11"/>
      <c r="Y21" s="11">
        <v>8675</v>
      </c>
    </row>
    <row r="22" spans="1:25">
      <c r="A22" s="14">
        <v>20</v>
      </c>
      <c r="B22" s="15">
        <v>42534</v>
      </c>
      <c r="C22" s="16"/>
      <c r="D22" s="16">
        <v>2</v>
      </c>
      <c r="E22" s="16">
        <v>10</v>
      </c>
      <c r="F22" s="16">
        <v>12</v>
      </c>
      <c r="G22" s="16"/>
      <c r="H22" s="16"/>
      <c r="I22" s="16"/>
      <c r="J22" s="16">
        <f t="shared" si="4"/>
        <v>0</v>
      </c>
      <c r="K22" s="16"/>
      <c r="L22" s="16"/>
      <c r="M22" s="16"/>
      <c r="N22" s="16">
        <f t="shared" si="0"/>
        <v>0</v>
      </c>
      <c r="O22" s="16">
        <f t="shared" si="1"/>
        <v>0</v>
      </c>
      <c r="P22" s="16">
        <v>15</v>
      </c>
      <c r="Q22" s="16"/>
      <c r="R22" s="17">
        <v>100</v>
      </c>
      <c r="S22" s="11"/>
      <c r="T22" s="16"/>
      <c r="U22" s="11"/>
      <c r="V22" s="11">
        <f t="shared" si="2"/>
        <v>380</v>
      </c>
      <c r="W22" s="26">
        <f t="shared" si="3"/>
        <v>0</v>
      </c>
      <c r="X22" s="16"/>
      <c r="Y22" s="16">
        <v>8675</v>
      </c>
    </row>
    <row r="23" spans="1:25">
      <c r="B23" s="1"/>
      <c r="G23" s="2" t="s">
        <v>30</v>
      </c>
      <c r="H23" s="2"/>
      <c r="I23" s="2"/>
      <c r="S23" s="9" t="s">
        <v>26</v>
      </c>
      <c r="T23" s="25">
        <v>1.5</v>
      </c>
      <c r="U23" s="9" t="s">
        <v>23</v>
      </c>
      <c r="V23" s="18">
        <f>40*22.5</f>
        <v>900</v>
      </c>
      <c r="W23" s="19"/>
    </row>
    <row r="24" spans="1:25">
      <c r="B24" s="1"/>
      <c r="G24" s="23" t="s">
        <v>10</v>
      </c>
      <c r="H24" s="23" t="s">
        <v>11</v>
      </c>
      <c r="I24" s="23" t="s">
        <v>12</v>
      </c>
      <c r="U24" s="4" t="s">
        <v>20</v>
      </c>
      <c r="V24" s="3">
        <f>SUM(V3,V4,V5,V6,V7,V8,V9,V10,V11,V12,V13,V14,V16,V15,V17,V18,V19,V20,V21,V22,V23)</f>
        <v>8665</v>
      </c>
      <c r="W24" s="5">
        <f>SUM(W4,W3,W5,W6,W7,W8,W9,W10,W11,W12,W13,W14,W15,W17,W16,W18,W19,W20,W21,W22,W23)</f>
        <v>3730</v>
      </c>
    </row>
    <row r="25" spans="1:25">
      <c r="B25" s="1"/>
      <c r="F25" s="29" t="s">
        <v>33</v>
      </c>
      <c r="G25">
        <f>SUM(G3:G22)+SUM(K3:K22)</f>
        <v>44.5</v>
      </c>
      <c r="H25">
        <f>SUM(H3:H22)+SUM(L3:L22)</f>
        <v>37.5</v>
      </c>
      <c r="I25">
        <f>SUM(I3:I22)+SUM(M3:M22)</f>
        <v>40.5</v>
      </c>
      <c r="S25" s="3"/>
      <c r="T25" s="3"/>
      <c r="U25" s="22" t="s">
        <v>27</v>
      </c>
      <c r="V25" s="20">
        <f>V24*T23+2.4</f>
        <v>12999.9</v>
      </c>
      <c r="W25" s="21"/>
    </row>
    <row r="26" spans="1:25">
      <c r="B26" s="1"/>
      <c r="F26" s="29" t="s">
        <v>34</v>
      </c>
      <c r="G26">
        <f>SUM($F$3:$F$22)/3</f>
        <v>80</v>
      </c>
      <c r="H26">
        <f t="shared" ref="H26:I26" si="5">SUM($F$3:$F$22)/3</f>
        <v>80</v>
      </c>
      <c r="I26">
        <f t="shared" si="5"/>
        <v>80</v>
      </c>
    </row>
    <row r="27" spans="1:25">
      <c r="B27" s="1"/>
    </row>
    <row r="30" spans="1:25" ht="15.75" customHeight="1"/>
    <row r="31" spans="1:25" ht="13.5" customHeight="1"/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Feuil1!Y3:Y22</xm:f>
              <xm:sqref>R29</xm:sqref>
            </x14:sparkline>
            <x14:sparkline>
              <xm:f>Feuil1!AA3:AA22</xm:f>
              <xm:sqref>S29</xm:sqref>
            </x14:sparkline>
            <x14:sparkline>
              <xm:f>Feuil1!AB3:AB22</xm:f>
              <xm:sqref>T29</xm:sqref>
            </x14:sparkline>
            <x14:sparkline>
              <xm:f>Feuil1!AC3:AC22</xm:f>
              <xm:sqref>U29</xm:sqref>
            </x14:sparkline>
            <x14:sparkline>
              <xm:f>Feuil1!AD3:AD22</xm:f>
              <xm:sqref>V29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IUT de Valence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Popek</dc:creator>
  <cp:lastModifiedBy>Microsoft</cp:lastModifiedBy>
  <dcterms:created xsi:type="dcterms:W3CDTF">2016-02-05T08:18:19Z</dcterms:created>
  <dcterms:modified xsi:type="dcterms:W3CDTF">2016-04-28T20:49:16Z</dcterms:modified>
</cp:coreProperties>
</file>