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1570" windowHeight="7455" tabRatio="717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75" l="1"/>
  <c r="A19" i="75"/>
  <c r="A20" i="75"/>
  <c r="A21" i="75"/>
  <c r="A22" i="75"/>
  <c r="A23" i="75"/>
  <c r="A24" i="75"/>
  <c r="A25" i="75"/>
  <c r="A26" i="75"/>
  <c r="A27" i="75"/>
  <c r="A28" i="75"/>
  <c r="A29" i="75"/>
  <c r="A30" i="75"/>
  <c r="A31" i="75"/>
  <c r="A32" i="75"/>
  <c r="A33" i="75"/>
  <c r="A34" i="75"/>
  <c r="A35" i="75"/>
  <c r="A36" i="75"/>
  <c r="A37" i="75"/>
  <c r="A38" i="75"/>
  <c r="A39" i="75"/>
  <c r="A40" i="75"/>
  <c r="A41" i="75"/>
  <c r="A42" i="75"/>
  <c r="A43" i="75"/>
  <c r="A44" i="75"/>
  <c r="A45" i="75"/>
  <c r="A46" i="75"/>
  <c r="A47" i="75"/>
  <c r="A48" i="75"/>
  <c r="A49" i="75"/>
  <c r="A50" i="75"/>
  <c r="A51" i="75"/>
  <c r="A18" i="76"/>
  <c r="A19" i="76"/>
  <c r="A20" i="76"/>
  <c r="A21" i="76"/>
  <c r="A22" i="76"/>
  <c r="A23" i="76"/>
  <c r="A24" i="76"/>
  <c r="A25" i="76"/>
  <c r="A26" i="76"/>
  <c r="A27" i="76"/>
  <c r="A28" i="76"/>
  <c r="A29" i="76"/>
  <c r="A30" i="76"/>
  <c r="A31" i="76"/>
  <c r="A32" i="76"/>
  <c r="A33" i="76"/>
  <c r="A34" i="76"/>
  <c r="A35" i="76"/>
  <c r="A36" i="76"/>
  <c r="A37" i="76"/>
  <c r="A38" i="76"/>
  <c r="A39" i="76"/>
  <c r="A40" i="76"/>
  <c r="A41" i="76"/>
  <c r="A42" i="76"/>
  <c r="A43" i="76"/>
  <c r="A44" i="76"/>
  <c r="A45" i="76"/>
  <c r="A46" i="76"/>
  <c r="A47" i="76"/>
  <c r="A48" i="76"/>
  <c r="A49" i="76"/>
  <c r="A50" i="76"/>
  <c r="A51" i="76"/>
  <c r="A18" i="77"/>
  <c r="A19" i="77"/>
  <c r="A20" i="77"/>
  <c r="A21" i="77"/>
  <c r="A22" i="77"/>
  <c r="A23" i="77"/>
  <c r="A24" i="77"/>
  <c r="A25" i="77"/>
  <c r="A26" i="77"/>
  <c r="A27" i="77"/>
  <c r="A28" i="77"/>
  <c r="A29" i="77"/>
  <c r="A30" i="77"/>
  <c r="A31" i="77"/>
  <c r="A32" i="77"/>
  <c r="A33" i="77"/>
  <c r="A34" i="77"/>
  <c r="A35" i="77"/>
  <c r="A36" i="77"/>
  <c r="A37" i="77"/>
  <c r="A38" i="77"/>
  <c r="A39" i="77"/>
  <c r="A40" i="77"/>
  <c r="A41" i="77"/>
  <c r="A42" i="77"/>
  <c r="A43" i="77"/>
  <c r="A44" i="77"/>
  <c r="A45" i="77"/>
  <c r="A46" i="77"/>
  <c r="A47" i="77"/>
  <c r="A48" i="77"/>
  <c r="A49" i="77"/>
  <c r="A50" i="77"/>
  <c r="A51" i="77"/>
  <c r="A18" i="78"/>
  <c r="A19" i="78"/>
  <c r="A20" i="78"/>
  <c r="A21" i="78"/>
  <c r="A22" i="78"/>
  <c r="A23" i="78"/>
  <c r="A24" i="78"/>
  <c r="A25" i="78"/>
  <c r="A26" i="78"/>
  <c r="A27" i="78"/>
  <c r="A28" i="78"/>
  <c r="A29" i="78"/>
  <c r="A30" i="78"/>
  <c r="A31" i="78"/>
  <c r="A32" i="78"/>
  <c r="A33" i="78"/>
  <c r="A34" i="78"/>
  <c r="A35" i="78"/>
  <c r="A36" i="78"/>
  <c r="A37" i="78"/>
  <c r="A38" i="78"/>
  <c r="A39" i="78"/>
  <c r="A40" i="78"/>
  <c r="A41" i="78"/>
  <c r="A42" i="78"/>
  <c r="A43" i="78"/>
  <c r="A44" i="78"/>
  <c r="A45" i="78"/>
  <c r="A46" i="78"/>
  <c r="A47" i="78"/>
  <c r="A48" i="78"/>
  <c r="A49" i="78"/>
  <c r="A50" i="78"/>
  <c r="A51" i="78"/>
  <c r="A18" i="79"/>
  <c r="A19" i="79"/>
  <c r="A20" i="79"/>
  <c r="A21" i="79"/>
  <c r="A22" i="79"/>
  <c r="A23" i="79"/>
  <c r="A24" i="79"/>
  <c r="A25" i="79"/>
  <c r="A26" i="79"/>
  <c r="A27" i="79"/>
  <c r="A28" i="79"/>
  <c r="A29" i="79"/>
  <c r="A30" i="79"/>
  <c r="A31" i="79"/>
  <c r="A32" i="79"/>
  <c r="A33" i="79"/>
  <c r="A34" i="79"/>
  <c r="A35" i="79"/>
  <c r="A36" i="79"/>
  <c r="A37" i="79"/>
  <c r="A38" i="79"/>
  <c r="A39" i="79"/>
  <c r="A40" i="79"/>
  <c r="A41" i="79"/>
  <c r="A42" i="79"/>
  <c r="A43" i="79"/>
  <c r="A44" i="79"/>
  <c r="A45" i="79"/>
  <c r="A46" i="79"/>
  <c r="A47" i="79"/>
  <c r="A48" i="79"/>
  <c r="A49" i="79"/>
  <c r="A50" i="79"/>
  <c r="A51" i="79"/>
  <c r="A17" i="79"/>
  <c r="A17" i="78"/>
  <c r="A17" i="77"/>
  <c r="A17" i="76"/>
  <c r="A17" i="75"/>
  <c r="A18" i="74"/>
  <c r="A19" i="74"/>
  <c r="A20" i="74"/>
  <c r="A21" i="74"/>
  <c r="A22" i="74"/>
  <c r="A23" i="74"/>
  <c r="A24" i="74"/>
  <c r="A25" i="74"/>
  <c r="A26" i="74"/>
  <c r="A27" i="74"/>
  <c r="A28" i="74"/>
  <c r="A29" i="74"/>
  <c r="A30" i="74"/>
  <c r="A31" i="74"/>
  <c r="A32" i="74"/>
  <c r="A33" i="74"/>
  <c r="A34" i="74"/>
  <c r="A35" i="74"/>
  <c r="A36" i="74"/>
  <c r="A37" i="74"/>
  <c r="A38" i="74"/>
  <c r="A39" i="74"/>
  <c r="A40" i="74"/>
  <c r="A41" i="74"/>
  <c r="A42" i="74"/>
  <c r="A43" i="74"/>
  <c r="A44" i="74"/>
  <c r="A45" i="74"/>
  <c r="A46" i="74"/>
  <c r="A47" i="74"/>
  <c r="A48" i="74"/>
  <c r="A49" i="74"/>
  <c r="A50" i="74"/>
  <c r="A51" i="74"/>
  <c r="A17" i="74"/>
  <c r="G29" i="55" l="1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AN21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Z21" i="54"/>
  <c r="Y21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U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21" i="54"/>
  <c r="AE21" i="54"/>
  <c r="AE22" i="54"/>
  <c r="AD21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W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21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17" i="76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AX21" i="54" l="1"/>
  <c r="AY21" i="54"/>
  <c r="AX22" i="54"/>
  <c r="AY22" i="54"/>
  <c r="AX23" i="54"/>
  <c r="AY23" i="54"/>
  <c r="AX24" i="54"/>
  <c r="AY24" i="54"/>
  <c r="AX25" i="54"/>
  <c r="AY25" i="54"/>
  <c r="AX26" i="54"/>
  <c r="AY26" i="54"/>
  <c r="AX27" i="54"/>
  <c r="AY27" i="54"/>
  <c r="AX28" i="54"/>
  <c r="AY28" i="54"/>
  <c r="AX29" i="54"/>
  <c r="AY29" i="54"/>
  <c r="AX30" i="54"/>
  <c r="AY30" i="54"/>
  <c r="AX31" i="54"/>
  <c r="AY31" i="54"/>
  <c r="AX32" i="54"/>
  <c r="AY32" i="54"/>
  <c r="AX33" i="54"/>
  <c r="AY33" i="54"/>
  <c r="AX34" i="54"/>
  <c r="AY34" i="54"/>
  <c r="AX35" i="54"/>
  <c r="AY35" i="54"/>
  <c r="AX36" i="54"/>
  <c r="AY36" i="54"/>
  <c r="AX37" i="54"/>
  <c r="AY37" i="54"/>
  <c r="AX38" i="54"/>
  <c r="AY38" i="54"/>
  <c r="F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44" i="55"/>
  <c r="H43" i="55"/>
  <c r="H42" i="55"/>
  <c r="H41" i="55"/>
  <c r="H40" i="55"/>
  <c r="H39" i="55"/>
  <c r="H38" i="55"/>
  <c r="H37" i="55"/>
  <c r="H36" i="55"/>
  <c r="H35" i="55"/>
  <c r="H34" i="55"/>
  <c r="H33" i="55"/>
  <c r="H32" i="55"/>
  <c r="H31" i="55"/>
  <c r="H30" i="55"/>
  <c r="H29" i="55"/>
  <c r="H28" i="55"/>
  <c r="H27" i="55"/>
  <c r="H26" i="55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AF22" i="54" l="1"/>
  <c r="AH22" i="54" s="1"/>
  <c r="AG22" i="54"/>
  <c r="AF23" i="54"/>
  <c r="AG23" i="54"/>
  <c r="AF24" i="54"/>
  <c r="AG24" i="54"/>
  <c r="AF25" i="54"/>
  <c r="AG25" i="54"/>
  <c r="AF26" i="54"/>
  <c r="AH26" i="54" s="1"/>
  <c r="AG26" i="54"/>
  <c r="AF27" i="54"/>
  <c r="AG27" i="54"/>
  <c r="AF28" i="54"/>
  <c r="AG28" i="54"/>
  <c r="AF29" i="54"/>
  <c r="AG29" i="54"/>
  <c r="AF30" i="54"/>
  <c r="AH30" i="54" s="1"/>
  <c r="AG30" i="54"/>
  <c r="AF31" i="54"/>
  <c r="AG31" i="54"/>
  <c r="AF32" i="54"/>
  <c r="AG32" i="54"/>
  <c r="AF33" i="54"/>
  <c r="AG33" i="54"/>
  <c r="AF34" i="54"/>
  <c r="AH34" i="54" s="1"/>
  <c r="AJ34" i="54" s="1"/>
  <c r="AG34" i="54"/>
  <c r="AF35" i="54"/>
  <c r="AG35" i="54"/>
  <c r="AH35" i="54" s="1"/>
  <c r="AI35" i="54" s="1"/>
  <c r="AF36" i="54"/>
  <c r="AG36" i="54"/>
  <c r="AF37" i="54"/>
  <c r="AG37" i="54"/>
  <c r="AF38" i="54"/>
  <c r="AG38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F22" i="80"/>
  <c r="AG22" i="80"/>
  <c r="AF23" i="80"/>
  <c r="AG23" i="80"/>
  <c r="AF24" i="80"/>
  <c r="AG24" i="80"/>
  <c r="AF25" i="80"/>
  <c r="AG25" i="80"/>
  <c r="AF26" i="80"/>
  <c r="AG26" i="80"/>
  <c r="AF27" i="80"/>
  <c r="AG27" i="80"/>
  <c r="AF28" i="80"/>
  <c r="AG28" i="80"/>
  <c r="AF29" i="80"/>
  <c r="AG29" i="80"/>
  <c r="AF30" i="80"/>
  <c r="AG30" i="80"/>
  <c r="AF31" i="80"/>
  <c r="AG31" i="80"/>
  <c r="AF32" i="80"/>
  <c r="AG32" i="80"/>
  <c r="AF33" i="80"/>
  <c r="AG33" i="80"/>
  <c r="AF34" i="80"/>
  <c r="AG34" i="80"/>
  <c r="AF35" i="80"/>
  <c r="AG35" i="80"/>
  <c r="AF36" i="80"/>
  <c r="AG36" i="80"/>
  <c r="AF37" i="80"/>
  <c r="AG37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V22" i="80"/>
  <c r="W22" i="80"/>
  <c r="V23" i="80"/>
  <c r="W23" i="80"/>
  <c r="V24" i="80"/>
  <c r="W24" i="80"/>
  <c r="X24" i="80" s="1"/>
  <c r="V25" i="80"/>
  <c r="W25" i="80"/>
  <c r="V26" i="80"/>
  <c r="W26" i="80"/>
  <c r="V27" i="80"/>
  <c r="W27" i="80"/>
  <c r="V28" i="80"/>
  <c r="W28" i="80"/>
  <c r="V29" i="80"/>
  <c r="W29" i="80"/>
  <c r="V30" i="80"/>
  <c r="W30" i="80"/>
  <c r="V31" i="80"/>
  <c r="W31" i="80"/>
  <c r="V32" i="80"/>
  <c r="W32" i="80"/>
  <c r="V33" i="80"/>
  <c r="W33" i="80"/>
  <c r="V34" i="80"/>
  <c r="W34" i="80"/>
  <c r="V35" i="80"/>
  <c r="W35" i="80"/>
  <c r="V36" i="80"/>
  <c r="W36" i="80"/>
  <c r="V37" i="80"/>
  <c r="W37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L22" i="80"/>
  <c r="M22" i="80"/>
  <c r="L23" i="80"/>
  <c r="M23" i="80"/>
  <c r="L24" i="80"/>
  <c r="M24" i="80"/>
  <c r="L25" i="80"/>
  <c r="M25" i="80"/>
  <c r="L26" i="80"/>
  <c r="M26" i="80"/>
  <c r="L27" i="80"/>
  <c r="M27" i="80"/>
  <c r="L28" i="80"/>
  <c r="M28" i="80"/>
  <c r="L29" i="80"/>
  <c r="M29" i="80"/>
  <c r="L30" i="80"/>
  <c r="M30" i="80"/>
  <c r="L31" i="80"/>
  <c r="M31" i="80"/>
  <c r="L32" i="80"/>
  <c r="M32" i="80"/>
  <c r="L33" i="80"/>
  <c r="M33" i="80"/>
  <c r="L34" i="80"/>
  <c r="M34" i="80"/>
  <c r="L35" i="80"/>
  <c r="M35" i="80"/>
  <c r="L36" i="80"/>
  <c r="M36" i="80"/>
  <c r="L37" i="80"/>
  <c r="M37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AG21" i="80"/>
  <c r="AF21" i="80"/>
  <c r="AA21" i="80"/>
  <c r="W21" i="80"/>
  <c r="V21" i="80"/>
  <c r="Q21" i="80"/>
  <c r="M21" i="80"/>
  <c r="L21" i="80"/>
  <c r="G21" i="80"/>
  <c r="AG21" i="54"/>
  <c r="AF21" i="54"/>
  <c r="AA21" i="54"/>
  <c r="X37" i="80" l="1"/>
  <c r="X29" i="80"/>
  <c r="X25" i="80"/>
  <c r="AH37" i="80"/>
  <c r="AH29" i="80"/>
  <c r="AH25" i="80"/>
  <c r="AH21" i="80"/>
  <c r="AJ21" i="80" s="1"/>
  <c r="X27" i="80"/>
  <c r="Y27" i="80" s="1"/>
  <c r="AH27" i="80"/>
  <c r="AI27" i="80" s="1"/>
  <c r="AH23" i="80"/>
  <c r="AI23" i="80" s="1"/>
  <c r="AH33" i="54"/>
  <c r="AJ33" i="54" s="1"/>
  <c r="X31" i="80"/>
  <c r="Y31" i="80" s="1"/>
  <c r="AH31" i="80"/>
  <c r="AI31" i="80" s="1"/>
  <c r="X34" i="80"/>
  <c r="Z34" i="80" s="1"/>
  <c r="AH30" i="80"/>
  <c r="AJ30" i="80" s="1"/>
  <c r="AH22" i="80"/>
  <c r="X23" i="80"/>
  <c r="Y23" i="80" s="1"/>
  <c r="AH31" i="54"/>
  <c r="AI31" i="54" s="1"/>
  <c r="AH27" i="54"/>
  <c r="AI27" i="54" s="1"/>
  <c r="AH23" i="54"/>
  <c r="AI23" i="54" s="1"/>
  <c r="AH38" i="54"/>
  <c r="AI38" i="54" s="1"/>
  <c r="AJ22" i="54"/>
  <c r="AI22" i="54"/>
  <c r="AH24" i="54"/>
  <c r="AJ24" i="54" s="1"/>
  <c r="AH35" i="80"/>
  <c r="AI35" i="80" s="1"/>
  <c r="X35" i="80"/>
  <c r="Y35" i="80" s="1"/>
  <c r="X30" i="80"/>
  <c r="Y30" i="80" s="1"/>
  <c r="X22" i="80"/>
  <c r="Z22" i="80" s="1"/>
  <c r="AH36" i="80"/>
  <c r="AI36" i="80" s="1"/>
  <c r="AH24" i="80"/>
  <c r="X28" i="80"/>
  <c r="Z28" i="80" s="1"/>
  <c r="AH28" i="80"/>
  <c r="X21" i="80"/>
  <c r="X32" i="80"/>
  <c r="Z32" i="80" s="1"/>
  <c r="AH34" i="80"/>
  <c r="AJ34" i="80" s="1"/>
  <c r="AH32" i="80"/>
  <c r="AJ32" i="80" s="1"/>
  <c r="X36" i="80"/>
  <c r="Y36" i="80" s="1"/>
  <c r="X33" i="80"/>
  <c r="Z33" i="80" s="1"/>
  <c r="X26" i="80"/>
  <c r="Z26" i="80" s="1"/>
  <c r="AH33" i="80"/>
  <c r="AJ33" i="80" s="1"/>
  <c r="AH26" i="80"/>
  <c r="AI26" i="80" s="1"/>
  <c r="N36" i="80"/>
  <c r="P36" i="80" s="1"/>
  <c r="N35" i="80"/>
  <c r="O35" i="80" s="1"/>
  <c r="N33" i="80"/>
  <c r="O33" i="80" s="1"/>
  <c r="N29" i="80"/>
  <c r="P29" i="80" s="1"/>
  <c r="N23" i="80"/>
  <c r="O23" i="80" s="1"/>
  <c r="N22" i="80"/>
  <c r="N31" i="80"/>
  <c r="O31" i="80" s="1"/>
  <c r="N27" i="80"/>
  <c r="O27" i="80" s="1"/>
  <c r="AJ30" i="54"/>
  <c r="AI30" i="54"/>
  <c r="AJ26" i="54"/>
  <c r="AI26" i="54"/>
  <c r="AH32" i="54"/>
  <c r="AI32" i="54" s="1"/>
  <c r="AH25" i="54"/>
  <c r="AJ25" i="54" s="1"/>
  <c r="AH37" i="54"/>
  <c r="AJ37" i="54" s="1"/>
  <c r="AH28" i="54"/>
  <c r="AJ28" i="54" s="1"/>
  <c r="AH21" i="54"/>
  <c r="AI21" i="54" s="1"/>
  <c r="AH36" i="54"/>
  <c r="AJ36" i="54" s="1"/>
  <c r="AI34" i="54"/>
  <c r="AH29" i="54"/>
  <c r="AI29" i="54" s="1"/>
  <c r="N21" i="80"/>
  <c r="P21" i="80" s="1"/>
  <c r="N32" i="80"/>
  <c r="P32" i="80" s="1"/>
  <c r="N28" i="80"/>
  <c r="O28" i="80" s="1"/>
  <c r="N24" i="80"/>
  <c r="O24" i="80" s="1"/>
  <c r="N34" i="80"/>
  <c r="O34" i="80" s="1"/>
  <c r="N37" i="80"/>
  <c r="P37" i="80" s="1"/>
  <c r="N30" i="80"/>
  <c r="P30" i="80" s="1"/>
  <c r="N25" i="80"/>
  <c r="O25" i="80" s="1"/>
  <c r="N26" i="80"/>
  <c r="P26" i="80" s="1"/>
  <c r="AI33" i="54"/>
  <c r="AI28" i="54"/>
  <c r="AI36" i="54"/>
  <c r="AJ35" i="54"/>
  <c r="AJ27" i="54"/>
  <c r="AJ23" i="54"/>
  <c r="AI28" i="80"/>
  <c r="AJ28" i="80"/>
  <c r="AI25" i="80"/>
  <c r="AJ25" i="80"/>
  <c r="AJ37" i="80"/>
  <c r="AI37" i="80"/>
  <c r="AI24" i="80"/>
  <c r="AJ24" i="80"/>
  <c r="AI33" i="80"/>
  <c r="AJ26" i="80"/>
  <c r="AJ29" i="80"/>
  <c r="AI29" i="80"/>
  <c r="AJ22" i="80"/>
  <c r="AI22" i="80"/>
  <c r="AJ27" i="80"/>
  <c r="AJ23" i="80"/>
  <c r="Y34" i="80"/>
  <c r="Z25" i="80"/>
  <c r="Y25" i="80"/>
  <c r="Y37" i="80"/>
  <c r="Z37" i="80"/>
  <c r="Y24" i="80"/>
  <c r="Z24" i="80"/>
  <c r="Y29" i="80"/>
  <c r="Z29" i="80"/>
  <c r="Z35" i="80"/>
  <c r="Z31" i="80"/>
  <c r="Z27" i="80"/>
  <c r="Z23" i="80"/>
  <c r="P33" i="80"/>
  <c r="P22" i="80"/>
  <c r="O22" i="80"/>
  <c r="Z21" i="80"/>
  <c r="Y21" i="80"/>
  <c r="AJ21" i="54"/>
  <c r="Z36" i="80" l="1"/>
  <c r="AI32" i="80"/>
  <c r="AI21" i="80"/>
  <c r="AI34" i="80"/>
  <c r="AI30" i="80"/>
  <c r="AJ36" i="80"/>
  <c r="AJ31" i="80"/>
  <c r="P35" i="80"/>
  <c r="Y22" i="80"/>
  <c r="AJ31" i="54"/>
  <c r="Y26" i="80"/>
  <c r="AJ32" i="54"/>
  <c r="AI24" i="54"/>
  <c r="AJ38" i="54"/>
  <c r="AI25" i="54"/>
  <c r="AI37" i="54"/>
  <c r="Z30" i="80"/>
  <c r="O37" i="80"/>
  <c r="AJ35" i="80"/>
  <c r="O32" i="80"/>
  <c r="O36" i="80"/>
  <c r="Y32" i="80"/>
  <c r="Y33" i="80"/>
  <c r="Y28" i="80"/>
  <c r="P31" i="80"/>
  <c r="O29" i="80"/>
  <c r="P27" i="80"/>
  <c r="P23" i="80"/>
  <c r="P34" i="80"/>
  <c r="P25" i="80"/>
  <c r="P24" i="80"/>
  <c r="O21" i="80"/>
  <c r="AJ29" i="54"/>
  <c r="P28" i="80"/>
  <c r="O26" i="80"/>
  <c r="O30" i="80"/>
  <c r="R21" i="80"/>
  <c r="S21" i="80" s="1"/>
  <c r="T21" i="80" s="1"/>
  <c r="R22" i="80"/>
  <c r="S22" i="80" s="1"/>
  <c r="R23" i="80"/>
  <c r="S23" i="80" s="1"/>
  <c r="R24" i="80"/>
  <c r="S24" i="80" s="1"/>
  <c r="R25" i="80"/>
  <c r="S25" i="80" s="1"/>
  <c r="R26" i="80"/>
  <c r="S26" i="80" s="1"/>
  <c r="R27" i="80"/>
  <c r="S27" i="80" s="1"/>
  <c r="R28" i="80"/>
  <c r="S28" i="80" s="1"/>
  <c r="U28" i="80" s="1"/>
  <c r="R29" i="80"/>
  <c r="S29" i="80" s="1"/>
  <c r="R30" i="80"/>
  <c r="S30" i="80" s="1"/>
  <c r="R31" i="80"/>
  <c r="S31" i="80" s="1"/>
  <c r="R32" i="80"/>
  <c r="S32" i="80" s="1"/>
  <c r="U32" i="80" s="1"/>
  <c r="R33" i="80"/>
  <c r="S33" i="80" s="1"/>
  <c r="U33" i="80" s="1"/>
  <c r="R34" i="80"/>
  <c r="S34" i="80" s="1"/>
  <c r="R35" i="80"/>
  <c r="S35" i="80" s="1"/>
  <c r="R36" i="80"/>
  <c r="S36" i="80" s="1"/>
  <c r="U36" i="80" s="1"/>
  <c r="R37" i="80"/>
  <c r="S37" i="80" s="1"/>
  <c r="AB22" i="54"/>
  <c r="AC22" i="54" s="1"/>
  <c r="AB23" i="54"/>
  <c r="AC23" i="54" s="1"/>
  <c r="AB24" i="54"/>
  <c r="AC24" i="54" s="1"/>
  <c r="AB25" i="54"/>
  <c r="AC25" i="54" s="1"/>
  <c r="AB26" i="54"/>
  <c r="AC26" i="54" s="1"/>
  <c r="AB27" i="54"/>
  <c r="AC27" i="54" s="1"/>
  <c r="AB28" i="54"/>
  <c r="AC28" i="54" s="1"/>
  <c r="AB29" i="54"/>
  <c r="AC29" i="54" s="1"/>
  <c r="AD29" i="54" s="1"/>
  <c r="AB30" i="54"/>
  <c r="AC30" i="54" s="1"/>
  <c r="AB31" i="54"/>
  <c r="AC31" i="54" s="1"/>
  <c r="AB32" i="54"/>
  <c r="AC32" i="54" s="1"/>
  <c r="AB33" i="54"/>
  <c r="AC33" i="54" s="1"/>
  <c r="AB34" i="54"/>
  <c r="AC34" i="54" s="1"/>
  <c r="AB35" i="54"/>
  <c r="AC35" i="54" s="1"/>
  <c r="AB36" i="54"/>
  <c r="AC36" i="54" s="1"/>
  <c r="AB37" i="54"/>
  <c r="AC37" i="54" s="1"/>
  <c r="AB38" i="54"/>
  <c r="AC38" i="54" s="1"/>
  <c r="AB21" i="80"/>
  <c r="AC21" i="80" s="1"/>
  <c r="AB22" i="80"/>
  <c r="AC22" i="80" s="1"/>
  <c r="AB23" i="80"/>
  <c r="AC23" i="80" s="1"/>
  <c r="AB24" i="80"/>
  <c r="AC24" i="80" s="1"/>
  <c r="AB25" i="80"/>
  <c r="AC25" i="80" s="1"/>
  <c r="AB26" i="80"/>
  <c r="AC26" i="80" s="1"/>
  <c r="AB27" i="80"/>
  <c r="AC27" i="80" s="1"/>
  <c r="AB28" i="80"/>
  <c r="AC28" i="80" s="1"/>
  <c r="AB29" i="80"/>
  <c r="AC29" i="80" s="1"/>
  <c r="AB30" i="80"/>
  <c r="AC30" i="80" s="1"/>
  <c r="AB31" i="80"/>
  <c r="AC31" i="80" s="1"/>
  <c r="AB32" i="80"/>
  <c r="AC32" i="80" s="1"/>
  <c r="AB33" i="80"/>
  <c r="AC33" i="80" s="1"/>
  <c r="AB34" i="80"/>
  <c r="AC34" i="80" s="1"/>
  <c r="AB35" i="80"/>
  <c r="AC35" i="80" s="1"/>
  <c r="AB36" i="80"/>
  <c r="AC36" i="80" s="1"/>
  <c r="AB37" i="80"/>
  <c r="AC37" i="80" s="1"/>
  <c r="AB21" i="54"/>
  <c r="AC21" i="54" s="1"/>
  <c r="H21" i="80"/>
  <c r="I21" i="80" s="1"/>
  <c r="H22" i="80"/>
  <c r="I22" i="80" s="1"/>
  <c r="H23" i="80"/>
  <c r="I23" i="80" s="1"/>
  <c r="H24" i="80"/>
  <c r="I24" i="80" s="1"/>
  <c r="H25" i="80"/>
  <c r="I25" i="80" s="1"/>
  <c r="H26" i="80"/>
  <c r="I26" i="80" s="1"/>
  <c r="H27" i="80"/>
  <c r="I27" i="80" s="1"/>
  <c r="H28" i="80"/>
  <c r="I28" i="80" s="1"/>
  <c r="H29" i="80"/>
  <c r="I29" i="80" s="1"/>
  <c r="H30" i="80"/>
  <c r="I30" i="80" s="1"/>
  <c r="H31" i="80"/>
  <c r="I31" i="80" s="1"/>
  <c r="H32" i="80"/>
  <c r="I32" i="80" s="1"/>
  <c r="H33" i="80"/>
  <c r="I33" i="80" s="1"/>
  <c r="H34" i="80"/>
  <c r="I34" i="80" s="1"/>
  <c r="H35" i="80"/>
  <c r="I35" i="80" s="1"/>
  <c r="H36" i="80"/>
  <c r="I36" i="80" s="1"/>
  <c r="H37" i="80"/>
  <c r="I37" i="80" s="1"/>
  <c r="T33" i="80" l="1"/>
  <c r="T36" i="80"/>
  <c r="AD35" i="54"/>
  <c r="AE35" i="54"/>
  <c r="T35" i="80"/>
  <c r="U35" i="80"/>
  <c r="T27" i="80"/>
  <c r="U27" i="80"/>
  <c r="T32" i="80"/>
  <c r="AD34" i="54"/>
  <c r="AE34" i="54"/>
  <c r="U34" i="80"/>
  <c r="T34" i="80"/>
  <c r="T26" i="80"/>
  <c r="U26" i="80"/>
  <c r="T25" i="80"/>
  <c r="U25" i="80"/>
  <c r="U21" i="80"/>
  <c r="U24" i="80"/>
  <c r="T24" i="80"/>
  <c r="T29" i="80"/>
  <c r="U29" i="80"/>
  <c r="T31" i="80"/>
  <c r="U31" i="80"/>
  <c r="T23" i="80"/>
  <c r="U23" i="80"/>
  <c r="T37" i="80"/>
  <c r="U37" i="80"/>
  <c r="U30" i="80"/>
  <c r="T30" i="80"/>
  <c r="T22" i="80"/>
  <c r="U22" i="80"/>
  <c r="T28" i="80"/>
  <c r="AD30" i="54"/>
  <c r="AE30" i="54"/>
  <c r="AE29" i="54"/>
  <c r="AE28" i="54"/>
  <c r="AD28" i="54"/>
  <c r="AD27" i="54"/>
  <c r="AE27" i="54"/>
  <c r="AD26" i="54"/>
  <c r="AE26" i="54"/>
  <c r="AD25" i="54"/>
  <c r="AE25" i="54"/>
  <c r="AD24" i="54"/>
  <c r="AE24" i="54"/>
  <c r="AD23" i="54"/>
  <c r="AE23" i="54"/>
  <c r="AD22" i="54"/>
  <c r="AE37" i="80"/>
  <c r="AD37" i="80"/>
  <c r="AE36" i="80"/>
  <c r="AD36" i="80"/>
  <c r="AD35" i="80"/>
  <c r="AE35" i="80"/>
  <c r="AE34" i="80"/>
  <c r="AD34" i="80"/>
  <c r="AE33" i="80"/>
  <c r="AD33" i="80"/>
  <c r="AD32" i="80"/>
  <c r="AE32" i="80"/>
  <c r="AD31" i="80"/>
  <c r="AE31" i="80"/>
  <c r="AE30" i="80"/>
  <c r="AD30" i="80"/>
  <c r="AD29" i="80"/>
  <c r="AE29" i="80"/>
  <c r="AE28" i="80"/>
  <c r="AD28" i="80"/>
  <c r="AD27" i="80"/>
  <c r="AE27" i="80"/>
  <c r="AD26" i="80"/>
  <c r="AE26" i="80"/>
  <c r="AD25" i="80"/>
  <c r="AE25" i="80"/>
  <c r="AE24" i="80"/>
  <c r="AD24" i="80"/>
  <c r="AD23" i="80"/>
  <c r="AE23" i="80"/>
  <c r="AE22" i="80"/>
  <c r="AD22" i="80"/>
  <c r="AD21" i="80"/>
  <c r="AE21" i="80"/>
  <c r="AD38" i="54"/>
  <c r="AE38" i="54"/>
  <c r="AE37" i="54"/>
  <c r="AD37" i="54"/>
  <c r="AD36" i="54"/>
  <c r="AE36" i="54"/>
  <c r="AE33" i="54"/>
  <c r="AD33" i="54"/>
  <c r="AE32" i="54"/>
  <c r="AD32" i="54"/>
  <c r="AD31" i="54"/>
  <c r="AE31" i="54"/>
  <c r="J37" i="80"/>
  <c r="K37" i="80"/>
  <c r="J36" i="80"/>
  <c r="K36" i="80"/>
  <c r="J35" i="80"/>
  <c r="K35" i="80"/>
  <c r="J34" i="80"/>
  <c r="K34" i="80"/>
  <c r="J33" i="80"/>
  <c r="K33" i="80"/>
  <c r="K32" i="80"/>
  <c r="J32" i="80"/>
  <c r="J31" i="80"/>
  <c r="K31" i="80"/>
  <c r="K30" i="80"/>
  <c r="J30" i="80"/>
  <c r="J29" i="80"/>
  <c r="K29" i="80"/>
  <c r="J28" i="80"/>
  <c r="K28" i="80"/>
  <c r="J27" i="80"/>
  <c r="K27" i="80"/>
  <c r="K26" i="80"/>
  <c r="J26" i="80"/>
  <c r="J25" i="80"/>
  <c r="K25" i="80"/>
  <c r="J24" i="80"/>
  <c r="K24" i="80"/>
  <c r="J23" i="80"/>
  <c r="K23" i="80"/>
  <c r="K22" i="80"/>
  <c r="J22" i="80"/>
  <c r="J21" i="80"/>
  <c r="K21" i="80"/>
  <c r="AN27" i="54" l="1"/>
  <c r="AN26" i="54"/>
  <c r="AN22" i="54"/>
  <c r="AN34" i="80"/>
  <c r="AX28" i="80"/>
  <c r="AY28" i="80" s="1"/>
  <c r="AL25" i="80"/>
  <c r="AL24" i="80"/>
  <c r="AN25" i="54"/>
  <c r="AL37" i="80"/>
  <c r="AL36" i="80"/>
  <c r="AL35" i="80"/>
  <c r="AX34" i="80"/>
  <c r="AY34" i="80" s="1"/>
  <c r="AL34" i="80"/>
  <c r="AL33" i="80"/>
  <c r="AL32" i="80"/>
  <c r="AL31" i="80"/>
  <c r="AL30" i="80"/>
  <c r="AL29" i="80"/>
  <c r="AN28" i="80"/>
  <c r="AL28" i="80"/>
  <c r="AL27" i="80"/>
  <c r="AL26" i="80"/>
  <c r="AL23" i="80"/>
  <c r="AL22" i="80"/>
  <c r="AL21" i="80"/>
  <c r="AN36" i="54" l="1"/>
  <c r="AN30" i="54"/>
  <c r="AN29" i="54"/>
  <c r="AN28" i="54"/>
  <c r="AN24" i="54"/>
  <c r="AN23" i="54"/>
  <c r="AN37" i="80"/>
  <c r="AX37" i="80"/>
  <c r="AY37" i="80" s="1"/>
  <c r="AN36" i="80"/>
  <c r="AX36" i="80"/>
  <c r="AY36" i="80" s="1"/>
  <c r="AX35" i="80"/>
  <c r="AY35" i="80" s="1"/>
  <c r="AN35" i="80"/>
  <c r="AN33" i="80"/>
  <c r="AX33" i="80"/>
  <c r="AY33" i="80" s="1"/>
  <c r="AN32" i="80"/>
  <c r="AX32" i="80"/>
  <c r="AY32" i="80" s="1"/>
  <c r="AN31" i="80"/>
  <c r="AX31" i="80"/>
  <c r="AY31" i="80" s="1"/>
  <c r="AN30" i="80"/>
  <c r="AX30" i="80"/>
  <c r="AY30" i="80" s="1"/>
  <c r="AN29" i="80"/>
  <c r="AX29" i="80"/>
  <c r="AY29" i="80" s="1"/>
  <c r="AN27" i="80"/>
  <c r="AX27" i="80"/>
  <c r="AY27" i="80" s="1"/>
  <c r="AN26" i="80"/>
  <c r="AX26" i="80"/>
  <c r="AY26" i="80" s="1"/>
  <c r="AN25" i="80"/>
  <c r="AX25" i="80"/>
  <c r="AY25" i="80" s="1"/>
  <c r="AN24" i="80"/>
  <c r="AX24" i="80"/>
  <c r="AY24" i="80" s="1"/>
  <c r="AN23" i="80"/>
  <c r="AX23" i="80"/>
  <c r="AY23" i="80" s="1"/>
  <c r="AN22" i="80"/>
  <c r="AX22" i="80"/>
  <c r="AY22" i="80" s="1"/>
  <c r="AX21" i="80"/>
  <c r="AY21" i="80" s="1"/>
  <c r="AN21" i="80"/>
  <c r="AN38" i="54"/>
  <c r="AN37" i="54"/>
  <c r="AN35" i="54"/>
  <c r="AN34" i="54"/>
  <c r="AN33" i="54"/>
  <c r="AN32" i="54"/>
  <c r="AN31" i="54"/>
</calcChain>
</file>

<file path=xl/sharedStrings.xml><?xml version="1.0" encoding="utf-8"?>
<sst xmlns="http://schemas.openxmlformats.org/spreadsheetml/2006/main" count="828" uniqueCount="199">
  <si>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</si>
  <si>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</si>
  <si>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</si>
  <si>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</si>
  <si>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</si>
  <si>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</si>
  <si>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</si>
  <si>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</si>
  <si>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</si>
  <si>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</si>
  <si>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</si>
  <si>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</si>
  <si>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</si>
  <si>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</si>
  <si>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</si>
  <si>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</si>
  <si>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</si>
  <si>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</si>
  <si>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</si>
  <si>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</si>
  <si>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</si>
  <si>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</si>
  <si>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</si>
  <si>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</si>
  <si>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</si>
  <si>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</si>
  <si>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</si>
  <si>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</si>
  <si>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</si>
  <si>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</si>
  <si>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</si>
  <si>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</si>
  <si>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</si>
  <si>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</si>
  <si>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</si>
  <si>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</si>
  <si>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</si>
  <si>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</si>
  <si>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</si>
  <si>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</si>
  <si>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</si>
  <si>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>RESULT SUMMARY</t>
  </si>
  <si>
    <t>Enrolment</t>
  </si>
  <si>
    <t>No. of Student</t>
  </si>
  <si>
    <t xml:space="preserve">Absent </t>
  </si>
  <si>
    <t>Passed</t>
  </si>
  <si>
    <t>Percentage</t>
  </si>
  <si>
    <t>Male</t>
  </si>
  <si>
    <t>Female</t>
  </si>
  <si>
    <t>Total</t>
  </si>
  <si>
    <t>3 Credits, Full Marks- 100</t>
  </si>
  <si>
    <t>1.5 Credits, Full Marks- 100</t>
  </si>
  <si>
    <t xml:space="preserve">Present 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</si>
  <si>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</si>
  <si>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</si>
  <si>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</si>
  <si>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</si>
  <si>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</si>
  <si>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</si>
  <si>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</si>
  <si>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</si>
  <si>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</si>
  <si>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</si>
  <si>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</si>
  <si>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</si>
  <si>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</si>
  <si>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</si>
  <si>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</si>
  <si>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</si>
  <si>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</si>
  <si>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</si>
  <si>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</si>
  <si>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</si>
  <si>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</si>
  <si>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</si>
  <si>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</si>
  <si>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</si>
  <si>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</si>
  <si>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</si>
  <si>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</si>
  <si>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</si>
  <si>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</si>
  <si>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</si>
  <si>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</si>
  <si>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</si>
  <si>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</si>
  <si>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</si>
  <si>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</si>
  <si>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</si>
  <si>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</si>
  <si>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</si>
  <si>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</si>
  <si>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</si>
  <si>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</si>
  <si>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</si>
  <si>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</si>
  <si>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</si>
  <si>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</si>
  <si>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</si>
  <si>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</si>
  <si>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</si>
  <si>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</si>
  <si>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t>GPE</t>
  </si>
  <si>
    <r>
      <t>Total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</si>
  <si>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Earn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</si>
  <si>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GPE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</si>
  <si>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</si>
  <si>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</si>
  <si>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</si>
  <si>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</si>
  <si>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</si>
  <si>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</si>
  <si>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</si>
  <si>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</si>
  <si>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</si>
  <si>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</si>
  <si>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</si>
  <si>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</si>
  <si>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</si>
  <si>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</si>
  <si>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</si>
  <si>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</si>
  <si>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</si>
  <si>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</si>
  <si>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</si>
  <si>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</si>
  <si>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</si>
  <si>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</si>
  <si>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</si>
  <si>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Title: Project and Thesis</t>
  </si>
  <si>
    <t>Course Title: Machine Learning and Data Mining</t>
  </si>
  <si>
    <t>Course Code: CSE-4214</t>
  </si>
  <si>
    <t>Course Title: Machine Learning and Data Mining Lab</t>
  </si>
  <si>
    <t>Course Title: Mobile Computing</t>
  </si>
  <si>
    <t>Course Code: CSE-4226</t>
  </si>
  <si>
    <t>Course Title: Mobile Computing Lab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</si>
  <si>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</si>
  <si>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</si>
  <si>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</si>
  <si>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</si>
  <si>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</si>
  <si>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</si>
  <si>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</si>
  <si>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</si>
  <si>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</si>
  <si>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</si>
  <si>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</si>
  <si>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>PASSED</t>
  </si>
  <si>
    <t>18CSE001</t>
  </si>
  <si>
    <t>18CSE002</t>
  </si>
  <si>
    <t>18CSE003</t>
  </si>
  <si>
    <t>18CSE004</t>
  </si>
  <si>
    <t>18CSE005</t>
  </si>
  <si>
    <t>18CSE006</t>
  </si>
  <si>
    <t>18CSE007</t>
  </si>
  <si>
    <t>18CSE008</t>
  </si>
  <si>
    <t>18CSE009</t>
  </si>
  <si>
    <t>18CSE010</t>
  </si>
  <si>
    <t>18CSE011</t>
  </si>
  <si>
    <t>18CSE012</t>
  </si>
  <si>
    <t>18CSE013</t>
  </si>
  <si>
    <t>18CSE014</t>
  </si>
  <si>
    <t>18CSE015</t>
  </si>
  <si>
    <t>18CSE016</t>
  </si>
  <si>
    <t>18CSE017</t>
  </si>
  <si>
    <t>18CSE018</t>
  </si>
  <si>
    <t>18CSE019</t>
  </si>
  <si>
    <t>18CSE020</t>
  </si>
  <si>
    <t>18CSE021</t>
  </si>
  <si>
    <t>18CSE022</t>
  </si>
  <si>
    <t>18CSE023</t>
  </si>
  <si>
    <t>18CSE024</t>
  </si>
  <si>
    <t>18CSE025</t>
  </si>
  <si>
    <t>18CSE026</t>
  </si>
  <si>
    <t>18CSE027</t>
  </si>
  <si>
    <t>18CSE028</t>
  </si>
  <si>
    <t>18CSE029</t>
  </si>
  <si>
    <t>18CSE030</t>
  </si>
  <si>
    <t>18CSE031</t>
  </si>
  <si>
    <t>18CSE032</t>
  </si>
  <si>
    <t>18CSE033</t>
  </si>
  <si>
    <t>18CSE034</t>
  </si>
  <si>
    <t>18CSE035</t>
  </si>
  <si>
    <t>18SES020</t>
  </si>
  <si>
    <t>18SES021</t>
  </si>
  <si>
    <t>18SES022</t>
  </si>
  <si>
    <t>18SES023</t>
  </si>
  <si>
    <t>18SES024</t>
  </si>
  <si>
    <t>18SES025</t>
  </si>
  <si>
    <t>18SES026</t>
  </si>
  <si>
    <t>18SES027</t>
  </si>
  <si>
    <t>18SES028</t>
  </si>
  <si>
    <t>18SES029</t>
  </si>
  <si>
    <t>18SES030</t>
  </si>
  <si>
    <t>18SES031</t>
  </si>
  <si>
    <t>18SES032</t>
  </si>
  <si>
    <t>18SES033</t>
  </si>
  <si>
    <t>18SES034</t>
  </si>
  <si>
    <t>18SES035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</si>
</sst>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9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9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10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9" fontId="1" fillId="0" borderId="5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4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3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4" workbookViewId="0">
      <selection activeCell="A57" sqref="A57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 x14ac:dyDescent="0.25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 x14ac:dyDescent="0.25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 x14ac:dyDescent="0.25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 x14ac:dyDescent="0.25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 x14ac:dyDescent="0.25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 x14ac:dyDescent="0.25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 x14ac:dyDescent="0.25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 x14ac:dyDescent="0.25">
      <c r="A13" s="99" t="s">
        <v>143</v>
      </c>
      <c r="B13" s="52"/>
      <c r="C13" s="52"/>
      <c r="D13" s="52"/>
      <c r="E13" s="115" t="s">
        <v>144</v>
      </c>
      <c r="F13" s="115"/>
      <c r="G13" s="115"/>
      <c r="H13" s="115"/>
    </row>
    <row r="14" spans="1:8" x14ac:dyDescent="0.25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 x14ac:dyDescent="0.25">
      <c r="A15" s="117" t="s">
        <v>53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 x14ac:dyDescent="0.25">
      <c r="A16" s="117"/>
      <c r="B16" s="117"/>
      <c r="C16" s="118"/>
      <c r="D16" s="100" t="s">
        <v>113</v>
      </c>
      <c r="E16" s="100" t="s">
        <v>114</v>
      </c>
      <c r="F16" s="100" t="s">
        <v>24</v>
      </c>
      <c r="G16" s="79" t="s">
        <v>115</v>
      </c>
      <c r="H16" s="100" t="s">
        <v>25</v>
      </c>
    </row>
    <row r="17" spans="1:8" ht="18" customHeight="1" x14ac:dyDescent="0.25">
      <c r="A17" s="51" t="str">
        <f>'summary sheet (Final)'!B10</f>
        <v>18CSE001</v>
      </c>
      <c r="B17" s="49" t="s">
        <v>67</v>
      </c>
      <c r="C17" s="101">
        <v>31</v>
      </c>
      <c r="D17" s="101">
        <v>34</v>
      </c>
      <c r="E17" s="24">
        <v>37</v>
      </c>
      <c r="F17" s="24">
        <f>ABS(D17-E17)</f>
        <v>3</v>
      </c>
      <c r="G17" s="24"/>
      <c r="H17" s="24">
        <f>(D17+E17)/2</f>
        <v>35.5</v>
      </c>
    </row>
    <row r="18" spans="1:8" ht="18" customHeight="1" x14ac:dyDescent="0.25">
      <c r="A18" s="51" t="str">
        <f>'summary sheet (Final)'!B11</f>
        <v>18CSE002</v>
      </c>
      <c r="B18" s="49" t="s">
        <v>68</v>
      </c>
      <c r="C18" s="101">
        <v>34.5</v>
      </c>
      <c r="D18" s="101">
        <v>38</v>
      </c>
      <c r="E18" s="24">
        <v>39</v>
      </c>
      <c r="F18" s="24">
        <f t="shared" ref="F18:F51" si="0">ABS(D18-E18)</f>
        <v>1</v>
      </c>
      <c r="G18" s="24"/>
      <c r="H18" s="24">
        <f t="shared" ref="H18:H51" si="1">(D18+E18)/2</f>
        <v>38.5</v>
      </c>
    </row>
    <row r="19" spans="1:8" ht="18" customHeight="1" x14ac:dyDescent="0.25">
      <c r="A19" s="51" t="str">
        <f>'summary sheet (Final)'!B12</f>
        <v>18CSE003</v>
      </c>
      <c r="B19" s="49" t="s">
        <v>69</v>
      </c>
      <c r="C19" s="101">
        <v>34.5</v>
      </c>
      <c r="D19" s="101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 x14ac:dyDescent="0.25">
      <c r="A20" s="51" t="str">
        <f>'summary sheet (Final)'!B13</f>
        <v>18CSE004</v>
      </c>
      <c r="B20" s="49" t="s">
        <v>70</v>
      </c>
      <c r="C20" s="101">
        <v>33</v>
      </c>
      <c r="D20" s="101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 x14ac:dyDescent="0.25">
      <c r="A21" s="51" t="str">
        <f>'summary sheet (Final)'!B14</f>
        <v>18CSE005</v>
      </c>
      <c r="B21" s="49" t="s">
        <v>71</v>
      </c>
      <c r="C21" s="101">
        <v>32</v>
      </c>
      <c r="D21" s="101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 x14ac:dyDescent="0.25">
      <c r="A22" s="51" t="str">
        <f>'summary sheet (Final)'!B15</f>
        <v>18CSE006</v>
      </c>
      <c r="B22" s="49" t="s">
        <v>72</v>
      </c>
      <c r="C22" s="101">
        <v>36</v>
      </c>
      <c r="D22" s="101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 x14ac:dyDescent="0.25">
      <c r="A23" s="51" t="str">
        <f>'summary sheet (Final)'!B16</f>
        <v>18CSE007</v>
      </c>
      <c r="B23" s="49" t="s">
        <v>73</v>
      </c>
      <c r="C23" s="101">
        <v>32.5</v>
      </c>
      <c r="D23" s="101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 x14ac:dyDescent="0.25">
      <c r="A24" s="51" t="str">
        <f>'summary sheet (Final)'!B17</f>
        <v>18CSE008</v>
      </c>
      <c r="B24" s="49" t="s">
        <v>74</v>
      </c>
      <c r="C24" s="101">
        <v>36</v>
      </c>
      <c r="D24" s="101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 x14ac:dyDescent="0.25">
      <c r="A25" s="51" t="str">
        <f>'summary sheet (Final)'!B18</f>
        <v>18CSE009</v>
      </c>
      <c r="B25" s="49" t="s">
        <v>75</v>
      </c>
      <c r="C25" s="101">
        <v>31.5</v>
      </c>
      <c r="D25" s="101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 x14ac:dyDescent="0.25">
      <c r="A26" s="51" t="str">
        <f>'summary sheet (Final)'!B19</f>
        <v>18CSE010</v>
      </c>
      <c r="B26" s="49" t="s">
        <v>76</v>
      </c>
      <c r="C26" s="101">
        <v>33.5</v>
      </c>
      <c r="D26" s="101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 x14ac:dyDescent="0.25">
      <c r="A27" s="51" t="str">
        <f>'summary sheet (Final)'!B20</f>
        <v>18CSE011</v>
      </c>
      <c r="B27" s="49" t="s">
        <v>77</v>
      </c>
      <c r="C27" s="101">
        <v>38</v>
      </c>
      <c r="D27" s="101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 x14ac:dyDescent="0.25">
      <c r="A28" s="51" t="str">
        <f>'summary sheet (Final)'!B21</f>
        <v>18CSE012</v>
      </c>
      <c r="B28" s="49" t="s">
        <v>78</v>
      </c>
      <c r="C28" s="101">
        <v>35.5</v>
      </c>
      <c r="D28" s="101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 x14ac:dyDescent="0.25">
      <c r="A29" s="51" t="str">
        <f>'summary sheet (Final)'!B22</f>
        <v>18CSE013</v>
      </c>
      <c r="B29" s="49" t="s">
        <v>79</v>
      </c>
      <c r="C29" s="101">
        <v>34</v>
      </c>
      <c r="D29" s="101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 x14ac:dyDescent="0.25">
      <c r="A30" s="51" t="str">
        <f>'summary sheet (Final)'!B23</f>
        <v>18CSE014</v>
      </c>
      <c r="B30" s="49" t="s">
        <v>80</v>
      </c>
      <c r="C30" s="101">
        <v>34.5</v>
      </c>
      <c r="D30" s="101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 x14ac:dyDescent="0.25">
      <c r="A31" s="51" t="str">
        <f>'summary sheet (Final)'!B24</f>
        <v>18CSE015</v>
      </c>
      <c r="B31" s="49" t="s">
        <v>81</v>
      </c>
      <c r="C31" s="101">
        <v>35.5</v>
      </c>
      <c r="D31" s="101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 x14ac:dyDescent="0.25">
      <c r="A32" s="51" t="str">
        <f>'summary sheet (Final)'!B25</f>
        <v>18CSE016</v>
      </c>
      <c r="B32" s="49" t="s">
        <v>82</v>
      </c>
      <c r="C32" s="101">
        <v>36.5</v>
      </c>
      <c r="D32" s="101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 x14ac:dyDescent="0.25">
      <c r="A33" s="51" t="str">
        <f>'summary sheet (Final)'!B26</f>
        <v>18CSE017</v>
      </c>
      <c r="B33" s="49" t="s">
        <v>83</v>
      </c>
      <c r="C33" s="101">
        <v>30</v>
      </c>
      <c r="D33" s="101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 x14ac:dyDescent="0.25">
      <c r="A34" s="51" t="str">
        <f>'summary sheet (Final)'!B27</f>
        <v>18CSE018</v>
      </c>
      <c r="B34" s="49" t="s">
        <v>84</v>
      </c>
      <c r="C34" s="101">
        <v>31.5</v>
      </c>
      <c r="D34" s="101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 x14ac:dyDescent="0.25">
      <c r="A35" s="51" t="str">
        <f>'summary sheet (Final)'!B28</f>
        <v>18CSE019</v>
      </c>
      <c r="B35" s="49" t="s">
        <v>85</v>
      </c>
      <c r="C35" s="101">
        <v>31</v>
      </c>
      <c r="D35" s="101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 x14ac:dyDescent="0.25">
      <c r="A36" s="51" t="str">
        <f>'summary sheet (Final)'!B29</f>
        <v>18CSE020</v>
      </c>
      <c r="B36" s="49" t="s">
        <v>86</v>
      </c>
      <c r="C36" s="101">
        <v>33.5</v>
      </c>
      <c r="D36" s="101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 x14ac:dyDescent="0.25">
      <c r="A37" s="51" t="str">
        <f>'summary sheet (Final)'!B30</f>
        <v>18CSE021</v>
      </c>
      <c r="B37" s="49" t="s">
        <v>87</v>
      </c>
      <c r="C37" s="101">
        <v>31</v>
      </c>
      <c r="D37" s="101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 x14ac:dyDescent="0.25">
      <c r="A38" s="51" t="str">
        <f>'summary sheet (Final)'!B31</f>
        <v>18CSE022</v>
      </c>
      <c r="B38" s="49" t="s">
        <v>88</v>
      </c>
      <c r="C38" s="101">
        <v>34.5</v>
      </c>
      <c r="D38" s="101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 x14ac:dyDescent="0.25">
      <c r="A39" s="51" t="str">
        <f>'summary sheet (Final)'!B32</f>
        <v>18CSE023</v>
      </c>
      <c r="B39" s="49" t="s">
        <v>89</v>
      </c>
      <c r="C39" s="101">
        <v>34</v>
      </c>
      <c r="D39" s="101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 x14ac:dyDescent="0.25">
      <c r="A40" s="51" t="str">
        <f>'summary sheet (Final)'!B33</f>
        <v>18CSE024</v>
      </c>
      <c r="B40" s="49" t="s">
        <v>90</v>
      </c>
      <c r="C40" s="101">
        <v>34</v>
      </c>
      <c r="D40" s="101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 x14ac:dyDescent="0.25">
      <c r="A41" s="51" t="str">
        <f>'summary sheet (Final)'!B34</f>
        <v>18CSE025</v>
      </c>
      <c r="B41" s="49" t="s">
        <v>91</v>
      </c>
      <c r="C41" s="101">
        <v>31</v>
      </c>
      <c r="D41" s="101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 x14ac:dyDescent="0.25">
      <c r="A42" s="51" t="str">
        <f>'summary sheet (Final)'!B35</f>
        <v>18CSE026</v>
      </c>
      <c r="B42" s="49" t="s">
        <v>92</v>
      </c>
      <c r="C42" s="101">
        <v>34</v>
      </c>
      <c r="D42" s="101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 x14ac:dyDescent="0.25">
      <c r="A43" s="51" t="str">
        <f>'summary sheet (Final)'!B36</f>
        <v>18CSE027</v>
      </c>
      <c r="B43" s="49" t="s">
        <v>93</v>
      </c>
      <c r="C43" s="101">
        <v>34.5</v>
      </c>
      <c r="D43" s="101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 x14ac:dyDescent="0.25">
      <c r="A44" s="51" t="str">
        <f>'summary sheet (Final)'!B37</f>
        <v>18CSE028</v>
      </c>
      <c r="B44" s="49" t="s">
        <v>94</v>
      </c>
      <c r="C44" s="101">
        <v>32</v>
      </c>
      <c r="D44" s="101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 x14ac:dyDescent="0.25">
      <c r="A45" s="51" t="str">
        <f>'summary sheet (Final)'!B38</f>
        <v>18CSE029</v>
      </c>
      <c r="B45" s="49" t="s">
        <v>95</v>
      </c>
      <c r="C45" s="101">
        <v>35.5</v>
      </c>
      <c r="D45" s="101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 x14ac:dyDescent="0.25">
      <c r="A46" s="51" t="str">
        <f>'summary sheet (Final)'!B39</f>
        <v>18CSE030</v>
      </c>
      <c r="B46" s="49" t="s">
        <v>96</v>
      </c>
      <c r="C46" s="101">
        <v>37</v>
      </c>
      <c r="D46" s="101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 x14ac:dyDescent="0.25">
      <c r="A47" s="51" t="str">
        <f>'summary sheet (Final)'!B40</f>
        <v>18CSE031</v>
      </c>
      <c r="B47" s="49" t="s">
        <v>97</v>
      </c>
      <c r="C47" s="101">
        <v>33.5</v>
      </c>
      <c r="D47" s="101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 x14ac:dyDescent="0.25">
      <c r="A48" s="51" t="str">
        <f>'summary sheet (Final)'!B41</f>
        <v>18CSE032</v>
      </c>
      <c r="B48" s="49" t="s">
        <v>98</v>
      </c>
      <c r="C48" s="101">
        <v>33.5</v>
      </c>
      <c r="D48" s="101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 x14ac:dyDescent="0.25">
      <c r="A49" s="51" t="str">
        <f>'summary sheet (Final)'!B42</f>
        <v>18CSE033</v>
      </c>
      <c r="B49" s="49" t="s">
        <v>99</v>
      </c>
      <c r="C49" s="101">
        <v>31.5</v>
      </c>
      <c r="D49" s="101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 x14ac:dyDescent="0.25">
      <c r="A50" s="51" t="str">
        <f>'summary sheet (Final)'!B43</f>
        <v>18CSE034</v>
      </c>
      <c r="B50" s="49" t="s">
        <v>100</v>
      </c>
      <c r="C50" s="101">
        <v>35</v>
      </c>
      <c r="D50" s="101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 x14ac:dyDescent="0.25">
      <c r="A51" s="51" t="str">
        <f>'summary sheet (Final)'!B44</f>
        <v>18CSE035</v>
      </c>
      <c r="B51" s="49" t="s">
        <v>101</v>
      </c>
      <c r="C51" s="101">
        <v>34.5</v>
      </c>
      <c r="D51" s="101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 x14ac:dyDescent="0.25">
      <c r="A52" s="105" t="s">
        <v>128</v>
      </c>
      <c r="B52" s="104"/>
      <c r="C52" s="104"/>
      <c r="D52" s="104"/>
      <c r="E52" s="104"/>
      <c r="F52" s="24"/>
      <c r="G52" s="104"/>
      <c r="H52" s="24"/>
    </row>
    <row r="53" spans="1:8" x14ac:dyDescent="0.25">
      <c r="A53" s="103"/>
      <c r="B53" s="103"/>
      <c r="C53" s="103"/>
      <c r="D53" s="103"/>
      <c r="E53" s="103"/>
      <c r="F53" s="103"/>
      <c r="G53" s="103"/>
      <c r="H53" s="103"/>
    </row>
    <row r="54" spans="1:8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 x14ac:dyDescent="0.25">
      <c r="A55" s="98"/>
      <c r="B55" s="98"/>
      <c r="C55" s="98"/>
      <c r="D55" s="98"/>
      <c r="E55" s="114"/>
      <c r="F55" s="114"/>
      <c r="G55" s="114"/>
      <c r="H55" s="98"/>
    </row>
    <row r="56" spans="1:8" x14ac:dyDescent="0.25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A17" sqref="A17:A51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 x14ac:dyDescent="0.25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 x14ac:dyDescent="0.25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 x14ac:dyDescent="0.25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 x14ac:dyDescent="0.25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 x14ac:dyDescent="0.25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 x14ac:dyDescent="0.25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 x14ac:dyDescent="0.25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 x14ac:dyDescent="0.25">
      <c r="A13" s="99" t="s">
        <v>118</v>
      </c>
      <c r="B13" s="52"/>
      <c r="C13" s="52"/>
      <c r="D13" s="52"/>
      <c r="E13" s="115" t="s">
        <v>129</v>
      </c>
      <c r="F13" s="115"/>
      <c r="G13" s="115"/>
      <c r="H13" s="115"/>
    </row>
    <row r="14" spans="1:8" x14ac:dyDescent="0.25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 x14ac:dyDescent="0.25">
      <c r="A15" s="117" t="s">
        <v>53</v>
      </c>
      <c r="B15" s="117" t="s">
        <v>38</v>
      </c>
      <c r="C15" s="118" t="s">
        <v>33</v>
      </c>
      <c r="D15" s="124" t="s">
        <v>34</v>
      </c>
      <c r="E15" s="125"/>
      <c r="F15" s="125"/>
      <c r="G15" s="125"/>
      <c r="H15" s="125"/>
    </row>
    <row r="16" spans="1:8" ht="81" customHeight="1" x14ac:dyDescent="0.25">
      <c r="A16" s="117"/>
      <c r="B16" s="117"/>
      <c r="C16" s="118"/>
      <c r="D16" s="124"/>
      <c r="E16" s="126"/>
      <c r="F16" s="126"/>
      <c r="G16" s="126"/>
      <c r="H16" s="126"/>
    </row>
    <row r="17" spans="1:8" ht="18" customHeight="1" x14ac:dyDescent="0.25">
      <c r="A17" s="51" t="str">
        <f>'summary sheet (Final)'!B10</f>
        <v>18CSE001</v>
      </c>
      <c r="B17" s="49" t="s">
        <v>67</v>
      </c>
      <c r="C17" s="101">
        <v>26</v>
      </c>
      <c r="D17" s="101">
        <v>34</v>
      </c>
      <c r="E17" s="24"/>
      <c r="F17" s="24"/>
      <c r="G17" s="24"/>
      <c r="H17" s="102"/>
    </row>
    <row r="18" spans="1:8" ht="18" customHeight="1" x14ac:dyDescent="0.25">
      <c r="A18" s="51" t="str">
        <f>'summary sheet (Final)'!B11</f>
        <v>18CSE002</v>
      </c>
      <c r="B18" s="49" t="s">
        <v>68</v>
      </c>
      <c r="C18" s="101">
        <v>35.5</v>
      </c>
      <c r="D18" s="101">
        <v>42</v>
      </c>
      <c r="E18" s="24"/>
      <c r="F18" s="24"/>
      <c r="G18" s="24"/>
      <c r="H18" s="102"/>
    </row>
    <row r="19" spans="1:8" ht="18" customHeight="1" x14ac:dyDescent="0.25">
      <c r="A19" s="51" t="str">
        <f>'summary sheet (Final)'!B12</f>
        <v>18CSE003</v>
      </c>
      <c r="B19" s="49" t="s">
        <v>69</v>
      </c>
      <c r="C19" s="101">
        <v>38</v>
      </c>
      <c r="D19" s="101">
        <v>37</v>
      </c>
      <c r="E19" s="24"/>
      <c r="F19" s="24"/>
      <c r="G19" s="24"/>
      <c r="H19" s="102"/>
    </row>
    <row r="20" spans="1:8" ht="18" customHeight="1" x14ac:dyDescent="0.25">
      <c r="A20" s="51" t="str">
        <f>'summary sheet (Final)'!B13</f>
        <v>18CSE004</v>
      </c>
      <c r="B20" s="49" t="s">
        <v>70</v>
      </c>
      <c r="C20" s="101">
        <v>34</v>
      </c>
      <c r="D20" s="101">
        <v>31</v>
      </c>
      <c r="E20" s="24"/>
      <c r="F20" s="24"/>
      <c r="G20" s="24"/>
      <c r="H20" s="102"/>
    </row>
    <row r="21" spans="1:8" ht="18" customHeight="1" x14ac:dyDescent="0.25">
      <c r="A21" s="51" t="str">
        <f>'summary sheet (Final)'!B14</f>
        <v>18CSE005</v>
      </c>
      <c r="B21" s="49" t="s">
        <v>71</v>
      </c>
      <c r="C21" s="101">
        <v>31</v>
      </c>
      <c r="D21" s="101">
        <v>29</v>
      </c>
      <c r="E21" s="24"/>
      <c r="F21" s="24"/>
      <c r="G21" s="24"/>
      <c r="H21" s="102"/>
    </row>
    <row r="22" spans="1:8" ht="18" customHeight="1" x14ac:dyDescent="0.25">
      <c r="A22" s="51" t="str">
        <f>'summary sheet (Final)'!B15</f>
        <v>18CSE006</v>
      </c>
      <c r="B22" s="49" t="s">
        <v>72</v>
      </c>
      <c r="C22" s="101">
        <v>33</v>
      </c>
      <c r="D22" s="101">
        <v>44</v>
      </c>
      <c r="E22" s="24"/>
      <c r="F22" s="24"/>
      <c r="G22" s="24"/>
      <c r="H22" s="102"/>
    </row>
    <row r="23" spans="1:8" ht="18" customHeight="1" x14ac:dyDescent="0.25">
      <c r="A23" s="51" t="str">
        <f>'summary sheet (Final)'!B16</f>
        <v>18CSE007</v>
      </c>
      <c r="B23" s="49" t="s">
        <v>73</v>
      </c>
      <c r="C23" s="101">
        <v>33</v>
      </c>
      <c r="D23" s="101">
        <v>42</v>
      </c>
      <c r="E23" s="24"/>
      <c r="F23" s="24"/>
      <c r="G23" s="24"/>
      <c r="H23" s="102"/>
    </row>
    <row r="24" spans="1:8" ht="18" customHeight="1" x14ac:dyDescent="0.25">
      <c r="A24" s="51" t="str">
        <f>'summary sheet (Final)'!B17</f>
        <v>18CSE008</v>
      </c>
      <c r="B24" s="49" t="s">
        <v>74</v>
      </c>
      <c r="C24" s="101">
        <v>36</v>
      </c>
      <c r="D24" s="101">
        <v>52</v>
      </c>
      <c r="E24" s="24"/>
      <c r="F24" s="24"/>
      <c r="G24" s="24"/>
      <c r="H24" s="102"/>
    </row>
    <row r="25" spans="1:8" ht="18" customHeight="1" x14ac:dyDescent="0.25">
      <c r="A25" s="51" t="str">
        <f>'summary sheet (Final)'!B18</f>
        <v>18CSE009</v>
      </c>
      <c r="B25" s="49" t="s">
        <v>75</v>
      </c>
      <c r="C25" s="101">
        <v>34.5</v>
      </c>
      <c r="D25" s="101">
        <v>46.5</v>
      </c>
      <c r="E25" s="24"/>
      <c r="F25" s="24"/>
      <c r="G25" s="24"/>
      <c r="H25" s="102"/>
    </row>
    <row r="26" spans="1:8" ht="18" customHeight="1" x14ac:dyDescent="0.25">
      <c r="A26" s="51" t="str">
        <f>'summary sheet (Final)'!B19</f>
        <v>18CSE010</v>
      </c>
      <c r="B26" s="49" t="s">
        <v>76</v>
      </c>
      <c r="C26" s="101">
        <v>29</v>
      </c>
      <c r="D26" s="101">
        <v>28</v>
      </c>
      <c r="E26" s="24"/>
      <c r="F26" s="24"/>
      <c r="G26" s="24"/>
      <c r="H26" s="102"/>
    </row>
    <row r="27" spans="1:8" ht="18" customHeight="1" x14ac:dyDescent="0.25">
      <c r="A27" s="51" t="str">
        <f>'summary sheet (Final)'!B20</f>
        <v>18CSE011</v>
      </c>
      <c r="B27" s="49" t="s">
        <v>77</v>
      </c>
      <c r="C27" s="101">
        <v>37.5</v>
      </c>
      <c r="D27" s="101">
        <v>48</v>
      </c>
      <c r="E27" s="24"/>
      <c r="F27" s="24"/>
      <c r="G27" s="24"/>
      <c r="H27" s="102"/>
    </row>
    <row r="28" spans="1:8" ht="18" customHeight="1" x14ac:dyDescent="0.25">
      <c r="A28" s="51" t="str">
        <f>'summary sheet (Final)'!B21</f>
        <v>18CSE012</v>
      </c>
      <c r="B28" s="49" t="s">
        <v>78</v>
      </c>
      <c r="C28" s="101">
        <v>36</v>
      </c>
      <c r="D28" s="101">
        <v>47.5</v>
      </c>
      <c r="E28" s="24"/>
      <c r="F28" s="24"/>
      <c r="G28" s="24"/>
      <c r="H28" s="102"/>
    </row>
    <row r="29" spans="1:8" ht="18" customHeight="1" x14ac:dyDescent="0.25">
      <c r="A29" s="51" t="str">
        <f>'summary sheet (Final)'!B22</f>
        <v>18CSE013</v>
      </c>
      <c r="B29" s="49" t="s">
        <v>79</v>
      </c>
      <c r="C29" s="101">
        <v>34</v>
      </c>
      <c r="D29" s="101">
        <v>31</v>
      </c>
      <c r="E29" s="24"/>
      <c r="F29" s="24"/>
      <c r="G29" s="24"/>
      <c r="H29" s="102"/>
    </row>
    <row r="30" spans="1:8" ht="18" customHeight="1" x14ac:dyDescent="0.25">
      <c r="A30" s="51" t="str">
        <f>'summary sheet (Final)'!B23</f>
        <v>18CSE014</v>
      </c>
      <c r="B30" s="49" t="s">
        <v>80</v>
      </c>
      <c r="C30" s="101">
        <v>34</v>
      </c>
      <c r="D30" s="101">
        <v>31</v>
      </c>
      <c r="E30" s="24"/>
      <c r="F30" s="24"/>
      <c r="G30" s="24"/>
      <c r="H30" s="102"/>
    </row>
    <row r="31" spans="1:8" ht="18" customHeight="1" x14ac:dyDescent="0.25">
      <c r="A31" s="51" t="str">
        <f>'summary sheet (Final)'!B24</f>
        <v>18CSE015</v>
      </c>
      <c r="B31" s="49" t="s">
        <v>81</v>
      </c>
      <c r="C31" s="101">
        <v>37.5</v>
      </c>
      <c r="D31" s="101">
        <v>54.5</v>
      </c>
      <c r="E31" s="24"/>
      <c r="F31" s="24"/>
      <c r="G31" s="24"/>
      <c r="H31" s="102"/>
    </row>
    <row r="32" spans="1:8" ht="18" customHeight="1" x14ac:dyDescent="0.25">
      <c r="A32" s="51" t="str">
        <f>'summary sheet (Final)'!B25</f>
        <v>18CSE016</v>
      </c>
      <c r="B32" s="49" t="s">
        <v>82</v>
      </c>
      <c r="C32" s="101">
        <v>36.5</v>
      </c>
      <c r="D32" s="101">
        <v>46</v>
      </c>
      <c r="E32" s="24"/>
      <c r="F32" s="24"/>
      <c r="G32" s="24"/>
      <c r="H32" s="102"/>
    </row>
    <row r="33" spans="1:8" ht="18" customHeight="1" x14ac:dyDescent="0.25">
      <c r="A33" s="51" t="str">
        <f>'summary sheet (Final)'!B26</f>
        <v>18CSE017</v>
      </c>
      <c r="B33" s="49" t="s">
        <v>83</v>
      </c>
      <c r="C33" s="101">
        <v>32</v>
      </c>
      <c r="D33" s="101">
        <v>28</v>
      </c>
      <c r="E33" s="24"/>
      <c r="F33" s="24"/>
      <c r="G33" s="24"/>
      <c r="H33" s="102"/>
    </row>
    <row r="34" spans="1:8" ht="18" customHeight="1" x14ac:dyDescent="0.25">
      <c r="A34" s="51" t="str">
        <f>'summary sheet (Final)'!B27</f>
        <v>18CSE018</v>
      </c>
      <c r="B34" s="49" t="s">
        <v>84</v>
      </c>
      <c r="C34" s="101">
        <v>31</v>
      </c>
      <c r="D34" s="101">
        <v>31</v>
      </c>
      <c r="E34" s="24"/>
      <c r="F34" s="24"/>
      <c r="G34" s="24"/>
      <c r="H34" s="102"/>
    </row>
    <row r="35" spans="1:8" ht="18" customHeight="1" x14ac:dyDescent="0.25">
      <c r="A35" s="51" t="str">
        <f>'summary sheet (Final)'!B28</f>
        <v>18CSE019</v>
      </c>
      <c r="B35" s="49" t="s">
        <v>85</v>
      </c>
      <c r="C35" s="101">
        <v>31</v>
      </c>
      <c r="D35" s="101">
        <v>39</v>
      </c>
      <c r="E35" s="24"/>
      <c r="F35" s="24"/>
      <c r="G35" s="24"/>
      <c r="H35" s="102"/>
    </row>
    <row r="36" spans="1:8" ht="18" customHeight="1" x14ac:dyDescent="0.25">
      <c r="A36" s="51" t="str">
        <f>'summary sheet (Final)'!B29</f>
        <v>18CSE020</v>
      </c>
      <c r="B36" s="49" t="s">
        <v>86</v>
      </c>
      <c r="C36" s="101">
        <v>36</v>
      </c>
      <c r="D36" s="101">
        <v>34</v>
      </c>
      <c r="E36" s="24"/>
      <c r="F36" s="24"/>
      <c r="G36" s="24"/>
      <c r="H36" s="102"/>
    </row>
    <row r="37" spans="1:8" ht="18" customHeight="1" x14ac:dyDescent="0.25">
      <c r="A37" s="51" t="str">
        <f>'summary sheet (Final)'!B30</f>
        <v>18CSE021</v>
      </c>
      <c r="B37" s="49" t="s">
        <v>87</v>
      </c>
      <c r="C37" s="101">
        <v>31</v>
      </c>
      <c r="D37" s="101">
        <v>32</v>
      </c>
      <c r="E37" s="24"/>
      <c r="F37" s="24"/>
      <c r="G37" s="24"/>
      <c r="H37" s="102"/>
    </row>
    <row r="38" spans="1:8" ht="18" customHeight="1" x14ac:dyDescent="0.25">
      <c r="A38" s="51" t="str">
        <f>'summary sheet (Final)'!B31</f>
        <v>18CSE022</v>
      </c>
      <c r="B38" s="49" t="s">
        <v>88</v>
      </c>
      <c r="C38" s="101">
        <v>36</v>
      </c>
      <c r="D38" s="101">
        <v>40</v>
      </c>
      <c r="E38" s="24"/>
      <c r="F38" s="24"/>
      <c r="G38" s="24"/>
      <c r="H38" s="102"/>
    </row>
    <row r="39" spans="1:8" ht="18" customHeight="1" x14ac:dyDescent="0.25">
      <c r="A39" s="51" t="str">
        <f>'summary sheet (Final)'!B32</f>
        <v>18CSE023</v>
      </c>
      <c r="B39" s="49" t="s">
        <v>89</v>
      </c>
      <c r="C39" s="101">
        <v>36</v>
      </c>
      <c r="D39" s="101">
        <v>45.5</v>
      </c>
      <c r="E39" s="24"/>
      <c r="F39" s="24"/>
      <c r="G39" s="24"/>
      <c r="H39" s="102"/>
    </row>
    <row r="40" spans="1:8" ht="18" customHeight="1" x14ac:dyDescent="0.25">
      <c r="A40" s="51" t="str">
        <f>'summary sheet (Final)'!B33</f>
        <v>18CSE024</v>
      </c>
      <c r="B40" s="49" t="s">
        <v>90</v>
      </c>
      <c r="C40" s="101">
        <v>35</v>
      </c>
      <c r="D40" s="101">
        <v>45</v>
      </c>
      <c r="E40" s="24"/>
      <c r="F40" s="24"/>
      <c r="G40" s="24"/>
      <c r="H40" s="102"/>
    </row>
    <row r="41" spans="1:8" ht="18" customHeight="1" x14ac:dyDescent="0.25">
      <c r="A41" s="51" t="str">
        <f>'summary sheet (Final)'!B34</f>
        <v>18CSE025</v>
      </c>
      <c r="B41" s="49" t="s">
        <v>91</v>
      </c>
      <c r="C41" s="101">
        <v>30</v>
      </c>
      <c r="D41" s="101">
        <v>40</v>
      </c>
      <c r="E41" s="24"/>
      <c r="F41" s="24"/>
      <c r="G41" s="24"/>
      <c r="H41" s="102"/>
    </row>
    <row r="42" spans="1:8" ht="18" customHeight="1" x14ac:dyDescent="0.25">
      <c r="A42" s="51" t="str">
        <f>'summary sheet (Final)'!B35</f>
        <v>18CSE026</v>
      </c>
      <c r="B42" s="49" t="s">
        <v>92</v>
      </c>
      <c r="C42" s="101">
        <v>35</v>
      </c>
      <c r="D42" s="101">
        <v>35</v>
      </c>
      <c r="E42" s="24"/>
      <c r="F42" s="24"/>
      <c r="G42" s="24"/>
      <c r="H42" s="102"/>
    </row>
    <row r="43" spans="1:8" ht="18" customHeight="1" x14ac:dyDescent="0.25">
      <c r="A43" s="51" t="str">
        <f>'summary sheet (Final)'!B36</f>
        <v>18CSE027</v>
      </c>
      <c r="B43" s="49" t="s">
        <v>93</v>
      </c>
      <c r="C43" s="101">
        <v>35</v>
      </c>
      <c r="D43" s="101">
        <v>45</v>
      </c>
      <c r="E43" s="24"/>
      <c r="F43" s="24"/>
      <c r="G43" s="24"/>
      <c r="H43" s="102"/>
    </row>
    <row r="44" spans="1:8" ht="18" customHeight="1" x14ac:dyDescent="0.25">
      <c r="A44" s="51" t="str">
        <f>'summary sheet (Final)'!B37</f>
        <v>18CSE028</v>
      </c>
      <c r="B44" s="49" t="s">
        <v>94</v>
      </c>
      <c r="C44" s="101">
        <v>36.5</v>
      </c>
      <c r="D44" s="101">
        <v>38</v>
      </c>
      <c r="E44" s="24"/>
      <c r="F44" s="24"/>
      <c r="G44" s="24"/>
      <c r="H44" s="102"/>
    </row>
    <row r="45" spans="1:8" ht="18" customHeight="1" x14ac:dyDescent="0.25">
      <c r="A45" s="51" t="str">
        <f>'summary sheet (Final)'!B38</f>
        <v>18CSE029</v>
      </c>
      <c r="B45" s="49" t="s">
        <v>95</v>
      </c>
      <c r="C45" s="101">
        <v>34.5</v>
      </c>
      <c r="D45" s="101">
        <v>48</v>
      </c>
      <c r="E45" s="24"/>
      <c r="F45" s="24"/>
      <c r="G45" s="24"/>
      <c r="H45" s="102"/>
    </row>
    <row r="46" spans="1:8" ht="18" customHeight="1" x14ac:dyDescent="0.25">
      <c r="A46" s="51" t="str">
        <f>'summary sheet (Final)'!B39</f>
        <v>18CSE030</v>
      </c>
      <c r="B46" s="49" t="s">
        <v>96</v>
      </c>
      <c r="C46" s="101">
        <v>35.5</v>
      </c>
      <c r="D46" s="101">
        <v>51.5</v>
      </c>
      <c r="E46" s="24"/>
      <c r="F46" s="24"/>
      <c r="G46" s="24"/>
      <c r="H46" s="102"/>
    </row>
    <row r="47" spans="1:8" ht="18" customHeight="1" x14ac:dyDescent="0.25">
      <c r="A47" s="51" t="str">
        <f>'summary sheet (Final)'!B40</f>
        <v>18CSE031</v>
      </c>
      <c r="B47" s="49" t="s">
        <v>97</v>
      </c>
      <c r="C47" s="101">
        <v>36</v>
      </c>
      <c r="D47" s="101">
        <v>39</v>
      </c>
      <c r="E47" s="24"/>
      <c r="F47" s="24"/>
      <c r="G47" s="24"/>
      <c r="H47" s="102"/>
    </row>
    <row r="48" spans="1:8" ht="18" customHeight="1" x14ac:dyDescent="0.25">
      <c r="A48" s="51" t="str">
        <f>'summary sheet (Final)'!B41</f>
        <v>18CSE032</v>
      </c>
      <c r="B48" s="49" t="s">
        <v>98</v>
      </c>
      <c r="C48" s="101">
        <v>35</v>
      </c>
      <c r="D48" s="101">
        <v>35</v>
      </c>
      <c r="E48" s="24"/>
      <c r="F48" s="24"/>
      <c r="G48" s="24"/>
      <c r="H48" s="102"/>
    </row>
    <row r="49" spans="1:8" ht="18" customHeight="1" x14ac:dyDescent="0.25">
      <c r="A49" s="51" t="str">
        <f>'summary sheet (Final)'!B42</f>
        <v>18CSE033</v>
      </c>
      <c r="B49" s="49" t="s">
        <v>99</v>
      </c>
      <c r="C49" s="101">
        <v>33</v>
      </c>
      <c r="D49" s="101">
        <v>22</v>
      </c>
      <c r="E49" s="24"/>
      <c r="F49" s="24"/>
      <c r="G49" s="24"/>
      <c r="H49" s="102"/>
    </row>
    <row r="50" spans="1:8" ht="18" customHeight="1" x14ac:dyDescent="0.25">
      <c r="A50" s="51" t="str">
        <f>'summary sheet (Final)'!B43</f>
        <v>18CSE034</v>
      </c>
      <c r="B50" s="49" t="s">
        <v>100</v>
      </c>
      <c r="C50" s="101">
        <v>34</v>
      </c>
      <c r="D50" s="101">
        <v>43</v>
      </c>
      <c r="E50" s="24"/>
      <c r="F50" s="24"/>
      <c r="G50" s="24"/>
      <c r="H50" s="102"/>
    </row>
    <row r="51" spans="1:8" ht="18" customHeight="1" x14ac:dyDescent="0.25">
      <c r="A51" s="51" t="str">
        <f>'summary sheet (Final)'!B44</f>
        <v>18CSE035</v>
      </c>
      <c r="B51" s="49" t="s">
        <v>101</v>
      </c>
      <c r="C51" s="101">
        <v>31</v>
      </c>
      <c r="D51" s="101">
        <v>29</v>
      </c>
      <c r="E51" s="24"/>
      <c r="F51" s="24"/>
      <c r="G51" s="24"/>
      <c r="H51" s="102"/>
    </row>
    <row r="52" spans="1:8" ht="15.75" x14ac:dyDescent="0.25">
      <c r="A52" s="105" t="s">
        <v>128</v>
      </c>
      <c r="B52" s="104"/>
      <c r="C52" s="104"/>
      <c r="D52" s="104"/>
      <c r="E52" s="104"/>
      <c r="F52" s="104"/>
      <c r="G52" s="104"/>
      <c r="H52" s="104"/>
    </row>
    <row r="53" spans="1:8" x14ac:dyDescent="0.25">
      <c r="A53" s="103"/>
      <c r="B53" s="103"/>
      <c r="C53" s="103"/>
      <c r="D53" s="103"/>
      <c r="E53" s="103"/>
      <c r="F53" s="103"/>
      <c r="G53" s="103"/>
      <c r="H53" s="103"/>
    </row>
    <row r="54" spans="1:8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 x14ac:dyDescent="0.25">
      <c r="A55" s="98"/>
      <c r="B55" s="98"/>
      <c r="C55" s="98"/>
      <c r="D55" s="98"/>
      <c r="E55" s="114"/>
      <c r="F55" s="114"/>
      <c r="G55" s="114"/>
      <c r="H55" s="98"/>
    </row>
    <row r="56" spans="1:8" x14ac:dyDescent="0.25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0" workbookViewId="0">
      <selection activeCell="B40" sqref="B40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 x14ac:dyDescent="0.25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 x14ac:dyDescent="0.25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 x14ac:dyDescent="0.25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 x14ac:dyDescent="0.25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 x14ac:dyDescent="0.25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 x14ac:dyDescent="0.25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 x14ac:dyDescent="0.25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 x14ac:dyDescent="0.25">
      <c r="A13" s="99" t="s">
        <v>120</v>
      </c>
      <c r="B13" s="52"/>
      <c r="C13" s="52"/>
      <c r="D13" s="52"/>
      <c r="E13" s="115" t="s">
        <v>130</v>
      </c>
      <c r="F13" s="115"/>
      <c r="G13" s="115"/>
      <c r="H13" s="115"/>
    </row>
    <row r="14" spans="1:8" x14ac:dyDescent="0.25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 x14ac:dyDescent="0.25">
      <c r="A15" s="117" t="s">
        <v>53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 x14ac:dyDescent="0.25">
      <c r="A16" s="117"/>
      <c r="B16" s="117"/>
      <c r="C16" s="118"/>
      <c r="D16" s="100" t="s">
        <v>113</v>
      </c>
      <c r="E16" s="100" t="s">
        <v>114</v>
      </c>
      <c r="F16" s="100" t="s">
        <v>24</v>
      </c>
      <c r="G16" s="79" t="s">
        <v>115</v>
      </c>
      <c r="H16" s="100" t="s">
        <v>25</v>
      </c>
    </row>
    <row r="17" spans="1:9" ht="18" customHeight="1" x14ac:dyDescent="0.25">
      <c r="A17" s="51" t="str">
        <f>'summary sheet (Final)'!B10</f>
        <v>18CSE001</v>
      </c>
      <c r="B17" s="49" t="s">
        <v>67</v>
      </c>
      <c r="C17" s="101">
        <v>26.5</v>
      </c>
      <c r="D17" s="101">
        <v>31</v>
      </c>
      <c r="E17" s="24">
        <v>40</v>
      </c>
      <c r="F17" s="24">
        <f>ABS(D17-E17)</f>
        <v>9</v>
      </c>
      <c r="G17" s="24"/>
      <c r="H17" s="24">
        <f>(D17+E17)/2</f>
        <v>35.5</v>
      </c>
      <c r="I17" s="106"/>
    </row>
    <row r="18" spans="1:9" ht="18" customHeight="1" x14ac:dyDescent="0.25">
      <c r="A18" s="51" t="str">
        <f>'summary sheet (Final)'!B11</f>
        <v>18CSE002</v>
      </c>
      <c r="B18" s="49" t="s">
        <v>68</v>
      </c>
      <c r="C18" s="101">
        <v>33.75</v>
      </c>
      <c r="D18" s="101">
        <v>40</v>
      </c>
      <c r="E18" s="24">
        <v>44</v>
      </c>
      <c r="F18" s="24">
        <f t="shared" ref="F18:F51" si="0">ABS(D18-E18)</f>
        <v>4</v>
      </c>
      <c r="G18" s="24"/>
      <c r="H18" s="24">
        <f t="shared" ref="H18:H51" si="1">(D18+E18)/2</f>
        <v>42</v>
      </c>
      <c r="I18" s="106"/>
    </row>
    <row r="19" spans="1:9" ht="18" customHeight="1" x14ac:dyDescent="0.25">
      <c r="A19" s="51" t="str">
        <f>'summary sheet (Final)'!B12</f>
        <v>18CSE003</v>
      </c>
      <c r="B19" s="49" t="s">
        <v>69</v>
      </c>
      <c r="C19" s="101">
        <v>33.25</v>
      </c>
      <c r="D19" s="101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6"/>
    </row>
    <row r="20" spans="1:9" ht="18" customHeight="1" x14ac:dyDescent="0.25">
      <c r="A20" s="51" t="str">
        <f>'summary sheet (Final)'!B13</f>
        <v>18CSE004</v>
      </c>
      <c r="B20" s="49" t="s">
        <v>70</v>
      </c>
      <c r="C20" s="101">
        <v>32.5</v>
      </c>
      <c r="D20" s="101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6"/>
    </row>
    <row r="21" spans="1:9" ht="18" customHeight="1" x14ac:dyDescent="0.25">
      <c r="A21" s="51" t="str">
        <f>'summary sheet (Final)'!B14</f>
        <v>18CSE005</v>
      </c>
      <c r="B21" s="49" t="s">
        <v>71</v>
      </c>
      <c r="C21" s="101">
        <v>31.25</v>
      </c>
      <c r="D21" s="101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6"/>
    </row>
    <row r="22" spans="1:9" ht="18" customHeight="1" x14ac:dyDescent="0.25">
      <c r="A22" s="51" t="str">
        <f>'summary sheet (Final)'!B15</f>
        <v>18CSE006</v>
      </c>
      <c r="B22" s="49" t="s">
        <v>72</v>
      </c>
      <c r="C22" s="101">
        <v>35.75</v>
      </c>
      <c r="D22" s="101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6"/>
    </row>
    <row r="23" spans="1:9" ht="18" customHeight="1" x14ac:dyDescent="0.25">
      <c r="A23" s="51" t="str">
        <f>'summary sheet (Final)'!B16</f>
        <v>18CSE007</v>
      </c>
      <c r="B23" s="49" t="s">
        <v>73</v>
      </c>
      <c r="C23" s="101">
        <v>32.25</v>
      </c>
      <c r="D23" s="101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6"/>
    </row>
    <row r="24" spans="1:9" ht="18" customHeight="1" x14ac:dyDescent="0.25">
      <c r="A24" s="51" t="str">
        <f>'summary sheet (Final)'!B17</f>
        <v>18CSE008</v>
      </c>
      <c r="B24" s="49" t="s">
        <v>74</v>
      </c>
      <c r="C24" s="101">
        <v>33.5</v>
      </c>
      <c r="D24" s="101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6"/>
    </row>
    <row r="25" spans="1:9" ht="18" customHeight="1" x14ac:dyDescent="0.25">
      <c r="A25" s="51" t="str">
        <f>'summary sheet (Final)'!B18</f>
        <v>18CSE009</v>
      </c>
      <c r="B25" s="49" t="s">
        <v>75</v>
      </c>
      <c r="C25" s="101">
        <v>30.5</v>
      </c>
      <c r="D25" s="101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6"/>
    </row>
    <row r="26" spans="1:9" ht="18" customHeight="1" x14ac:dyDescent="0.25">
      <c r="A26" s="51" t="str">
        <f>'summary sheet (Final)'!B19</f>
        <v>18CSE010</v>
      </c>
      <c r="B26" s="49" t="s">
        <v>76</v>
      </c>
      <c r="C26" s="101">
        <v>29</v>
      </c>
      <c r="D26" s="101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6"/>
    </row>
    <row r="27" spans="1:9" ht="18" customHeight="1" x14ac:dyDescent="0.25">
      <c r="A27" s="51" t="str">
        <f>'summary sheet (Final)'!B20</f>
        <v>18CSE011</v>
      </c>
      <c r="B27" s="49" t="s">
        <v>77</v>
      </c>
      <c r="C27" s="101">
        <v>35.25</v>
      </c>
      <c r="D27" s="101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6"/>
    </row>
    <row r="28" spans="1:9" ht="18" customHeight="1" x14ac:dyDescent="0.25">
      <c r="A28" s="51" t="str">
        <f>'summary sheet (Final)'!B21</f>
        <v>18CSE012</v>
      </c>
      <c r="B28" s="49" t="s">
        <v>78</v>
      </c>
      <c r="C28" s="101">
        <v>36</v>
      </c>
      <c r="D28" s="101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6"/>
    </row>
    <row r="29" spans="1:9" ht="18" customHeight="1" x14ac:dyDescent="0.25">
      <c r="A29" s="51" t="str">
        <f>'summary sheet (Final)'!B22</f>
        <v>18CSE013</v>
      </c>
      <c r="B29" s="49" t="s">
        <v>79</v>
      </c>
      <c r="C29" s="101">
        <v>32.5</v>
      </c>
      <c r="D29" s="101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6"/>
    </row>
    <row r="30" spans="1:9" ht="18" customHeight="1" x14ac:dyDescent="0.25">
      <c r="A30" s="51" t="str">
        <f>'summary sheet (Final)'!B23</f>
        <v>18CSE014</v>
      </c>
      <c r="B30" s="49" t="s">
        <v>80</v>
      </c>
      <c r="C30" s="101">
        <v>31.25</v>
      </c>
      <c r="D30" s="101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6"/>
    </row>
    <row r="31" spans="1:9" ht="18" customHeight="1" x14ac:dyDescent="0.25">
      <c r="A31" s="51" t="str">
        <f>'summary sheet (Final)'!B24</f>
        <v>18CSE015</v>
      </c>
      <c r="B31" s="49" t="s">
        <v>81</v>
      </c>
      <c r="C31" s="101">
        <v>34.75</v>
      </c>
      <c r="D31" s="101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6"/>
    </row>
    <row r="32" spans="1:9" ht="18" customHeight="1" x14ac:dyDescent="0.25">
      <c r="A32" s="51" t="str">
        <f>'summary sheet (Final)'!B25</f>
        <v>18CSE016</v>
      </c>
      <c r="B32" s="49" t="s">
        <v>82</v>
      </c>
      <c r="C32" s="101">
        <v>35.25</v>
      </c>
      <c r="D32" s="101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6"/>
    </row>
    <row r="33" spans="1:9" ht="18" customHeight="1" x14ac:dyDescent="0.25">
      <c r="A33" s="51" t="str">
        <f>'summary sheet (Final)'!B26</f>
        <v>18CSE017</v>
      </c>
      <c r="B33" s="49" t="s">
        <v>83</v>
      </c>
      <c r="C33" s="101">
        <v>29</v>
      </c>
      <c r="D33" s="101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6"/>
    </row>
    <row r="34" spans="1:9" ht="18" customHeight="1" x14ac:dyDescent="0.25">
      <c r="A34" s="51" t="str">
        <f>'summary sheet (Final)'!B27</f>
        <v>18CSE018</v>
      </c>
      <c r="B34" s="49" t="s">
        <v>84</v>
      </c>
      <c r="C34" s="101">
        <v>33.5</v>
      </c>
      <c r="D34" s="101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6"/>
    </row>
    <row r="35" spans="1:9" ht="18" customHeight="1" x14ac:dyDescent="0.25">
      <c r="A35" s="51" t="str">
        <f>'summary sheet (Final)'!B28</f>
        <v>18CSE019</v>
      </c>
      <c r="B35" s="49" t="s">
        <v>85</v>
      </c>
      <c r="C35" s="101">
        <v>30</v>
      </c>
      <c r="D35" s="101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6"/>
    </row>
    <row r="36" spans="1:9" ht="18" customHeight="1" x14ac:dyDescent="0.25">
      <c r="A36" s="51" t="str">
        <f>'summary sheet (Final)'!B29</f>
        <v>18CSE020</v>
      </c>
      <c r="B36" s="49" t="s">
        <v>86</v>
      </c>
      <c r="C36" s="101">
        <v>34.75</v>
      </c>
      <c r="D36" s="101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6"/>
    </row>
    <row r="37" spans="1:9" ht="18" customHeight="1" x14ac:dyDescent="0.25">
      <c r="A37" s="51" t="str">
        <f>'summary sheet (Final)'!B30</f>
        <v>18CSE021</v>
      </c>
      <c r="B37" s="49" t="s">
        <v>87</v>
      </c>
      <c r="C37" s="101">
        <v>32</v>
      </c>
      <c r="D37" s="101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6"/>
    </row>
    <row r="38" spans="1:9" ht="18" customHeight="1" x14ac:dyDescent="0.25">
      <c r="A38" s="51" t="str">
        <f>'summary sheet (Final)'!B31</f>
        <v>18CSE022</v>
      </c>
      <c r="B38" s="49" t="s">
        <v>88</v>
      </c>
      <c r="C38" s="101">
        <v>33.75</v>
      </c>
      <c r="D38" s="101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6"/>
    </row>
    <row r="39" spans="1:9" ht="18" customHeight="1" x14ac:dyDescent="0.25">
      <c r="A39" s="51" t="str">
        <f>'summary sheet (Final)'!B32</f>
        <v>18CSE023</v>
      </c>
      <c r="B39" s="49" t="s">
        <v>89</v>
      </c>
      <c r="C39" s="101">
        <v>34.25</v>
      </c>
      <c r="D39" s="101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6"/>
    </row>
    <row r="40" spans="1:9" ht="18" customHeight="1" x14ac:dyDescent="0.25">
      <c r="A40" s="51" t="str">
        <f>'summary sheet (Final)'!B33</f>
        <v>18CSE024</v>
      </c>
      <c r="B40" s="49" t="s">
        <v>90</v>
      </c>
      <c r="C40" s="101">
        <v>33.25</v>
      </c>
      <c r="D40" s="101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6"/>
    </row>
    <row r="41" spans="1:9" ht="18" customHeight="1" x14ac:dyDescent="0.25">
      <c r="A41" s="51" t="str">
        <f>'summary sheet (Final)'!B34</f>
        <v>18CSE025</v>
      </c>
      <c r="B41" s="49" t="s">
        <v>91</v>
      </c>
      <c r="C41" s="101">
        <v>29.25</v>
      </c>
      <c r="D41" s="101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6"/>
    </row>
    <row r="42" spans="1:9" ht="18" customHeight="1" x14ac:dyDescent="0.25">
      <c r="A42" s="51" t="str">
        <f>'summary sheet (Final)'!B35</f>
        <v>18CSE026</v>
      </c>
      <c r="B42" s="49" t="s">
        <v>92</v>
      </c>
      <c r="C42" s="101">
        <v>32.5</v>
      </c>
      <c r="D42" s="101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6"/>
    </row>
    <row r="43" spans="1:9" ht="18" customHeight="1" x14ac:dyDescent="0.25">
      <c r="A43" s="51" t="str">
        <f>'summary sheet (Final)'!B36</f>
        <v>18CSE027</v>
      </c>
      <c r="B43" s="49" t="s">
        <v>93</v>
      </c>
      <c r="C43" s="101">
        <v>33.75</v>
      </c>
      <c r="D43" s="101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6"/>
    </row>
    <row r="44" spans="1:9" ht="18" customHeight="1" x14ac:dyDescent="0.25">
      <c r="A44" s="51" t="str">
        <f>'summary sheet (Final)'!B37</f>
        <v>18CSE028</v>
      </c>
      <c r="B44" s="49" t="s">
        <v>94</v>
      </c>
      <c r="C44" s="101">
        <v>31.75</v>
      </c>
      <c r="D44" s="101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6"/>
    </row>
    <row r="45" spans="1:9" ht="18" customHeight="1" x14ac:dyDescent="0.25">
      <c r="A45" s="51" t="str">
        <f>'summary sheet (Final)'!B38</f>
        <v>18CSE029</v>
      </c>
      <c r="B45" s="49" t="s">
        <v>95</v>
      </c>
      <c r="C45" s="101">
        <v>36.5</v>
      </c>
      <c r="D45" s="101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6"/>
    </row>
    <row r="46" spans="1:9" ht="18" customHeight="1" x14ac:dyDescent="0.25">
      <c r="A46" s="51" t="str">
        <f>'summary sheet (Final)'!B39</f>
        <v>18CSE030</v>
      </c>
      <c r="B46" s="49" t="s">
        <v>96</v>
      </c>
      <c r="C46" s="101">
        <v>35</v>
      </c>
      <c r="D46" s="101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6"/>
    </row>
    <row r="47" spans="1:9" ht="18" customHeight="1" x14ac:dyDescent="0.25">
      <c r="A47" s="51" t="str">
        <f>'summary sheet (Final)'!B40</f>
        <v>18CSE031</v>
      </c>
      <c r="B47" s="49" t="s">
        <v>97</v>
      </c>
      <c r="C47" s="101">
        <v>31.75</v>
      </c>
      <c r="D47" s="101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6"/>
    </row>
    <row r="48" spans="1:9" ht="18" customHeight="1" x14ac:dyDescent="0.25">
      <c r="A48" s="51" t="str">
        <f>'summary sheet (Final)'!B41</f>
        <v>18CSE032</v>
      </c>
      <c r="B48" s="49" t="s">
        <v>98</v>
      </c>
      <c r="C48" s="101">
        <v>31</v>
      </c>
      <c r="D48" s="101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6"/>
    </row>
    <row r="49" spans="1:9" ht="18" customHeight="1" x14ac:dyDescent="0.25">
      <c r="A49" s="51" t="str">
        <f>'summary sheet (Final)'!B42</f>
        <v>18CSE033</v>
      </c>
      <c r="B49" s="49" t="s">
        <v>99</v>
      </c>
      <c r="C49" s="101">
        <v>28.25</v>
      </c>
      <c r="D49" s="101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6"/>
    </row>
    <row r="50" spans="1:9" ht="18" customHeight="1" x14ac:dyDescent="0.25">
      <c r="A50" s="51" t="str">
        <f>'summary sheet (Final)'!B43</f>
        <v>18CSE034</v>
      </c>
      <c r="B50" s="49" t="s">
        <v>100</v>
      </c>
      <c r="C50" s="101">
        <v>34</v>
      </c>
      <c r="D50" s="101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6"/>
    </row>
    <row r="51" spans="1:9" ht="18" customHeight="1" x14ac:dyDescent="0.25">
      <c r="A51" s="51" t="str">
        <f>'summary sheet (Final)'!B44</f>
        <v>18CSE035</v>
      </c>
      <c r="B51" s="49" t="s">
        <v>101</v>
      </c>
      <c r="C51" s="101">
        <v>30</v>
      </c>
      <c r="D51" s="101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6"/>
    </row>
    <row r="52" spans="1:9" ht="15.75" x14ac:dyDescent="0.25">
      <c r="A52" s="105" t="s">
        <v>128</v>
      </c>
      <c r="B52" s="104"/>
      <c r="C52" s="104"/>
      <c r="D52" s="104"/>
      <c r="E52" s="104"/>
      <c r="F52" s="24"/>
      <c r="G52" s="104"/>
      <c r="H52" s="24"/>
    </row>
    <row r="53" spans="1:9" x14ac:dyDescent="0.25">
      <c r="A53" s="103"/>
      <c r="B53" s="103"/>
      <c r="C53" s="103"/>
      <c r="D53" s="103"/>
      <c r="E53" s="103"/>
      <c r="F53" s="103"/>
      <c r="G53" s="103"/>
      <c r="H53" s="103"/>
    </row>
    <row r="54" spans="1:9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9" x14ac:dyDescent="0.25">
      <c r="A55" s="98"/>
      <c r="B55" s="98"/>
      <c r="C55" s="98"/>
      <c r="D55" s="98"/>
      <c r="E55" s="114"/>
      <c r="F55" s="114"/>
      <c r="G55" s="114"/>
      <c r="H55" s="98"/>
    </row>
    <row r="56" spans="1:9" x14ac:dyDescent="0.25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A17" sqref="A17:A51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 x14ac:dyDescent="0.25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 x14ac:dyDescent="0.25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 x14ac:dyDescent="0.25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 x14ac:dyDescent="0.25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 x14ac:dyDescent="0.25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 x14ac:dyDescent="0.25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 x14ac:dyDescent="0.25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 x14ac:dyDescent="0.25">
      <c r="A13" s="99" t="s">
        <v>131</v>
      </c>
      <c r="B13" s="52"/>
      <c r="C13" s="52"/>
      <c r="D13" s="52"/>
      <c r="E13" s="115" t="s">
        <v>132</v>
      </c>
      <c r="F13" s="115"/>
      <c r="G13" s="115"/>
      <c r="H13" s="115"/>
    </row>
    <row r="14" spans="1:8" x14ac:dyDescent="0.25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 x14ac:dyDescent="0.25">
      <c r="A15" s="117" t="s">
        <v>53</v>
      </c>
      <c r="B15" s="117" t="s">
        <v>38</v>
      </c>
      <c r="C15" s="118" t="s">
        <v>33</v>
      </c>
      <c r="D15" s="124" t="s">
        <v>34</v>
      </c>
      <c r="E15" s="125"/>
      <c r="F15" s="125"/>
      <c r="G15" s="125"/>
      <c r="H15" s="125"/>
    </row>
    <row r="16" spans="1:8" ht="81" customHeight="1" x14ac:dyDescent="0.25">
      <c r="A16" s="117"/>
      <c r="B16" s="117"/>
      <c r="C16" s="118"/>
      <c r="D16" s="124"/>
      <c r="E16" s="126"/>
      <c r="F16" s="126"/>
      <c r="G16" s="126"/>
      <c r="H16" s="126"/>
    </row>
    <row r="17" spans="1:8" ht="18" customHeight="1" x14ac:dyDescent="0.25">
      <c r="A17" s="51" t="str">
        <f>'summary sheet (Final)'!B10</f>
        <v>18CSE001</v>
      </c>
      <c r="B17" s="49" t="s">
        <v>67</v>
      </c>
      <c r="C17" s="101">
        <v>31</v>
      </c>
      <c r="D17" s="101">
        <v>38.5</v>
      </c>
      <c r="E17" s="24"/>
      <c r="F17" s="24"/>
      <c r="G17" s="24"/>
      <c r="H17" s="102"/>
    </row>
    <row r="18" spans="1:8" ht="18" customHeight="1" x14ac:dyDescent="0.25">
      <c r="A18" s="51" t="str">
        <f>'summary sheet (Final)'!B11</f>
        <v>18CSE002</v>
      </c>
      <c r="B18" s="49" t="s">
        <v>68</v>
      </c>
      <c r="C18" s="101">
        <v>35</v>
      </c>
      <c r="D18" s="101">
        <v>45</v>
      </c>
      <c r="E18" s="24"/>
      <c r="F18" s="24"/>
      <c r="G18" s="24"/>
      <c r="H18" s="102"/>
    </row>
    <row r="19" spans="1:8" ht="18" customHeight="1" x14ac:dyDescent="0.25">
      <c r="A19" s="51" t="str">
        <f>'summary sheet (Final)'!B12</f>
        <v>18CSE003</v>
      </c>
      <c r="B19" s="49" t="s">
        <v>69</v>
      </c>
      <c r="C19" s="101">
        <v>33.5</v>
      </c>
      <c r="D19" s="101">
        <v>42.5</v>
      </c>
      <c r="E19" s="24"/>
      <c r="F19" s="24"/>
      <c r="G19" s="24"/>
      <c r="H19" s="102"/>
    </row>
    <row r="20" spans="1:8" ht="18" customHeight="1" x14ac:dyDescent="0.25">
      <c r="A20" s="51" t="str">
        <f>'summary sheet (Final)'!B13</f>
        <v>18CSE004</v>
      </c>
      <c r="B20" s="49" t="s">
        <v>70</v>
      </c>
      <c r="C20" s="101">
        <v>33</v>
      </c>
      <c r="D20" s="101">
        <v>37</v>
      </c>
      <c r="E20" s="24"/>
      <c r="F20" s="24"/>
      <c r="G20" s="24"/>
      <c r="H20" s="102"/>
    </row>
    <row r="21" spans="1:8" ht="18" customHeight="1" x14ac:dyDescent="0.25">
      <c r="A21" s="51" t="str">
        <f>'summary sheet (Final)'!B14</f>
        <v>18CSE005</v>
      </c>
      <c r="B21" s="49" t="s">
        <v>71</v>
      </c>
      <c r="C21" s="101">
        <v>32.25</v>
      </c>
      <c r="D21" s="101">
        <v>40</v>
      </c>
      <c r="E21" s="24"/>
      <c r="F21" s="24"/>
      <c r="G21" s="24"/>
      <c r="H21" s="102"/>
    </row>
    <row r="22" spans="1:8" ht="18" customHeight="1" x14ac:dyDescent="0.25">
      <c r="A22" s="51" t="str">
        <f>'summary sheet (Final)'!B15</f>
        <v>18CSE006</v>
      </c>
      <c r="B22" s="49" t="s">
        <v>72</v>
      </c>
      <c r="C22" s="101">
        <v>35.75</v>
      </c>
      <c r="D22" s="101">
        <v>46</v>
      </c>
      <c r="E22" s="24"/>
      <c r="F22" s="24"/>
      <c r="G22" s="24"/>
      <c r="H22" s="102"/>
    </row>
    <row r="23" spans="1:8" ht="18" customHeight="1" x14ac:dyDescent="0.25">
      <c r="A23" s="51" t="str">
        <f>'summary sheet (Final)'!B16</f>
        <v>18CSE007</v>
      </c>
      <c r="B23" s="49" t="s">
        <v>73</v>
      </c>
      <c r="C23" s="101">
        <v>32.5</v>
      </c>
      <c r="D23" s="101">
        <v>43</v>
      </c>
      <c r="E23" s="24"/>
      <c r="F23" s="24"/>
      <c r="G23" s="24"/>
      <c r="H23" s="102"/>
    </row>
    <row r="24" spans="1:8" ht="18" customHeight="1" x14ac:dyDescent="0.25">
      <c r="A24" s="51" t="str">
        <f>'summary sheet (Final)'!B17</f>
        <v>18CSE008</v>
      </c>
      <c r="B24" s="49" t="s">
        <v>74</v>
      </c>
      <c r="C24" s="101">
        <v>34.5</v>
      </c>
      <c r="D24" s="101">
        <v>42.5</v>
      </c>
      <c r="E24" s="24"/>
      <c r="F24" s="24"/>
      <c r="G24" s="24"/>
      <c r="H24" s="102"/>
    </row>
    <row r="25" spans="1:8" ht="18" customHeight="1" x14ac:dyDescent="0.25">
      <c r="A25" s="51" t="str">
        <f>'summary sheet (Final)'!B18</f>
        <v>18CSE009</v>
      </c>
      <c r="B25" s="49" t="s">
        <v>75</v>
      </c>
      <c r="C25" s="101">
        <v>33.5</v>
      </c>
      <c r="D25" s="101">
        <v>41.5</v>
      </c>
      <c r="E25" s="24"/>
      <c r="F25" s="24"/>
      <c r="G25" s="24"/>
      <c r="H25" s="102"/>
    </row>
    <row r="26" spans="1:8" ht="18" customHeight="1" x14ac:dyDescent="0.25">
      <c r="A26" s="51" t="str">
        <f>'summary sheet (Final)'!B19</f>
        <v>18CSE010</v>
      </c>
      <c r="B26" s="49" t="s">
        <v>76</v>
      </c>
      <c r="C26" s="101">
        <v>30.75</v>
      </c>
      <c r="D26" s="101">
        <v>31.5</v>
      </c>
      <c r="E26" s="24"/>
      <c r="F26" s="24"/>
      <c r="G26" s="24"/>
      <c r="H26" s="102"/>
    </row>
    <row r="27" spans="1:8" ht="18" customHeight="1" x14ac:dyDescent="0.25">
      <c r="A27" s="51" t="str">
        <f>'summary sheet (Final)'!B20</f>
        <v>18CSE011</v>
      </c>
      <c r="B27" s="49" t="s">
        <v>77</v>
      </c>
      <c r="C27" s="101">
        <v>37.5</v>
      </c>
      <c r="D27" s="101">
        <v>51</v>
      </c>
      <c r="E27" s="24"/>
      <c r="F27" s="24"/>
      <c r="G27" s="24"/>
      <c r="H27" s="102"/>
    </row>
    <row r="28" spans="1:8" ht="18" customHeight="1" x14ac:dyDescent="0.25">
      <c r="A28" s="51" t="str">
        <f>'summary sheet (Final)'!B21</f>
        <v>18CSE012</v>
      </c>
      <c r="B28" s="49" t="s">
        <v>78</v>
      </c>
      <c r="C28" s="101">
        <v>35.25</v>
      </c>
      <c r="D28" s="101">
        <v>45.5</v>
      </c>
      <c r="E28" s="24"/>
      <c r="F28" s="24"/>
      <c r="G28" s="24"/>
      <c r="H28" s="102"/>
    </row>
    <row r="29" spans="1:8" ht="18" customHeight="1" x14ac:dyDescent="0.25">
      <c r="A29" s="51" t="str">
        <f>'summary sheet (Final)'!B22</f>
        <v>18CSE013</v>
      </c>
      <c r="B29" s="49" t="s">
        <v>79</v>
      </c>
      <c r="C29" s="101">
        <v>33</v>
      </c>
      <c r="D29" s="101">
        <v>42</v>
      </c>
      <c r="E29" s="24"/>
      <c r="F29" s="24"/>
      <c r="G29" s="24"/>
      <c r="H29" s="102"/>
    </row>
    <row r="30" spans="1:8" ht="18" customHeight="1" x14ac:dyDescent="0.25">
      <c r="A30" s="51" t="str">
        <f>'summary sheet (Final)'!B23</f>
        <v>18CSE014</v>
      </c>
      <c r="B30" s="49" t="s">
        <v>80</v>
      </c>
      <c r="C30" s="101">
        <v>33</v>
      </c>
      <c r="D30" s="101">
        <v>42</v>
      </c>
      <c r="E30" s="24"/>
      <c r="F30" s="24"/>
      <c r="G30" s="24"/>
      <c r="H30" s="102"/>
    </row>
    <row r="31" spans="1:8" ht="18" customHeight="1" x14ac:dyDescent="0.25">
      <c r="A31" s="51" t="str">
        <f>'summary sheet (Final)'!B24</f>
        <v>18CSE015</v>
      </c>
      <c r="B31" s="49" t="s">
        <v>81</v>
      </c>
      <c r="C31" s="101">
        <v>35.75</v>
      </c>
      <c r="D31" s="101">
        <v>48</v>
      </c>
      <c r="E31" s="24"/>
      <c r="F31" s="24"/>
      <c r="G31" s="24"/>
      <c r="H31" s="102"/>
    </row>
    <row r="32" spans="1:8" ht="18" customHeight="1" x14ac:dyDescent="0.25">
      <c r="A32" s="51" t="str">
        <f>'summary sheet (Final)'!B25</f>
        <v>18CSE016</v>
      </c>
      <c r="B32" s="49" t="s">
        <v>82</v>
      </c>
      <c r="C32" s="101">
        <v>33.75</v>
      </c>
      <c r="D32" s="101">
        <v>44</v>
      </c>
      <c r="E32" s="24"/>
      <c r="F32" s="24"/>
      <c r="G32" s="24"/>
      <c r="H32" s="102"/>
    </row>
    <row r="33" spans="1:8" ht="18" customHeight="1" x14ac:dyDescent="0.25">
      <c r="A33" s="51" t="str">
        <f>'summary sheet (Final)'!B26</f>
        <v>18CSE017</v>
      </c>
      <c r="B33" s="49" t="s">
        <v>83</v>
      </c>
      <c r="C33" s="101">
        <v>32.5</v>
      </c>
      <c r="D33" s="101">
        <v>40.5</v>
      </c>
      <c r="E33" s="24"/>
      <c r="F33" s="24"/>
      <c r="G33" s="24"/>
      <c r="H33" s="102"/>
    </row>
    <row r="34" spans="1:8" ht="18" customHeight="1" x14ac:dyDescent="0.25">
      <c r="A34" s="51" t="str">
        <f>'summary sheet (Final)'!B27</f>
        <v>18CSE018</v>
      </c>
      <c r="B34" s="49" t="s">
        <v>84</v>
      </c>
      <c r="C34" s="101">
        <v>33</v>
      </c>
      <c r="D34" s="101">
        <v>37</v>
      </c>
      <c r="E34" s="24"/>
      <c r="F34" s="24"/>
      <c r="G34" s="24"/>
      <c r="H34" s="102"/>
    </row>
    <row r="35" spans="1:8" ht="18" customHeight="1" x14ac:dyDescent="0.25">
      <c r="A35" s="51" t="str">
        <f>'summary sheet (Final)'!B28</f>
        <v>18CSE019</v>
      </c>
      <c r="B35" s="49" t="s">
        <v>85</v>
      </c>
      <c r="C35" s="101">
        <v>32</v>
      </c>
      <c r="D35" s="101">
        <v>38</v>
      </c>
      <c r="E35" s="24"/>
      <c r="F35" s="24"/>
      <c r="G35" s="24"/>
      <c r="H35" s="102"/>
    </row>
    <row r="36" spans="1:8" ht="18" customHeight="1" x14ac:dyDescent="0.25">
      <c r="A36" s="51" t="str">
        <f>'summary sheet (Final)'!B29</f>
        <v>18CSE020</v>
      </c>
      <c r="B36" s="49" t="s">
        <v>86</v>
      </c>
      <c r="C36" s="101">
        <v>34.5</v>
      </c>
      <c r="D36" s="101">
        <v>42.5</v>
      </c>
      <c r="E36" s="24"/>
      <c r="F36" s="24"/>
      <c r="G36" s="24"/>
      <c r="H36" s="102"/>
    </row>
    <row r="37" spans="1:8" ht="18" customHeight="1" x14ac:dyDescent="0.25">
      <c r="A37" s="51" t="str">
        <f>'summary sheet (Final)'!B30</f>
        <v>18CSE021</v>
      </c>
      <c r="B37" s="49" t="s">
        <v>87</v>
      </c>
      <c r="C37" s="101">
        <v>34.5</v>
      </c>
      <c r="D37" s="101">
        <v>40.5</v>
      </c>
      <c r="E37" s="24"/>
      <c r="F37" s="24"/>
      <c r="G37" s="24"/>
      <c r="H37" s="102"/>
    </row>
    <row r="38" spans="1:8" ht="18" customHeight="1" x14ac:dyDescent="0.25">
      <c r="A38" s="51" t="str">
        <f>'summary sheet (Final)'!B31</f>
        <v>18CSE022</v>
      </c>
      <c r="B38" s="49" t="s">
        <v>88</v>
      </c>
      <c r="C38" s="101">
        <v>34</v>
      </c>
      <c r="D38" s="101">
        <v>42</v>
      </c>
      <c r="E38" s="24"/>
      <c r="F38" s="24"/>
      <c r="G38" s="24"/>
      <c r="H38" s="102"/>
    </row>
    <row r="39" spans="1:8" ht="18" customHeight="1" x14ac:dyDescent="0.25">
      <c r="A39" s="51" t="str">
        <f>'summary sheet (Final)'!B32</f>
        <v>18CSE023</v>
      </c>
      <c r="B39" s="49" t="s">
        <v>89</v>
      </c>
      <c r="C39" s="101">
        <v>34.5</v>
      </c>
      <c r="D39" s="101">
        <v>46.5</v>
      </c>
      <c r="E39" s="24"/>
      <c r="F39" s="24"/>
      <c r="G39" s="24"/>
      <c r="H39" s="102"/>
    </row>
    <row r="40" spans="1:8" ht="18" customHeight="1" x14ac:dyDescent="0.25">
      <c r="A40" s="51" t="str">
        <f>'summary sheet (Final)'!B33</f>
        <v>18CSE024</v>
      </c>
      <c r="B40" s="49" t="s">
        <v>90</v>
      </c>
      <c r="C40" s="101">
        <v>34.5</v>
      </c>
      <c r="D40" s="101">
        <v>42.5</v>
      </c>
      <c r="E40" s="24"/>
      <c r="F40" s="24"/>
      <c r="G40" s="24"/>
      <c r="H40" s="102"/>
    </row>
    <row r="41" spans="1:8" ht="18" customHeight="1" x14ac:dyDescent="0.25">
      <c r="A41" s="51" t="str">
        <f>'summary sheet (Final)'!B34</f>
        <v>18CSE025</v>
      </c>
      <c r="B41" s="49" t="s">
        <v>91</v>
      </c>
      <c r="C41" s="101">
        <v>32.5</v>
      </c>
      <c r="D41" s="101">
        <v>39.5</v>
      </c>
      <c r="E41" s="24"/>
      <c r="F41" s="24"/>
      <c r="G41" s="24"/>
      <c r="H41" s="102"/>
    </row>
    <row r="42" spans="1:8" ht="18" customHeight="1" x14ac:dyDescent="0.25">
      <c r="A42" s="51" t="str">
        <f>'summary sheet (Final)'!B35</f>
        <v>18CSE026</v>
      </c>
      <c r="B42" s="49" t="s">
        <v>92</v>
      </c>
      <c r="C42" s="101">
        <v>34</v>
      </c>
      <c r="D42" s="101">
        <v>42</v>
      </c>
      <c r="E42" s="24"/>
      <c r="F42" s="24"/>
      <c r="G42" s="24"/>
      <c r="H42" s="102"/>
    </row>
    <row r="43" spans="1:8" ht="18" customHeight="1" x14ac:dyDescent="0.25">
      <c r="A43" s="51" t="str">
        <f>'summary sheet (Final)'!B36</f>
        <v>18CSE027</v>
      </c>
      <c r="B43" s="49" t="s">
        <v>93</v>
      </c>
      <c r="C43" s="101">
        <v>33.5</v>
      </c>
      <c r="D43" s="101">
        <v>42.5</v>
      </c>
      <c r="E43" s="24"/>
      <c r="F43" s="24"/>
      <c r="G43" s="24"/>
      <c r="H43" s="102"/>
    </row>
    <row r="44" spans="1:8" ht="18" customHeight="1" x14ac:dyDescent="0.25">
      <c r="A44" s="51" t="str">
        <f>'summary sheet (Final)'!B37</f>
        <v>18CSE028</v>
      </c>
      <c r="B44" s="49" t="s">
        <v>94</v>
      </c>
      <c r="C44" s="101">
        <v>33</v>
      </c>
      <c r="D44" s="101">
        <v>43</v>
      </c>
      <c r="E44" s="24"/>
      <c r="F44" s="24"/>
      <c r="G44" s="24"/>
      <c r="H44" s="102"/>
    </row>
    <row r="45" spans="1:8" ht="18" customHeight="1" x14ac:dyDescent="0.25">
      <c r="A45" s="51" t="str">
        <f>'summary sheet (Final)'!B38</f>
        <v>18CSE029</v>
      </c>
      <c r="B45" s="49" t="s">
        <v>95</v>
      </c>
      <c r="C45" s="101">
        <v>38</v>
      </c>
      <c r="D45" s="101">
        <v>48</v>
      </c>
      <c r="E45" s="24"/>
      <c r="F45" s="24"/>
      <c r="G45" s="24"/>
      <c r="H45" s="102"/>
    </row>
    <row r="46" spans="1:8" ht="18" customHeight="1" x14ac:dyDescent="0.25">
      <c r="A46" s="51" t="str">
        <f>'summary sheet (Final)'!B39</f>
        <v>18CSE030</v>
      </c>
      <c r="B46" s="49" t="s">
        <v>96</v>
      </c>
      <c r="C46" s="101">
        <v>36</v>
      </c>
      <c r="D46" s="101">
        <v>47</v>
      </c>
      <c r="E46" s="24"/>
      <c r="F46" s="24"/>
      <c r="G46" s="24"/>
      <c r="H46" s="102"/>
    </row>
    <row r="47" spans="1:8" ht="18" customHeight="1" x14ac:dyDescent="0.25">
      <c r="A47" s="51" t="str">
        <f>'summary sheet (Final)'!B40</f>
        <v>18CSE031</v>
      </c>
      <c r="B47" s="49" t="s">
        <v>97</v>
      </c>
      <c r="C47" s="101">
        <v>34</v>
      </c>
      <c r="D47" s="101">
        <v>37</v>
      </c>
      <c r="E47" s="24"/>
      <c r="F47" s="24"/>
      <c r="G47" s="24"/>
      <c r="H47" s="102"/>
    </row>
    <row r="48" spans="1:8" ht="18" customHeight="1" x14ac:dyDescent="0.25">
      <c r="A48" s="51" t="str">
        <f>'summary sheet (Final)'!B41</f>
        <v>18CSE032</v>
      </c>
      <c r="B48" s="49" t="s">
        <v>98</v>
      </c>
      <c r="C48" s="101">
        <v>32.5</v>
      </c>
      <c r="D48" s="101">
        <v>37.5</v>
      </c>
      <c r="E48" s="24"/>
      <c r="F48" s="24"/>
      <c r="G48" s="24"/>
      <c r="H48" s="102"/>
    </row>
    <row r="49" spans="1:8" ht="18" customHeight="1" x14ac:dyDescent="0.25">
      <c r="A49" s="51" t="str">
        <f>'summary sheet (Final)'!B42</f>
        <v>18CSE033</v>
      </c>
      <c r="B49" s="49" t="s">
        <v>99</v>
      </c>
      <c r="C49" s="101">
        <v>28.5</v>
      </c>
      <c r="D49" s="101">
        <v>31.5</v>
      </c>
      <c r="E49" s="24"/>
      <c r="F49" s="24"/>
      <c r="G49" s="24"/>
      <c r="H49" s="102"/>
    </row>
    <row r="50" spans="1:8" ht="18" customHeight="1" x14ac:dyDescent="0.25">
      <c r="A50" s="51" t="str">
        <f>'summary sheet (Final)'!B43</f>
        <v>18CSE034</v>
      </c>
      <c r="B50" s="49" t="s">
        <v>100</v>
      </c>
      <c r="C50" s="101">
        <v>33.5</v>
      </c>
      <c r="D50" s="101">
        <v>42.5</v>
      </c>
      <c r="E50" s="24"/>
      <c r="F50" s="24"/>
      <c r="G50" s="24"/>
      <c r="H50" s="102"/>
    </row>
    <row r="51" spans="1:8" ht="18" customHeight="1" x14ac:dyDescent="0.25">
      <c r="A51" s="51" t="str">
        <f>'summary sheet (Final)'!B44</f>
        <v>18CSE035</v>
      </c>
      <c r="B51" s="49" t="s">
        <v>101</v>
      </c>
      <c r="C51" s="101">
        <v>33</v>
      </c>
      <c r="D51" s="101">
        <v>37</v>
      </c>
      <c r="E51" s="24"/>
      <c r="F51" s="24"/>
      <c r="G51" s="24"/>
      <c r="H51" s="102"/>
    </row>
    <row r="52" spans="1:8" ht="15.75" x14ac:dyDescent="0.25">
      <c r="A52" s="105" t="s">
        <v>128</v>
      </c>
      <c r="B52" s="104"/>
      <c r="C52" s="104"/>
      <c r="D52" s="104"/>
      <c r="E52" s="104"/>
      <c r="F52" s="104"/>
      <c r="G52" s="104"/>
      <c r="H52" s="104"/>
    </row>
    <row r="53" spans="1:8" x14ac:dyDescent="0.25">
      <c r="A53" s="103"/>
      <c r="B53" s="103"/>
      <c r="C53" s="103"/>
      <c r="D53" s="103"/>
      <c r="E53" s="103"/>
      <c r="F53" s="103"/>
      <c r="G53" s="103"/>
      <c r="H53" s="103"/>
    </row>
    <row r="54" spans="1:8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 x14ac:dyDescent="0.25">
      <c r="A55" s="98"/>
      <c r="B55" s="98"/>
      <c r="C55" s="98"/>
      <c r="D55" s="98"/>
      <c r="E55" s="114"/>
      <c r="F55" s="114"/>
      <c r="G55" s="114"/>
      <c r="H55" s="98"/>
    </row>
    <row r="56" spans="1:8" x14ac:dyDescent="0.25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" workbookViewId="0">
      <selection activeCell="A17" sqref="A17:A51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 x14ac:dyDescent="0.25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 x14ac:dyDescent="0.25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 x14ac:dyDescent="0.25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 x14ac:dyDescent="0.25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 x14ac:dyDescent="0.25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 x14ac:dyDescent="0.25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 x14ac:dyDescent="0.25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 x14ac:dyDescent="0.25">
      <c r="A13" s="99" t="s">
        <v>123</v>
      </c>
      <c r="B13" s="52"/>
      <c r="C13" s="52"/>
      <c r="D13" s="52"/>
      <c r="E13" s="115" t="s">
        <v>133</v>
      </c>
      <c r="F13" s="115"/>
      <c r="G13" s="115"/>
      <c r="H13" s="115"/>
    </row>
    <row r="14" spans="1:8" x14ac:dyDescent="0.25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 x14ac:dyDescent="0.25">
      <c r="A15" s="117" t="s">
        <v>53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 x14ac:dyDescent="0.25">
      <c r="A16" s="117"/>
      <c r="B16" s="117"/>
      <c r="C16" s="118"/>
      <c r="D16" s="100" t="s">
        <v>113</v>
      </c>
      <c r="E16" s="100" t="s">
        <v>114</v>
      </c>
      <c r="F16" s="100" t="s">
        <v>24</v>
      </c>
      <c r="G16" s="79" t="s">
        <v>115</v>
      </c>
      <c r="H16" s="100" t="s">
        <v>25</v>
      </c>
    </row>
    <row r="17" spans="1:8" ht="18" customHeight="1" x14ac:dyDescent="0.25">
      <c r="A17" s="51" t="str">
        <f>'summary sheet (Final)'!B10</f>
        <v>18CSE001</v>
      </c>
      <c r="B17" s="49" t="s">
        <v>67</v>
      </c>
      <c r="C17" s="101">
        <v>27</v>
      </c>
      <c r="D17" s="101">
        <v>35</v>
      </c>
      <c r="E17" s="24">
        <v>42</v>
      </c>
      <c r="F17" s="24">
        <f>ABS(D17-E17)</f>
        <v>7</v>
      </c>
      <c r="G17" s="24"/>
      <c r="H17" s="24">
        <f>IF(G17=0,(D17+E17)/2,IF((ABS(D17-G17)&gt;=ABS(E17-G17)),(E17+G17)/2,(D17+G17)/2))</f>
        <v>38.5</v>
      </c>
    </row>
    <row r="18" spans="1:8" ht="18" customHeight="1" x14ac:dyDescent="0.25">
      <c r="A18" s="51" t="str">
        <f>'summary sheet (Final)'!B11</f>
        <v>18CSE002</v>
      </c>
      <c r="B18" s="49" t="s">
        <v>68</v>
      </c>
      <c r="C18" s="101">
        <v>28.5</v>
      </c>
      <c r="D18" s="101">
        <v>34</v>
      </c>
      <c r="E18" s="24">
        <v>41</v>
      </c>
      <c r="F18" s="24">
        <f t="shared" ref="F18:F51" si="0">ABS(D18-E18)</f>
        <v>7</v>
      </c>
      <c r="G18" s="24"/>
      <c r="H18" s="24">
        <f t="shared" ref="H18:H51" si="1">IF(G18=0,(D18+E18)/2,IF((ABS(D18-G18)&gt;=ABS(E18-G18)),(E18+G18)/2,(D18+G18)/2))</f>
        <v>37.5</v>
      </c>
    </row>
    <row r="19" spans="1:8" ht="18" customHeight="1" x14ac:dyDescent="0.25">
      <c r="A19" s="51" t="str">
        <f>'summary sheet (Final)'!B12</f>
        <v>18CSE003</v>
      </c>
      <c r="B19" s="49" t="s">
        <v>69</v>
      </c>
      <c r="C19" s="101">
        <v>28</v>
      </c>
      <c r="D19" s="101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 x14ac:dyDescent="0.25">
      <c r="A20" s="51" t="str">
        <f>'summary sheet (Final)'!B13</f>
        <v>18CSE004</v>
      </c>
      <c r="B20" s="49" t="s">
        <v>70</v>
      </c>
      <c r="C20" s="101">
        <v>28</v>
      </c>
      <c r="D20" s="101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 x14ac:dyDescent="0.25">
      <c r="A21" s="51" t="str">
        <f>'summary sheet (Final)'!B14</f>
        <v>18CSE005</v>
      </c>
      <c r="B21" s="49" t="s">
        <v>71</v>
      </c>
      <c r="C21" s="101">
        <v>29.5</v>
      </c>
      <c r="D21" s="101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 x14ac:dyDescent="0.25">
      <c r="A22" s="51" t="str">
        <f>'summary sheet (Final)'!B15</f>
        <v>18CSE006</v>
      </c>
      <c r="B22" s="49" t="s">
        <v>72</v>
      </c>
      <c r="C22" s="101">
        <v>34.5</v>
      </c>
      <c r="D22" s="101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 x14ac:dyDescent="0.25">
      <c r="A23" s="51" t="str">
        <f>'summary sheet (Final)'!B16</f>
        <v>18CSE007</v>
      </c>
      <c r="B23" s="49" t="s">
        <v>73</v>
      </c>
      <c r="C23" s="101">
        <v>32.5</v>
      </c>
      <c r="D23" s="101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 x14ac:dyDescent="0.25">
      <c r="A24" s="51" t="str">
        <f>'summary sheet (Final)'!B17</f>
        <v>18CSE008</v>
      </c>
      <c r="B24" s="49" t="s">
        <v>74</v>
      </c>
      <c r="C24" s="101">
        <v>31</v>
      </c>
      <c r="D24" s="101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 x14ac:dyDescent="0.25">
      <c r="A25" s="51" t="str">
        <f>'summary sheet (Final)'!B18</f>
        <v>18CSE009</v>
      </c>
      <c r="B25" s="49" t="s">
        <v>75</v>
      </c>
      <c r="C25" s="101">
        <v>29.5</v>
      </c>
      <c r="D25" s="101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 x14ac:dyDescent="0.25">
      <c r="A26" s="51" t="str">
        <f>'summary sheet (Final)'!B19</f>
        <v>18CSE010</v>
      </c>
      <c r="B26" s="49" t="s">
        <v>76</v>
      </c>
      <c r="C26" s="101">
        <v>27</v>
      </c>
      <c r="D26" s="101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 x14ac:dyDescent="0.25">
      <c r="A27" s="51" t="str">
        <f>'summary sheet (Final)'!B20</f>
        <v>18CSE011</v>
      </c>
      <c r="B27" s="49" t="s">
        <v>77</v>
      </c>
      <c r="C27" s="101">
        <v>36</v>
      </c>
      <c r="D27" s="101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 x14ac:dyDescent="0.25">
      <c r="A28" s="51" t="str">
        <f>'summary sheet (Final)'!B21</f>
        <v>18CSE012</v>
      </c>
      <c r="B28" s="49" t="s">
        <v>78</v>
      </c>
      <c r="C28" s="101">
        <v>32.5</v>
      </c>
      <c r="D28" s="101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 x14ac:dyDescent="0.25">
      <c r="A29" s="51" t="str">
        <f>'summary sheet (Final)'!B22</f>
        <v>18CSE013</v>
      </c>
      <c r="B29" s="49" t="s">
        <v>79</v>
      </c>
      <c r="C29" s="101">
        <v>31</v>
      </c>
      <c r="D29" s="101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 x14ac:dyDescent="0.25">
      <c r="A30" s="51" t="str">
        <f>'summary sheet (Final)'!B23</f>
        <v>18CSE014</v>
      </c>
      <c r="B30" s="49" t="s">
        <v>80</v>
      </c>
      <c r="C30" s="101">
        <v>29</v>
      </c>
      <c r="D30" s="101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 x14ac:dyDescent="0.25">
      <c r="A31" s="51" t="str">
        <f>'summary sheet (Final)'!B24</f>
        <v>18CSE015</v>
      </c>
      <c r="B31" s="49" t="s">
        <v>81</v>
      </c>
      <c r="C31" s="101">
        <v>32</v>
      </c>
      <c r="D31" s="101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 x14ac:dyDescent="0.25">
      <c r="A32" s="51" t="str">
        <f>'summary sheet (Final)'!B25</f>
        <v>18CSE016</v>
      </c>
      <c r="B32" s="49" t="s">
        <v>82</v>
      </c>
      <c r="C32" s="101">
        <v>34</v>
      </c>
      <c r="D32" s="101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 x14ac:dyDescent="0.25">
      <c r="A33" s="51" t="str">
        <f>'summary sheet (Final)'!B26</f>
        <v>18CSE017</v>
      </c>
      <c r="B33" s="49" t="s">
        <v>83</v>
      </c>
      <c r="C33" s="101">
        <v>30</v>
      </c>
      <c r="D33" s="101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 x14ac:dyDescent="0.25">
      <c r="A34" s="51" t="str">
        <f>'summary sheet (Final)'!B27</f>
        <v>18CSE018</v>
      </c>
      <c r="B34" s="49" t="s">
        <v>84</v>
      </c>
      <c r="C34" s="101">
        <v>30</v>
      </c>
      <c r="D34" s="101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 x14ac:dyDescent="0.25">
      <c r="A35" s="51" t="str">
        <f>'summary sheet (Final)'!B28</f>
        <v>18CSE019</v>
      </c>
      <c r="B35" s="49" t="s">
        <v>85</v>
      </c>
      <c r="C35" s="101">
        <v>27.5</v>
      </c>
      <c r="D35" s="101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 x14ac:dyDescent="0.25">
      <c r="A36" s="51" t="str">
        <f>'summary sheet (Final)'!B29</f>
        <v>18CSE020</v>
      </c>
      <c r="B36" s="49" t="s">
        <v>86</v>
      </c>
      <c r="C36" s="101">
        <v>32.5</v>
      </c>
      <c r="D36" s="101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 x14ac:dyDescent="0.25">
      <c r="A37" s="51" t="str">
        <f>'summary sheet (Final)'!B30</f>
        <v>18CSE021</v>
      </c>
      <c r="B37" s="49" t="s">
        <v>87</v>
      </c>
      <c r="C37" s="101">
        <v>29.5</v>
      </c>
      <c r="D37" s="101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 x14ac:dyDescent="0.25">
      <c r="A38" s="51" t="str">
        <f>'summary sheet (Final)'!B31</f>
        <v>18CSE022</v>
      </c>
      <c r="B38" s="49" t="s">
        <v>88</v>
      </c>
      <c r="C38" s="101">
        <v>31</v>
      </c>
      <c r="D38" s="101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 x14ac:dyDescent="0.25">
      <c r="A39" s="51" t="str">
        <f>'summary sheet (Final)'!B32</f>
        <v>18CSE023</v>
      </c>
      <c r="B39" s="49" t="s">
        <v>89</v>
      </c>
      <c r="C39" s="101">
        <v>32.5</v>
      </c>
      <c r="D39" s="101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 x14ac:dyDescent="0.25">
      <c r="A40" s="51" t="str">
        <f>'summary sheet (Final)'!B33</f>
        <v>18CSE024</v>
      </c>
      <c r="B40" s="49" t="s">
        <v>90</v>
      </c>
      <c r="C40" s="101">
        <v>31.5</v>
      </c>
      <c r="D40" s="101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 x14ac:dyDescent="0.25">
      <c r="A41" s="51" t="str">
        <f>'summary sheet (Final)'!B34</f>
        <v>18CSE025</v>
      </c>
      <c r="B41" s="49" t="s">
        <v>91</v>
      </c>
      <c r="C41" s="101">
        <v>28</v>
      </c>
      <c r="D41" s="101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 x14ac:dyDescent="0.25">
      <c r="A42" s="51" t="str">
        <f>'summary sheet (Final)'!B35</f>
        <v>18CSE026</v>
      </c>
      <c r="B42" s="49" t="s">
        <v>92</v>
      </c>
      <c r="C42" s="101">
        <v>32</v>
      </c>
      <c r="D42" s="101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 x14ac:dyDescent="0.25">
      <c r="A43" s="51" t="str">
        <f>'summary sheet (Final)'!B36</f>
        <v>18CSE027</v>
      </c>
      <c r="B43" s="49" t="s">
        <v>93</v>
      </c>
      <c r="C43" s="101">
        <v>36</v>
      </c>
      <c r="D43" s="101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 x14ac:dyDescent="0.25">
      <c r="A44" s="51" t="str">
        <f>'summary sheet (Final)'!B37</f>
        <v>18CSE028</v>
      </c>
      <c r="B44" s="49" t="s">
        <v>94</v>
      </c>
      <c r="C44" s="101">
        <v>31.5</v>
      </c>
      <c r="D44" s="101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 x14ac:dyDescent="0.25">
      <c r="A45" s="51" t="str">
        <f>'summary sheet (Final)'!B38</f>
        <v>18CSE029</v>
      </c>
      <c r="B45" s="49" t="s">
        <v>95</v>
      </c>
      <c r="C45" s="101">
        <v>31</v>
      </c>
      <c r="D45" s="101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 x14ac:dyDescent="0.25">
      <c r="A46" s="51" t="str">
        <f>'summary sheet (Final)'!B39</f>
        <v>18CSE030</v>
      </c>
      <c r="B46" s="49" t="s">
        <v>96</v>
      </c>
      <c r="C46" s="101">
        <v>32.5</v>
      </c>
      <c r="D46" s="101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 x14ac:dyDescent="0.25">
      <c r="A47" s="51" t="str">
        <f>'summary sheet (Final)'!B40</f>
        <v>18CSE031</v>
      </c>
      <c r="B47" s="49" t="s">
        <v>97</v>
      </c>
      <c r="C47" s="101">
        <v>30.5</v>
      </c>
      <c r="D47" s="101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 x14ac:dyDescent="0.25">
      <c r="A48" s="51" t="str">
        <f>'summary sheet (Final)'!B41</f>
        <v>18CSE032</v>
      </c>
      <c r="B48" s="49" t="s">
        <v>98</v>
      </c>
      <c r="C48" s="101">
        <v>28</v>
      </c>
      <c r="D48" s="101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 x14ac:dyDescent="0.25">
      <c r="A49" s="51" t="str">
        <f>'summary sheet (Final)'!B42</f>
        <v>18CSE033</v>
      </c>
      <c r="B49" s="49" t="s">
        <v>99</v>
      </c>
      <c r="C49" s="101">
        <v>27</v>
      </c>
      <c r="D49" s="101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 x14ac:dyDescent="0.25">
      <c r="A50" s="51" t="str">
        <f>'summary sheet (Final)'!B43</f>
        <v>18CSE034</v>
      </c>
      <c r="B50" s="49" t="s">
        <v>100</v>
      </c>
      <c r="C50" s="101">
        <v>29.5</v>
      </c>
      <c r="D50" s="101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 x14ac:dyDescent="0.25">
      <c r="A51" s="51" t="str">
        <f>'summary sheet (Final)'!B44</f>
        <v>18CSE035</v>
      </c>
      <c r="B51" s="49" t="s">
        <v>101</v>
      </c>
      <c r="C51" s="101">
        <v>25</v>
      </c>
      <c r="D51" s="101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 x14ac:dyDescent="0.25">
      <c r="A52" s="105" t="s">
        <v>128</v>
      </c>
      <c r="B52" s="104"/>
      <c r="C52" s="104"/>
      <c r="D52" s="104"/>
      <c r="E52" s="104"/>
      <c r="F52" s="104"/>
      <c r="G52" s="104"/>
      <c r="H52" s="104"/>
    </row>
    <row r="53" spans="1:8" x14ac:dyDescent="0.25">
      <c r="A53" s="103"/>
      <c r="B53" s="103"/>
      <c r="C53" s="103"/>
      <c r="D53" s="103"/>
      <c r="E53" s="103"/>
      <c r="F53" s="103"/>
      <c r="G53" s="103"/>
      <c r="H53" s="103"/>
    </row>
    <row r="54" spans="1:8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 x14ac:dyDescent="0.25">
      <c r="A55" s="98"/>
      <c r="B55" s="98"/>
      <c r="C55" s="98"/>
      <c r="D55" s="98"/>
      <c r="E55" s="114"/>
      <c r="F55" s="114"/>
      <c r="G55" s="114"/>
      <c r="H55" s="98"/>
    </row>
    <row r="56" spans="1:8" x14ac:dyDescent="0.25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7" workbookViewId="0">
      <selection activeCell="A17" sqref="A17:A51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20" t="s">
        <v>18</v>
      </c>
      <c r="G1" s="120"/>
      <c r="H1" s="120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21" t="s">
        <v>21</v>
      </c>
      <c r="B3" s="121"/>
      <c r="C3" s="121"/>
      <c r="D3" s="121"/>
      <c r="E3" s="121"/>
      <c r="F3" s="20" t="s">
        <v>55</v>
      </c>
      <c r="G3" s="20" t="s">
        <v>12</v>
      </c>
      <c r="H3" s="21">
        <v>4</v>
      </c>
    </row>
    <row r="4" spans="1:8" x14ac:dyDescent="0.25">
      <c r="A4" s="121"/>
      <c r="B4" s="121"/>
      <c r="C4" s="121"/>
      <c r="D4" s="121"/>
      <c r="E4" s="121"/>
      <c r="F4" s="20" t="s">
        <v>56</v>
      </c>
      <c r="G4" s="20" t="s">
        <v>7</v>
      </c>
      <c r="H4" s="21">
        <v>3.75</v>
      </c>
    </row>
    <row r="5" spans="1:8" x14ac:dyDescent="0.25">
      <c r="A5" s="122" t="s">
        <v>22</v>
      </c>
      <c r="B5" s="122"/>
      <c r="C5" s="122"/>
      <c r="D5" s="122"/>
      <c r="E5" s="122"/>
      <c r="F5" s="20" t="s">
        <v>57</v>
      </c>
      <c r="G5" s="20" t="s">
        <v>13</v>
      </c>
      <c r="H5" s="21">
        <v>3.5</v>
      </c>
    </row>
    <row r="6" spans="1:8" x14ac:dyDescent="0.25">
      <c r="A6" s="122"/>
      <c r="B6" s="122"/>
      <c r="C6" s="122"/>
      <c r="D6" s="122"/>
      <c r="E6" s="122"/>
      <c r="F6" s="20" t="s">
        <v>58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59</v>
      </c>
      <c r="G7" s="20" t="s">
        <v>8</v>
      </c>
      <c r="H7" s="21">
        <v>3</v>
      </c>
    </row>
    <row r="8" spans="1:8" x14ac:dyDescent="0.25">
      <c r="A8" s="119" t="s">
        <v>23</v>
      </c>
      <c r="B8" s="119"/>
      <c r="C8" s="119"/>
      <c r="D8" s="119"/>
      <c r="E8" s="119"/>
      <c r="F8" s="20" t="s">
        <v>60</v>
      </c>
      <c r="G8" s="20" t="s">
        <v>15</v>
      </c>
      <c r="H8" s="21">
        <v>2.75</v>
      </c>
    </row>
    <row r="9" spans="1:8" x14ac:dyDescent="0.25">
      <c r="A9" s="123"/>
      <c r="B9" s="123"/>
      <c r="C9" s="123"/>
      <c r="D9" s="123"/>
      <c r="E9" s="123"/>
      <c r="F9" s="20" t="s">
        <v>61</v>
      </c>
      <c r="G9" s="20" t="s">
        <v>16</v>
      </c>
      <c r="H9" s="21">
        <v>2.5</v>
      </c>
    </row>
    <row r="10" spans="1:8" x14ac:dyDescent="0.25">
      <c r="A10" s="119"/>
      <c r="B10" s="119"/>
      <c r="C10" s="119"/>
      <c r="D10" s="119"/>
      <c r="E10" s="119"/>
      <c r="F10" s="20" t="s">
        <v>62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63</v>
      </c>
      <c r="G11" s="20" t="s">
        <v>10</v>
      </c>
      <c r="H11" s="21">
        <v>2</v>
      </c>
    </row>
    <row r="12" spans="1:8" x14ac:dyDescent="0.25">
      <c r="A12" s="98"/>
      <c r="B12" s="99"/>
      <c r="C12" s="99"/>
      <c r="D12" s="99"/>
      <c r="E12" s="99"/>
      <c r="F12" s="20" t="s">
        <v>64</v>
      </c>
      <c r="G12" s="20" t="s">
        <v>11</v>
      </c>
      <c r="H12" s="21">
        <v>0</v>
      </c>
    </row>
    <row r="13" spans="1:8" ht="15" customHeight="1" x14ac:dyDescent="0.25">
      <c r="A13" s="99" t="s">
        <v>134</v>
      </c>
      <c r="B13" s="52"/>
      <c r="C13" s="52"/>
      <c r="D13" s="52"/>
      <c r="E13" s="115" t="s">
        <v>135</v>
      </c>
      <c r="F13" s="115"/>
      <c r="G13" s="115"/>
      <c r="H13" s="115"/>
    </row>
    <row r="14" spans="1:8" x14ac:dyDescent="0.25">
      <c r="A14" s="99"/>
      <c r="B14" s="52"/>
      <c r="C14" s="52"/>
      <c r="D14" s="52"/>
      <c r="E14" s="116"/>
      <c r="F14" s="116"/>
      <c r="G14" s="116"/>
      <c r="H14" s="116"/>
    </row>
    <row r="15" spans="1:8" ht="23.25" customHeight="1" x14ac:dyDescent="0.25">
      <c r="A15" s="117" t="s">
        <v>53</v>
      </c>
      <c r="B15" s="117" t="s">
        <v>38</v>
      </c>
      <c r="C15" s="118" t="s">
        <v>33</v>
      </c>
      <c r="D15" s="124" t="s">
        <v>34</v>
      </c>
      <c r="E15" s="125"/>
      <c r="F15" s="125"/>
      <c r="G15" s="125"/>
      <c r="H15" s="125"/>
    </row>
    <row r="16" spans="1:8" ht="81" customHeight="1" x14ac:dyDescent="0.25">
      <c r="A16" s="117"/>
      <c r="B16" s="117"/>
      <c r="C16" s="118"/>
      <c r="D16" s="124"/>
      <c r="E16" s="126"/>
      <c r="F16" s="126"/>
      <c r="G16" s="126"/>
      <c r="H16" s="126"/>
    </row>
    <row r="17" spans="1:9" ht="18" customHeight="1" x14ac:dyDescent="0.25">
      <c r="A17" s="51" t="str">
        <f>'summary sheet (Final)'!B10</f>
        <v>18CSE001</v>
      </c>
      <c r="B17" s="49" t="s">
        <v>67</v>
      </c>
      <c r="C17" s="101">
        <v>32</v>
      </c>
      <c r="D17" s="101">
        <v>35</v>
      </c>
      <c r="E17" s="24"/>
      <c r="F17" s="24"/>
      <c r="G17" s="24"/>
      <c r="H17" s="102"/>
      <c r="I17" s="106"/>
    </row>
    <row r="18" spans="1:9" ht="18" customHeight="1" x14ac:dyDescent="0.25">
      <c r="A18" s="51" t="str">
        <f>'summary sheet (Final)'!B11</f>
        <v>18CSE002</v>
      </c>
      <c r="B18" s="49" t="s">
        <v>68</v>
      </c>
      <c r="C18" s="101">
        <v>32</v>
      </c>
      <c r="D18" s="101">
        <v>36</v>
      </c>
      <c r="E18" s="24"/>
      <c r="F18" s="24"/>
      <c r="G18" s="24"/>
      <c r="H18" s="102"/>
      <c r="I18" s="106"/>
    </row>
    <row r="19" spans="1:9" ht="18" customHeight="1" x14ac:dyDescent="0.25">
      <c r="A19" s="51" t="str">
        <f>'summary sheet (Final)'!B12</f>
        <v>18CSE003</v>
      </c>
      <c r="B19" s="49" t="s">
        <v>69</v>
      </c>
      <c r="C19" s="101">
        <v>32.5</v>
      </c>
      <c r="D19" s="101">
        <v>40</v>
      </c>
      <c r="E19" s="24"/>
      <c r="F19" s="24"/>
      <c r="G19" s="24"/>
      <c r="H19" s="102"/>
      <c r="I19" s="106"/>
    </row>
    <row r="20" spans="1:9" ht="18" customHeight="1" x14ac:dyDescent="0.25">
      <c r="A20" s="51" t="str">
        <f>'summary sheet (Final)'!B13</f>
        <v>18CSE004</v>
      </c>
      <c r="B20" s="49" t="s">
        <v>70</v>
      </c>
      <c r="C20" s="101">
        <v>32.5</v>
      </c>
      <c r="D20" s="101">
        <v>36</v>
      </c>
      <c r="E20" s="24"/>
      <c r="F20" s="24"/>
      <c r="G20" s="24"/>
      <c r="H20" s="102"/>
      <c r="I20" s="106"/>
    </row>
    <row r="21" spans="1:9" ht="18" customHeight="1" x14ac:dyDescent="0.25">
      <c r="A21" s="51" t="str">
        <f>'summary sheet (Final)'!B14</f>
        <v>18CSE005</v>
      </c>
      <c r="B21" s="49" t="s">
        <v>71</v>
      </c>
      <c r="C21" s="101">
        <v>35</v>
      </c>
      <c r="D21" s="101">
        <v>37.5</v>
      </c>
      <c r="E21" s="24"/>
      <c r="F21" s="24"/>
      <c r="G21" s="24"/>
      <c r="H21" s="102"/>
      <c r="I21" s="106"/>
    </row>
    <row r="22" spans="1:9" ht="18" customHeight="1" x14ac:dyDescent="0.25">
      <c r="A22" s="51" t="str">
        <f>'summary sheet (Final)'!B15</f>
        <v>18CSE006</v>
      </c>
      <c r="B22" s="49" t="s">
        <v>72</v>
      </c>
      <c r="C22" s="101">
        <v>35</v>
      </c>
      <c r="D22" s="101">
        <v>40.5</v>
      </c>
      <c r="E22" s="24"/>
      <c r="F22" s="24"/>
      <c r="G22" s="24"/>
      <c r="H22" s="102"/>
      <c r="I22" s="106"/>
    </row>
    <row r="23" spans="1:9" ht="18" customHeight="1" x14ac:dyDescent="0.25">
      <c r="A23" s="51" t="str">
        <f>'summary sheet (Final)'!B16</f>
        <v>18CSE007</v>
      </c>
      <c r="B23" s="49" t="s">
        <v>73</v>
      </c>
      <c r="C23" s="101">
        <v>34.5</v>
      </c>
      <c r="D23" s="101">
        <v>39</v>
      </c>
      <c r="E23" s="24"/>
      <c r="F23" s="24"/>
      <c r="G23" s="24"/>
      <c r="H23" s="102"/>
      <c r="I23" s="106"/>
    </row>
    <row r="24" spans="1:9" ht="18" customHeight="1" x14ac:dyDescent="0.25">
      <c r="A24" s="51" t="str">
        <f>'summary sheet (Final)'!B17</f>
        <v>18CSE008</v>
      </c>
      <c r="B24" s="49" t="s">
        <v>74</v>
      </c>
      <c r="C24" s="101">
        <v>34</v>
      </c>
      <c r="D24" s="101">
        <v>44</v>
      </c>
      <c r="E24" s="24"/>
      <c r="F24" s="24"/>
      <c r="G24" s="24"/>
      <c r="H24" s="102"/>
      <c r="I24" s="106"/>
    </row>
    <row r="25" spans="1:9" ht="18" customHeight="1" x14ac:dyDescent="0.25">
      <c r="A25" s="51" t="str">
        <f>'summary sheet (Final)'!B18</f>
        <v>18CSE009</v>
      </c>
      <c r="B25" s="49" t="s">
        <v>75</v>
      </c>
      <c r="C25" s="101">
        <v>31</v>
      </c>
      <c r="D25" s="101">
        <v>42.5</v>
      </c>
      <c r="E25" s="24"/>
      <c r="F25" s="24"/>
      <c r="G25" s="24"/>
      <c r="H25" s="102"/>
      <c r="I25" s="106"/>
    </row>
    <row r="26" spans="1:9" ht="18" customHeight="1" x14ac:dyDescent="0.25">
      <c r="A26" s="51" t="str">
        <f>'summary sheet (Final)'!B19</f>
        <v>18CSE010</v>
      </c>
      <c r="B26" s="49" t="s">
        <v>76</v>
      </c>
      <c r="C26" s="101">
        <v>31</v>
      </c>
      <c r="D26" s="101">
        <v>37</v>
      </c>
      <c r="E26" s="24"/>
      <c r="F26" s="24"/>
      <c r="G26" s="24"/>
      <c r="H26" s="102"/>
      <c r="I26" s="106"/>
    </row>
    <row r="27" spans="1:9" ht="18" customHeight="1" x14ac:dyDescent="0.25">
      <c r="A27" s="51" t="str">
        <f>'summary sheet (Final)'!B20</f>
        <v>18CSE011</v>
      </c>
      <c r="B27" s="49" t="s">
        <v>77</v>
      </c>
      <c r="C27" s="101">
        <v>34</v>
      </c>
      <c r="D27" s="101">
        <v>50.5</v>
      </c>
      <c r="E27" s="24"/>
      <c r="F27" s="24"/>
      <c r="G27" s="24"/>
      <c r="H27" s="102"/>
      <c r="I27" s="106"/>
    </row>
    <row r="28" spans="1:9" ht="18" customHeight="1" x14ac:dyDescent="0.25">
      <c r="A28" s="51" t="str">
        <f>'summary sheet (Final)'!B21</f>
        <v>18CSE012</v>
      </c>
      <c r="B28" s="49" t="s">
        <v>78</v>
      </c>
      <c r="C28" s="101">
        <v>35</v>
      </c>
      <c r="D28" s="101">
        <v>47</v>
      </c>
      <c r="E28" s="24"/>
      <c r="F28" s="24"/>
      <c r="G28" s="24"/>
      <c r="H28" s="102"/>
      <c r="I28" s="106"/>
    </row>
    <row r="29" spans="1:9" ht="18" customHeight="1" x14ac:dyDescent="0.25">
      <c r="A29" s="51" t="str">
        <f>'summary sheet (Final)'!B22</f>
        <v>18CSE013</v>
      </c>
      <c r="B29" s="49" t="s">
        <v>79</v>
      </c>
      <c r="C29" s="101">
        <v>31.5</v>
      </c>
      <c r="D29" s="101">
        <v>39.5</v>
      </c>
      <c r="E29" s="24"/>
      <c r="F29" s="24"/>
      <c r="G29" s="24"/>
      <c r="H29" s="102"/>
      <c r="I29" s="106"/>
    </row>
    <row r="30" spans="1:9" ht="18" customHeight="1" x14ac:dyDescent="0.25">
      <c r="A30" s="51" t="str">
        <f>'summary sheet (Final)'!B23</f>
        <v>18CSE014</v>
      </c>
      <c r="B30" s="49" t="s">
        <v>80</v>
      </c>
      <c r="C30" s="101">
        <v>32</v>
      </c>
      <c r="D30" s="101">
        <v>48</v>
      </c>
      <c r="E30" s="24"/>
      <c r="F30" s="24"/>
      <c r="G30" s="24"/>
      <c r="H30" s="102"/>
      <c r="I30" s="106"/>
    </row>
    <row r="31" spans="1:9" ht="18" customHeight="1" x14ac:dyDescent="0.25">
      <c r="A31" s="51" t="str">
        <f>'summary sheet (Final)'!B24</f>
        <v>18CSE015</v>
      </c>
      <c r="B31" s="49" t="s">
        <v>81</v>
      </c>
      <c r="C31" s="101">
        <v>35</v>
      </c>
      <c r="D31" s="101">
        <v>42.5</v>
      </c>
      <c r="E31" s="24"/>
      <c r="F31" s="24"/>
      <c r="G31" s="24"/>
      <c r="H31" s="102"/>
      <c r="I31" s="106"/>
    </row>
    <row r="32" spans="1:9" ht="18" customHeight="1" x14ac:dyDescent="0.25">
      <c r="A32" s="51" t="str">
        <f>'summary sheet (Final)'!B25</f>
        <v>18CSE016</v>
      </c>
      <c r="B32" s="49" t="s">
        <v>82</v>
      </c>
      <c r="C32" s="101">
        <v>34</v>
      </c>
      <c r="D32" s="101">
        <v>41.5</v>
      </c>
      <c r="E32" s="24"/>
      <c r="F32" s="24"/>
      <c r="G32" s="24"/>
      <c r="H32" s="102"/>
      <c r="I32" s="106"/>
    </row>
    <row r="33" spans="1:9" ht="18" customHeight="1" x14ac:dyDescent="0.25">
      <c r="A33" s="51" t="str">
        <f>'summary sheet (Final)'!B26</f>
        <v>18CSE017</v>
      </c>
      <c r="B33" s="49" t="s">
        <v>83</v>
      </c>
      <c r="C33" s="101">
        <v>33.5</v>
      </c>
      <c r="D33" s="101">
        <v>39</v>
      </c>
      <c r="E33" s="24"/>
      <c r="F33" s="24"/>
      <c r="G33" s="24"/>
      <c r="H33" s="102"/>
      <c r="I33" s="106"/>
    </row>
    <row r="34" spans="1:9" ht="18" customHeight="1" x14ac:dyDescent="0.25">
      <c r="A34" s="51" t="str">
        <f>'summary sheet (Final)'!B27</f>
        <v>18CSE018</v>
      </c>
      <c r="B34" s="49" t="s">
        <v>84</v>
      </c>
      <c r="C34" s="101">
        <v>32</v>
      </c>
      <c r="D34" s="101">
        <v>39</v>
      </c>
      <c r="E34" s="24"/>
      <c r="F34" s="24"/>
      <c r="G34" s="24"/>
      <c r="H34" s="102"/>
      <c r="I34" s="106"/>
    </row>
    <row r="35" spans="1:9" ht="18" customHeight="1" x14ac:dyDescent="0.25">
      <c r="A35" s="51" t="str">
        <f>'summary sheet (Final)'!B28</f>
        <v>18CSE019</v>
      </c>
      <c r="B35" s="49" t="s">
        <v>85</v>
      </c>
      <c r="C35" s="101">
        <v>34</v>
      </c>
      <c r="D35" s="101">
        <v>38.5</v>
      </c>
      <c r="E35" s="24"/>
      <c r="F35" s="24"/>
      <c r="G35" s="24"/>
      <c r="H35" s="102"/>
      <c r="I35" s="106"/>
    </row>
    <row r="36" spans="1:9" ht="18" customHeight="1" x14ac:dyDescent="0.25">
      <c r="A36" s="51" t="str">
        <f>'summary sheet (Final)'!B29</f>
        <v>18CSE020</v>
      </c>
      <c r="B36" s="49" t="s">
        <v>86</v>
      </c>
      <c r="C36" s="101">
        <v>34</v>
      </c>
      <c r="D36" s="101">
        <v>43.5</v>
      </c>
      <c r="E36" s="24"/>
      <c r="F36" s="24"/>
      <c r="G36" s="24"/>
      <c r="H36" s="102"/>
      <c r="I36" s="106"/>
    </row>
    <row r="37" spans="1:9" ht="18" customHeight="1" x14ac:dyDescent="0.25">
      <c r="A37" s="51" t="str">
        <f>'summary sheet (Final)'!B30</f>
        <v>18CSE021</v>
      </c>
      <c r="B37" s="49" t="s">
        <v>87</v>
      </c>
      <c r="C37" s="101">
        <v>31</v>
      </c>
      <c r="D37" s="101">
        <v>40</v>
      </c>
      <c r="E37" s="24"/>
      <c r="F37" s="24"/>
      <c r="G37" s="24"/>
      <c r="H37" s="102"/>
      <c r="I37" s="106"/>
    </row>
    <row r="38" spans="1:9" ht="18" customHeight="1" x14ac:dyDescent="0.25">
      <c r="A38" s="51" t="str">
        <f>'summary sheet (Final)'!B31</f>
        <v>18CSE022</v>
      </c>
      <c r="B38" s="49" t="s">
        <v>88</v>
      </c>
      <c r="C38" s="101">
        <v>34</v>
      </c>
      <c r="D38" s="101">
        <v>43.5</v>
      </c>
      <c r="E38" s="24"/>
      <c r="F38" s="24"/>
      <c r="G38" s="24"/>
      <c r="H38" s="102"/>
      <c r="I38" s="106"/>
    </row>
    <row r="39" spans="1:9" ht="18" customHeight="1" x14ac:dyDescent="0.25">
      <c r="A39" s="51" t="str">
        <f>'summary sheet (Final)'!B32</f>
        <v>18CSE023</v>
      </c>
      <c r="B39" s="49" t="s">
        <v>89</v>
      </c>
      <c r="C39" s="101">
        <v>35</v>
      </c>
      <c r="D39" s="101">
        <v>48</v>
      </c>
      <c r="E39" s="24"/>
      <c r="F39" s="24"/>
      <c r="G39" s="24"/>
      <c r="H39" s="102"/>
      <c r="I39" s="106"/>
    </row>
    <row r="40" spans="1:9" ht="18" customHeight="1" x14ac:dyDescent="0.25">
      <c r="A40" s="51" t="str">
        <f>'summary sheet (Final)'!B33</f>
        <v>18CSE024</v>
      </c>
      <c r="B40" s="49" t="s">
        <v>90</v>
      </c>
      <c r="C40" s="101">
        <v>33</v>
      </c>
      <c r="D40" s="101">
        <v>44</v>
      </c>
      <c r="E40" s="24"/>
      <c r="F40" s="24"/>
      <c r="G40" s="24"/>
      <c r="H40" s="102"/>
      <c r="I40" s="106"/>
    </row>
    <row r="41" spans="1:9" ht="18" customHeight="1" x14ac:dyDescent="0.25">
      <c r="A41" s="51" t="str">
        <f>'summary sheet (Final)'!B34</f>
        <v>18CSE025</v>
      </c>
      <c r="B41" s="49" t="s">
        <v>91</v>
      </c>
      <c r="C41" s="101">
        <v>33</v>
      </c>
      <c r="D41" s="101">
        <v>39</v>
      </c>
      <c r="E41" s="24"/>
      <c r="F41" s="24"/>
      <c r="G41" s="24"/>
      <c r="H41" s="102"/>
      <c r="I41" s="106"/>
    </row>
    <row r="42" spans="1:9" ht="18" customHeight="1" x14ac:dyDescent="0.25">
      <c r="A42" s="51" t="str">
        <f>'summary sheet (Final)'!B35</f>
        <v>18CSE026</v>
      </c>
      <c r="B42" s="49" t="s">
        <v>92</v>
      </c>
      <c r="C42" s="101">
        <v>33</v>
      </c>
      <c r="D42" s="101">
        <v>40.5</v>
      </c>
      <c r="E42" s="24"/>
      <c r="F42" s="24"/>
      <c r="G42" s="24"/>
      <c r="H42" s="102"/>
      <c r="I42" s="106"/>
    </row>
    <row r="43" spans="1:9" ht="18" customHeight="1" x14ac:dyDescent="0.25">
      <c r="A43" s="51" t="str">
        <f>'summary sheet (Final)'!B36</f>
        <v>18CSE027</v>
      </c>
      <c r="B43" s="49" t="s">
        <v>93</v>
      </c>
      <c r="C43" s="101">
        <v>35</v>
      </c>
      <c r="D43" s="101">
        <v>48</v>
      </c>
      <c r="E43" s="24"/>
      <c r="F43" s="24"/>
      <c r="G43" s="24"/>
      <c r="H43" s="102"/>
      <c r="I43" s="106"/>
    </row>
    <row r="44" spans="1:9" ht="18" customHeight="1" x14ac:dyDescent="0.25">
      <c r="A44" s="51" t="str">
        <f>'summary sheet (Final)'!B37</f>
        <v>18CSE028</v>
      </c>
      <c r="B44" s="49" t="s">
        <v>94</v>
      </c>
      <c r="C44" s="101">
        <v>31</v>
      </c>
      <c r="D44" s="101">
        <v>46.5</v>
      </c>
      <c r="E44" s="24"/>
      <c r="F44" s="24"/>
      <c r="G44" s="24"/>
      <c r="H44" s="102"/>
      <c r="I44" s="106"/>
    </row>
    <row r="45" spans="1:9" ht="18" customHeight="1" x14ac:dyDescent="0.25">
      <c r="A45" s="51" t="str">
        <f>'summary sheet (Final)'!B38</f>
        <v>18CSE029</v>
      </c>
      <c r="B45" s="49" t="s">
        <v>95</v>
      </c>
      <c r="C45" s="101">
        <v>33</v>
      </c>
      <c r="D45" s="101">
        <v>43</v>
      </c>
      <c r="E45" s="24"/>
      <c r="F45" s="24"/>
      <c r="G45" s="24"/>
      <c r="H45" s="102"/>
      <c r="I45" s="106"/>
    </row>
    <row r="46" spans="1:9" ht="18" customHeight="1" x14ac:dyDescent="0.25">
      <c r="A46" s="51" t="str">
        <f>'summary sheet (Final)'!B39</f>
        <v>18CSE030</v>
      </c>
      <c r="B46" s="49" t="s">
        <v>96</v>
      </c>
      <c r="C46" s="101">
        <v>33</v>
      </c>
      <c r="D46" s="101">
        <v>50.5</v>
      </c>
      <c r="E46" s="24"/>
      <c r="F46" s="24"/>
      <c r="G46" s="24"/>
      <c r="H46" s="102"/>
      <c r="I46" s="106"/>
    </row>
    <row r="47" spans="1:9" ht="18" customHeight="1" x14ac:dyDescent="0.25">
      <c r="A47" s="51" t="str">
        <f>'summary sheet (Final)'!B40</f>
        <v>18CSE031</v>
      </c>
      <c r="B47" s="49" t="s">
        <v>97</v>
      </c>
      <c r="C47" s="101">
        <v>33</v>
      </c>
      <c r="D47" s="101">
        <v>45</v>
      </c>
      <c r="E47" s="24"/>
      <c r="F47" s="24"/>
      <c r="G47" s="24"/>
      <c r="H47" s="102"/>
      <c r="I47" s="106"/>
    </row>
    <row r="48" spans="1:9" ht="18" customHeight="1" x14ac:dyDescent="0.25">
      <c r="A48" s="51" t="str">
        <f>'summary sheet (Final)'!B41</f>
        <v>18CSE032</v>
      </c>
      <c r="B48" s="49" t="s">
        <v>98</v>
      </c>
      <c r="C48" s="101">
        <v>28</v>
      </c>
      <c r="D48" s="101">
        <v>38</v>
      </c>
      <c r="E48" s="24"/>
      <c r="F48" s="24"/>
      <c r="G48" s="24"/>
      <c r="H48" s="102"/>
      <c r="I48" s="106"/>
    </row>
    <row r="49" spans="1:9" ht="18" customHeight="1" x14ac:dyDescent="0.25">
      <c r="A49" s="51" t="str">
        <f>'summary sheet (Final)'!B42</f>
        <v>18CSE033</v>
      </c>
      <c r="B49" s="49" t="s">
        <v>99</v>
      </c>
      <c r="C49" s="101">
        <v>30</v>
      </c>
      <c r="D49" s="101">
        <v>37</v>
      </c>
      <c r="E49" s="24"/>
      <c r="F49" s="24"/>
      <c r="G49" s="24"/>
      <c r="H49" s="102"/>
      <c r="I49" s="106"/>
    </row>
    <row r="50" spans="1:9" ht="18" customHeight="1" x14ac:dyDescent="0.25">
      <c r="A50" s="51" t="str">
        <f>'summary sheet (Final)'!B43</f>
        <v>18CSE034</v>
      </c>
      <c r="B50" s="49" t="s">
        <v>100</v>
      </c>
      <c r="C50" s="101">
        <v>33</v>
      </c>
      <c r="D50" s="101">
        <v>40.5</v>
      </c>
      <c r="E50" s="24"/>
      <c r="F50" s="24"/>
      <c r="G50" s="24"/>
      <c r="H50" s="102"/>
      <c r="I50" s="106"/>
    </row>
    <row r="51" spans="1:9" ht="18" customHeight="1" x14ac:dyDescent="0.25">
      <c r="A51" s="51" t="str">
        <f>'summary sheet (Final)'!B44</f>
        <v>18CSE035</v>
      </c>
      <c r="B51" s="49" t="s">
        <v>101</v>
      </c>
      <c r="C51" s="101">
        <v>28</v>
      </c>
      <c r="D51" s="101">
        <v>38</v>
      </c>
      <c r="E51" s="24"/>
      <c r="F51" s="24"/>
      <c r="G51" s="24"/>
      <c r="H51" s="102"/>
      <c r="I51" s="106"/>
    </row>
    <row r="52" spans="1:9" ht="15.75" x14ac:dyDescent="0.25">
      <c r="A52" s="105" t="s">
        <v>128</v>
      </c>
      <c r="B52" s="104"/>
      <c r="C52" s="104"/>
      <c r="D52" s="104"/>
      <c r="E52" s="104"/>
      <c r="F52" s="104"/>
      <c r="G52" s="104"/>
      <c r="H52" s="104"/>
    </row>
    <row r="53" spans="1:9" x14ac:dyDescent="0.25">
      <c r="A53" s="103"/>
      <c r="B53" s="103"/>
      <c r="C53" s="103"/>
      <c r="D53" s="103"/>
      <c r="E53" s="103"/>
      <c r="F53" s="103"/>
      <c r="G53" s="103"/>
      <c r="H53" s="103"/>
    </row>
    <row r="54" spans="1:9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9" x14ac:dyDescent="0.25">
      <c r="A55" s="98"/>
      <c r="B55" s="98"/>
      <c r="C55" s="98"/>
      <c r="D55" s="98"/>
      <c r="E55" s="114"/>
      <c r="F55" s="114"/>
      <c r="G55" s="114"/>
      <c r="H55" s="98"/>
    </row>
    <row r="56" spans="1:9" x14ac:dyDescent="0.25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3"/>
  <sheetViews>
    <sheetView topLeftCell="H15" zoomScale="70" zoomScaleNormal="70" workbookViewId="0">
      <selection activeCell="F21" sqref="F21"/>
    </sheetView>
  </sheetViews>
  <sheetFormatPr defaultColWidth="9.140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0" width="9.85546875" style="1" customWidth="1"/>
    <col min="41" max="47" width="8.7109375" style="1" customWidth="1"/>
    <col min="48" max="51" width="9.85546875" style="1" customWidth="1"/>
    <col min="52" max="53" width="12" style="1" customWidth="1"/>
    <col min="54" max="54" width="9.42578125" style="1" bestFit="1" customWidth="1"/>
    <col min="55" max="55" width="11.5703125" style="1" bestFit="1" customWidth="1"/>
    <col min="56" max="16384" width="9.140625" style="1"/>
  </cols>
  <sheetData>
    <row r="1" spans="1:61" ht="12" customHeight="1" x14ac:dyDescent="0.25"/>
    <row r="2" spans="1:61" ht="12" customHeight="1" x14ac:dyDescent="0.25">
      <c r="A2" s="5"/>
      <c r="B2" s="5"/>
      <c r="C2" s="5"/>
      <c r="D2" s="5"/>
      <c r="E2" s="5"/>
      <c r="Q2" s="139" t="s">
        <v>126</v>
      </c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1:61" ht="12" customHeight="1" x14ac:dyDescent="0.2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V3" s="133" t="s">
        <v>41</v>
      </c>
      <c r="AW3" s="134"/>
      <c r="AX3" s="134"/>
      <c r="AY3" s="134"/>
      <c r="AZ3" s="134"/>
      <c r="BA3" s="135"/>
    </row>
    <row r="4" spans="1:61" ht="12" customHeight="1" x14ac:dyDescent="0.25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V4" s="136"/>
      <c r="AW4" s="137"/>
      <c r="AX4" s="137"/>
      <c r="AY4" s="137"/>
      <c r="AZ4" s="137"/>
      <c r="BA4" s="138"/>
    </row>
    <row r="5" spans="1:61" ht="23.25" customHeight="1" x14ac:dyDescent="0.25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V5" s="97" t="s">
        <v>42</v>
      </c>
      <c r="AW5" s="89" t="s">
        <v>43</v>
      </c>
      <c r="AX5" s="85" t="s">
        <v>52</v>
      </c>
      <c r="AY5" s="86" t="s">
        <v>44</v>
      </c>
      <c r="AZ5" s="86" t="s">
        <v>45</v>
      </c>
      <c r="BA5" s="87" t="s">
        <v>46</v>
      </c>
    </row>
    <row r="6" spans="1:61" ht="14.25" customHeight="1" x14ac:dyDescent="0.25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V6" s="97" t="s">
        <v>47</v>
      </c>
      <c r="AW6" s="89">
        <v>23</v>
      </c>
      <c r="AX6" s="89">
        <v>23</v>
      </c>
      <c r="AY6" s="85">
        <v>0</v>
      </c>
      <c r="AZ6" s="89">
        <v>23</v>
      </c>
      <c r="BA6" s="88">
        <v>100</v>
      </c>
    </row>
    <row r="7" spans="1:61" ht="14.25" customHeight="1" x14ac:dyDescent="0.2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V7" s="97" t="s">
        <v>48</v>
      </c>
      <c r="AW7" s="89">
        <v>12</v>
      </c>
      <c r="AX7" s="89">
        <v>12</v>
      </c>
      <c r="AY7" s="85">
        <v>0</v>
      </c>
      <c r="AZ7" s="89">
        <v>12</v>
      </c>
      <c r="BA7" s="88">
        <v>100</v>
      </c>
    </row>
    <row r="8" spans="1:61" ht="14.25" customHeight="1" x14ac:dyDescent="0.25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V8" s="97" t="s">
        <v>49</v>
      </c>
      <c r="AW8" s="89">
        <v>35</v>
      </c>
      <c r="AX8" s="89">
        <v>35</v>
      </c>
      <c r="AY8" s="85">
        <v>0</v>
      </c>
      <c r="AZ8" s="89">
        <v>35</v>
      </c>
      <c r="BA8" s="88">
        <v>100</v>
      </c>
    </row>
    <row r="9" spans="1:61" ht="12" customHeight="1" x14ac:dyDescent="0.3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40" t="s">
        <v>146</v>
      </c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B9" s="54"/>
      <c r="BC9" s="55"/>
      <c r="BD9" s="55"/>
    </row>
    <row r="10" spans="1:61" ht="12" customHeight="1" x14ac:dyDescent="0.25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B10" s="58"/>
      <c r="BC10" s="58"/>
      <c r="BD10" s="58"/>
    </row>
    <row r="11" spans="1:61" ht="12" customHeight="1" x14ac:dyDescent="0.2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B11" s="59"/>
      <c r="BC11" s="60"/>
      <c r="BD11" s="60"/>
    </row>
    <row r="12" spans="1:61" ht="12" customHeight="1" x14ac:dyDescent="0.25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BB12" s="59"/>
      <c r="BC12" s="60"/>
      <c r="BD12" s="60"/>
    </row>
    <row r="13" spans="1:61" ht="12" customHeight="1" x14ac:dyDescent="0.25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BB13" s="59"/>
      <c r="BC13" s="60"/>
      <c r="BD13" s="60"/>
      <c r="BE13" s="60"/>
      <c r="BF13" s="60"/>
      <c r="BG13" s="60"/>
      <c r="BH13" s="60"/>
      <c r="BI13" s="2"/>
    </row>
    <row r="14" spans="1:61" ht="12" customHeight="1" x14ac:dyDescent="0.25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BB14" s="59"/>
      <c r="BC14" s="60"/>
      <c r="BD14" s="60"/>
      <c r="BE14" s="60"/>
      <c r="BF14" s="60"/>
      <c r="BG14" s="60"/>
      <c r="BH14" s="60"/>
      <c r="BI14" s="2"/>
    </row>
    <row r="15" spans="1:6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BB15" s="4"/>
      <c r="BC15" s="60"/>
      <c r="BD15" s="60"/>
      <c r="BE15" s="60"/>
      <c r="BF15" s="60"/>
      <c r="BG15" s="60"/>
      <c r="BH15" s="60"/>
      <c r="BI15" s="2"/>
    </row>
    <row r="16" spans="1:61" ht="12" customHeight="1" x14ac:dyDescent="0.25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 x14ac:dyDescent="0.25">
      <c r="A17" s="132" t="s">
        <v>37</v>
      </c>
      <c r="B17" s="132" t="s">
        <v>53</v>
      </c>
      <c r="C17" s="132" t="s">
        <v>4</v>
      </c>
      <c r="D17" s="132" t="s">
        <v>0</v>
      </c>
      <c r="E17" s="132" t="s">
        <v>38</v>
      </c>
      <c r="F17" s="131" t="s">
        <v>5</v>
      </c>
      <c r="G17" s="131" t="s">
        <v>116</v>
      </c>
      <c r="H17" s="131"/>
      <c r="I17" s="131"/>
      <c r="J17" s="131"/>
      <c r="K17" s="131"/>
      <c r="L17" s="131" t="s">
        <v>118</v>
      </c>
      <c r="M17" s="131"/>
      <c r="N17" s="131"/>
      <c r="O17" s="131"/>
      <c r="P17" s="131"/>
      <c r="Q17" s="131" t="s">
        <v>120</v>
      </c>
      <c r="R17" s="131"/>
      <c r="S17" s="131"/>
      <c r="T17" s="131"/>
      <c r="U17" s="131"/>
      <c r="V17" s="131" t="s">
        <v>131</v>
      </c>
      <c r="W17" s="131"/>
      <c r="X17" s="131"/>
      <c r="Y17" s="131"/>
      <c r="Z17" s="131"/>
      <c r="AA17" s="131" t="s">
        <v>123</v>
      </c>
      <c r="AB17" s="131"/>
      <c r="AC17" s="131"/>
      <c r="AD17" s="131"/>
      <c r="AE17" s="131"/>
      <c r="AF17" s="131" t="s">
        <v>134</v>
      </c>
      <c r="AG17" s="131"/>
      <c r="AH17" s="131"/>
      <c r="AI17" s="131"/>
      <c r="AJ17" s="131"/>
      <c r="AK17" s="132" t="s">
        <v>136</v>
      </c>
      <c r="AL17" s="132" t="s">
        <v>140</v>
      </c>
      <c r="AM17" s="132" t="s">
        <v>137</v>
      </c>
      <c r="AN17" s="132" t="s">
        <v>139</v>
      </c>
      <c r="AO17" s="131" t="s">
        <v>102</v>
      </c>
      <c r="AP17" s="131"/>
      <c r="AQ17" s="131"/>
      <c r="AR17" s="131"/>
      <c r="AS17" s="131"/>
      <c r="AT17" s="131"/>
      <c r="AU17" s="131"/>
      <c r="AV17" s="132" t="s">
        <v>103</v>
      </c>
      <c r="AW17" s="132" t="s">
        <v>104</v>
      </c>
      <c r="AX17" s="132" t="s">
        <v>105</v>
      </c>
      <c r="AY17" s="132" t="s">
        <v>66</v>
      </c>
      <c r="AZ17" s="132" t="s">
        <v>3</v>
      </c>
      <c r="BA17" s="132" t="s">
        <v>53</v>
      </c>
    </row>
    <row r="18" spans="1:55" s="8" customFormat="1" ht="51" customHeight="1" x14ac:dyDescent="0.25">
      <c r="A18" s="132"/>
      <c r="B18" s="132"/>
      <c r="C18" s="132"/>
      <c r="D18" s="132"/>
      <c r="E18" s="132"/>
      <c r="F18" s="131"/>
      <c r="G18" s="131" t="s">
        <v>117</v>
      </c>
      <c r="H18" s="131"/>
      <c r="I18" s="131"/>
      <c r="J18" s="131"/>
      <c r="K18" s="131"/>
      <c r="L18" s="131" t="s">
        <v>119</v>
      </c>
      <c r="M18" s="131"/>
      <c r="N18" s="131"/>
      <c r="O18" s="131"/>
      <c r="P18" s="131"/>
      <c r="Q18" s="131" t="s">
        <v>121</v>
      </c>
      <c r="R18" s="131"/>
      <c r="S18" s="131"/>
      <c r="T18" s="131"/>
      <c r="U18" s="131"/>
      <c r="V18" s="131" t="s">
        <v>122</v>
      </c>
      <c r="W18" s="131"/>
      <c r="X18" s="131"/>
      <c r="Y18" s="131"/>
      <c r="Z18" s="131"/>
      <c r="AA18" s="141" t="s">
        <v>124</v>
      </c>
      <c r="AB18" s="141"/>
      <c r="AC18" s="141"/>
      <c r="AD18" s="141"/>
      <c r="AE18" s="141"/>
      <c r="AF18" s="141" t="s">
        <v>125</v>
      </c>
      <c r="AG18" s="141"/>
      <c r="AH18" s="141"/>
      <c r="AI18" s="141"/>
      <c r="AJ18" s="141"/>
      <c r="AK18" s="132"/>
      <c r="AL18" s="132"/>
      <c r="AM18" s="132"/>
      <c r="AN18" s="132"/>
      <c r="AO18" s="131"/>
      <c r="AP18" s="131"/>
      <c r="AQ18" s="131"/>
      <c r="AR18" s="131"/>
      <c r="AS18" s="131"/>
      <c r="AT18" s="131"/>
      <c r="AU18" s="131"/>
      <c r="AV18" s="132"/>
      <c r="AW18" s="132"/>
      <c r="AX18" s="132"/>
      <c r="AY18" s="132"/>
      <c r="AZ18" s="132"/>
      <c r="BA18" s="132"/>
    </row>
    <row r="19" spans="1:55" s="8" customFormat="1" ht="16.5" customHeight="1" x14ac:dyDescent="0.25">
      <c r="A19" s="132"/>
      <c r="B19" s="132"/>
      <c r="C19" s="132"/>
      <c r="D19" s="132"/>
      <c r="E19" s="132"/>
      <c r="F19" s="131"/>
      <c r="G19" s="131" t="s">
        <v>50</v>
      </c>
      <c r="H19" s="131"/>
      <c r="I19" s="131"/>
      <c r="J19" s="131"/>
      <c r="K19" s="131"/>
      <c r="L19" s="131" t="s">
        <v>138</v>
      </c>
      <c r="M19" s="131"/>
      <c r="N19" s="131"/>
      <c r="O19" s="131"/>
      <c r="P19" s="131"/>
      <c r="Q19" s="131" t="s">
        <v>50</v>
      </c>
      <c r="R19" s="131"/>
      <c r="S19" s="131"/>
      <c r="T19" s="131"/>
      <c r="U19" s="131"/>
      <c r="V19" s="131" t="s">
        <v>51</v>
      </c>
      <c r="W19" s="131"/>
      <c r="X19" s="131"/>
      <c r="Y19" s="131"/>
      <c r="Z19" s="131"/>
      <c r="AA19" s="141" t="s">
        <v>50</v>
      </c>
      <c r="AB19" s="141"/>
      <c r="AC19" s="141"/>
      <c r="AD19" s="141"/>
      <c r="AE19" s="141"/>
      <c r="AF19" s="131" t="s">
        <v>51</v>
      </c>
      <c r="AG19" s="131"/>
      <c r="AH19" s="131"/>
      <c r="AI19" s="131"/>
      <c r="AJ19" s="131"/>
      <c r="AK19" s="132"/>
      <c r="AL19" s="132"/>
      <c r="AM19" s="132"/>
      <c r="AN19" s="132"/>
      <c r="AO19" s="132" t="s">
        <v>106</v>
      </c>
      <c r="AP19" s="132" t="s">
        <v>107</v>
      </c>
      <c r="AQ19" s="132" t="s">
        <v>108</v>
      </c>
      <c r="AR19" s="132" t="s">
        <v>109</v>
      </c>
      <c r="AS19" s="132" t="s">
        <v>110</v>
      </c>
      <c r="AT19" s="132" t="s">
        <v>111</v>
      </c>
      <c r="AU19" s="132" t="s">
        <v>112</v>
      </c>
      <c r="AV19" s="132"/>
      <c r="AW19" s="132"/>
      <c r="AX19" s="132"/>
      <c r="AY19" s="132"/>
      <c r="AZ19" s="132"/>
      <c r="BA19" s="132"/>
    </row>
    <row r="20" spans="1:55" s="8" customFormat="1" ht="90" customHeight="1" x14ac:dyDescent="0.25">
      <c r="A20" s="132"/>
      <c r="B20" s="132"/>
      <c r="C20" s="132"/>
      <c r="D20" s="132"/>
      <c r="E20" s="132"/>
      <c r="F20" s="131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</row>
    <row r="21" spans="1:55" ht="51" customHeight="1" x14ac:dyDescent="0.25">
      <c r="A21" s="46">
        <v>1</v>
      </c>
      <c r="B21" s="82" t="s">
        <v>148</v>
      </c>
      <c r="C21" s="82"/>
      <c r="D21" s="90"/>
      <c r="E21" s="90" t="s">
        <v>67</v>
      </c>
      <c r="F21" s="83"/>
      <c r="G21" s="63">
        <f>'CSE-4201'!C17</f>
        <v>31</v>
      </c>
      <c r="H21" s="63">
        <f>'CSE-4201'!H17</f>
        <v>35.5</v>
      </c>
      <c r="I21" s="92">
        <f>G21+H21</f>
        <v>66.5</v>
      </c>
      <c r="J21" s="63" t="str">
        <f>LOOKUP(I21,{0,40,45,50,55,60,65,70,75,80},{"F","D","C","C+","B-","B","B+","A-","A","A+"})</f>
        <v>B+</v>
      </c>
      <c r="K21" s="63">
        <f>IF(I21="","",(LOOKUP(I21,{0,40,45,50,55,60,65,70,75,80},{0,2,2.25,2.5,2.75,3,3.25,3.5,3.75,4})))</f>
        <v>3.25</v>
      </c>
      <c r="L21" s="63">
        <f>'CSE-4202'!C17</f>
        <v>26</v>
      </c>
      <c r="M21" s="63">
        <f>'CSE-4202'!D17</f>
        <v>34</v>
      </c>
      <c r="N21" s="92">
        <f>L21+M21</f>
        <v>60</v>
      </c>
      <c r="O21" s="63" t="str">
        <f>LOOKUP(N21,{0,40,45,50,55,60,65,70,75,80},{"F","D","C","C+","B-","B","B+","A-","A","A+"})</f>
        <v>B</v>
      </c>
      <c r="P21" s="63">
        <f>IF(N21="","",(LOOKUP(N21,{0,40,45,50,55,60,65,70,75,80},{0,2,2.25,2.5,2.75,3,3.25,3.5,3.75,4})))</f>
        <v>3</v>
      </c>
      <c r="Q21" s="63">
        <f>'CSE-4213'!C17</f>
        <v>26.5</v>
      </c>
      <c r="R21" s="63">
        <f>'CSE-4213'!H17</f>
        <v>35.5</v>
      </c>
      <c r="S21" s="92">
        <f>Q21+R21</f>
        <v>62</v>
      </c>
      <c r="T21" s="63" t="str">
        <f>LOOKUP(S21,{0,40,45,50,55,60,65,70,75,80},{"F","D","C","C+","B-","B","B+","A-","A","A+"})</f>
        <v>B</v>
      </c>
      <c r="U21" s="63">
        <f>IF(S21="","",(LOOKUP(S21,{0,40,45,50,55,60,65,70,75,80},{0,2,2.25,2.5,2.75,3,3.25,3.5,3.75,4})))</f>
        <v>3</v>
      </c>
      <c r="V21" s="63">
        <f>'CSE-4214'!C17</f>
        <v>31</v>
      </c>
      <c r="W21" s="63">
        <f>'CSE-4214'!D17</f>
        <v>38.5</v>
      </c>
      <c r="X21" s="92">
        <f>V21+W21</f>
        <v>69.5</v>
      </c>
      <c r="Y21" s="63" t="str">
        <f>LOOKUP(X21,{0,40,45,50,55,60,65,70,75,80},{"F","D","C","C+","B-","B","A-","A","A+"})</f>
        <v>A-</v>
      </c>
      <c r="Z21" s="63">
        <f>IF(X21="","",(LOOKUP(X21,{0,40,45,50,55,60,65,70,75,80},{0,2,2.25,2.5,2.75,3,3.25,3.5,3.75,4})))</f>
        <v>3.25</v>
      </c>
      <c r="AA21" s="63">
        <f>'CSE-4225'!C17</f>
        <v>27</v>
      </c>
      <c r="AB21" s="63">
        <f>'CSE-4225'!H17</f>
        <v>38.5</v>
      </c>
      <c r="AC21" s="92">
        <f>ROUNDUP(AA21+AB21,0)</f>
        <v>66</v>
      </c>
      <c r="AD21" s="63" t="str">
        <f>LOOKUP(AC21,{0,40,45,50,55,60,65,70,75,80},{"F","D","C","C+","B-","B","B+","A-","A","A+"})</f>
        <v>B+</v>
      </c>
      <c r="AE21" s="63">
        <f>IF(AC21="","",(LOOKUP(AC21,{0,40,45,50,55,60,65,70,75,80},{0,2,2.25,2.5,2.75,3,3.25,3.5,3.75,4})))</f>
        <v>3.25</v>
      </c>
      <c r="AF21" s="63">
        <f>'CSE-4226'!C17</f>
        <v>32</v>
      </c>
      <c r="AG21" s="63">
        <f>'CSE-4226'!D17</f>
        <v>35</v>
      </c>
      <c r="AH21" s="92">
        <f>ROUNDUP(AF21+AG21,0)</f>
        <v>67</v>
      </c>
      <c r="AI21" s="63" t="str">
        <f>LOOKUP(AH21,{0,40,45,50,55,60,65,70,75,80},{"F","D","C","C+","B-","B","B+","A-","A","A+"})</f>
        <v>B+</v>
      </c>
      <c r="AJ21" s="63">
        <f>IF(AH21="","",(LOOKUP(AH21,{0,40,45,50,55,60,65,70,75,80},{0,2,2.25,2.5,2.75,3,3.25,3.5,3.75,4})))</f>
        <v>3.25</v>
      </c>
      <c r="AK21" s="64">
        <v>18</v>
      </c>
      <c r="AL21" s="64">
        <v>18</v>
      </c>
      <c r="AM21" s="92">
        <v>56.63</v>
      </c>
      <c r="AN21" s="92">
        <f>AM21/AK21</f>
        <v>3.1461111111111113</v>
      </c>
      <c r="AO21" s="92">
        <v>60</v>
      </c>
      <c r="AP21" s="92">
        <v>77</v>
      </c>
      <c r="AQ21" s="92">
        <v>79.13</v>
      </c>
      <c r="AR21" s="92">
        <v>64.88</v>
      </c>
      <c r="AS21" s="92">
        <v>58.25</v>
      </c>
      <c r="AT21" s="92">
        <v>59.38</v>
      </c>
      <c r="AU21" s="92">
        <v>53.31</v>
      </c>
      <c r="AV21" s="92">
        <v>161</v>
      </c>
      <c r="AW21" s="92">
        <v>161</v>
      </c>
      <c r="AX21" s="92">
        <f>AM21+AO21+AP21+AQ21+AR21+AS21+AT21+AU21</f>
        <v>508.58</v>
      </c>
      <c r="AY21" s="92">
        <f>AX21/AV21</f>
        <v>3.1588819875776397</v>
      </c>
      <c r="AZ21" s="65" t="s">
        <v>147</v>
      </c>
      <c r="BA21" s="90" t="s">
        <v>148</v>
      </c>
      <c r="BB21" s="107"/>
      <c r="BC21" s="8"/>
    </row>
    <row r="22" spans="1:55" ht="51" customHeight="1" x14ac:dyDescent="0.25">
      <c r="A22" s="90">
        <v>2</v>
      </c>
      <c r="B22" s="82" t="s">
        <v>149</v>
      </c>
      <c r="C22" s="82"/>
      <c r="D22" s="90"/>
      <c r="E22" s="90" t="s">
        <v>68</v>
      </c>
      <c r="F22" s="83"/>
      <c r="G22" s="63">
        <f>'CSE-4201'!C18</f>
        <v>34.5</v>
      </c>
      <c r="H22" s="63">
        <f>'CSE-4201'!H18</f>
        <v>38.5</v>
      </c>
      <c r="I22" s="92">
        <f t="shared" ref="I22:I38" si="0">G22+H22</f>
        <v>73</v>
      </c>
      <c r="J22" s="63" t="str">
        <f>LOOKUP(I22,{0,40,45,50,55,60,65,70,75,80},{"F","D","C","C+","B-","B","B+","A-","A","A+"})</f>
        <v>A-</v>
      </c>
      <c r="K22" s="63">
        <f>IF(I22="","",(LOOKUP(I22,{0,40,45,50,55,60,65,70,75,80},{0,2,2.25,2.5,2.75,3,3.25,3.5,3.75,4})))</f>
        <v>3.5</v>
      </c>
      <c r="L22" s="63">
        <f>'CSE-4202'!C18</f>
        <v>35.5</v>
      </c>
      <c r="M22" s="63">
        <f>'CSE-4202'!D18</f>
        <v>42</v>
      </c>
      <c r="N22" s="92">
        <f t="shared" ref="N22:N38" si="1">L22+M22</f>
        <v>77.5</v>
      </c>
      <c r="O22" s="63" t="str">
        <f>LOOKUP(N22,{0,40,45,50,55,60,65,70,75,80},{"F","D","C","C+","B-","B","B+","A-","A","A+"})</f>
        <v>A</v>
      </c>
      <c r="P22" s="63">
        <f>IF(N22="","",(LOOKUP(N22,{0,40,45,50,55,60,65,70,75,80},{0,2,2.25,2.5,2.75,3,3.25,3.5,3.75,4})))</f>
        <v>3.75</v>
      </c>
      <c r="Q22" s="63">
        <f>'CSE-4213'!C18</f>
        <v>33.75</v>
      </c>
      <c r="R22" s="63">
        <f>'CSE-4213'!H18</f>
        <v>42</v>
      </c>
      <c r="S22" s="92">
        <f t="shared" ref="S22:S38" si="2">Q22+R22</f>
        <v>75.75</v>
      </c>
      <c r="T22" s="63" t="str">
        <f>LOOKUP(S22,{0,40,45,50,55,60,65,70,75,80},{"F","D","C","C+","B-","B","B+","A-","A","A+"})</f>
        <v>A</v>
      </c>
      <c r="U22" s="63">
        <f>IF(S22="","",(LOOKUP(S22,{0,40,45,50,55,60,65,70,75,80},{0,2,2.25,2.5,2.75,3,3.25,3.5,3.75,4})))</f>
        <v>3.75</v>
      </c>
      <c r="V22" s="63">
        <f>'CSE-4214'!C18</f>
        <v>35</v>
      </c>
      <c r="W22" s="63">
        <f>'CSE-4214'!D18</f>
        <v>45</v>
      </c>
      <c r="X22" s="92">
        <f t="shared" ref="X22:X38" si="3">V22+W22</f>
        <v>80</v>
      </c>
      <c r="Y22" s="63" t="str">
        <f>LOOKUP(X22,{0,40,45,50,55,60,65,70,75,80},{"F","D","C","C+","B-","B","B+","A-","A","A+"})</f>
        <v>A+</v>
      </c>
      <c r="Z22" s="63">
        <f>IF(X22="","",(LOOKUP(X22,{0,40,45,50,55,60,65,70,75,80},{0,2,2.25,2.5,2.75,3,3.25,3.5,3.75,4})))</f>
        <v>4</v>
      </c>
      <c r="AA22" s="63">
        <f>'CSE-4225'!C18</f>
        <v>28.5</v>
      </c>
      <c r="AB22" s="63">
        <f>'CSE-4225'!H18</f>
        <v>37.5</v>
      </c>
      <c r="AC22" s="92">
        <f t="shared" ref="AC22:AC38" si="4">ROUNDUP(AA22+AB22,0)</f>
        <v>66</v>
      </c>
      <c r="AD22" s="63" t="str">
        <f>LOOKUP(AC22,{0,40,45,50,55,60,65,70,75,80},{"F","D","C","C+","B-","B","B+","A-","A","A+"})</f>
        <v>B+</v>
      </c>
      <c r="AE22" s="63">
        <f>IF(AC22="","",(LOOKUP(AC22,{0,40,45,50,55,60,65,70,75,80},{0,2,2.25,2.5,2.75,3,3.25,3.5,3.75,4})))</f>
        <v>3.25</v>
      </c>
      <c r="AF22" s="63">
        <f>'CSE-4226'!C18</f>
        <v>32</v>
      </c>
      <c r="AG22" s="63">
        <f>'CSE-4226'!D18</f>
        <v>36</v>
      </c>
      <c r="AH22" s="92">
        <f t="shared" ref="AH22:AH38" si="5">ROUNDUP(AF22+AG22,0)</f>
        <v>68</v>
      </c>
      <c r="AI22" s="63" t="str">
        <f>LOOKUP(AH22,{0,40,45,50,55,60,65,70,75,80},{"F","D","C","C+","B-","B","B+","A-","A","A+"})</f>
        <v>B+</v>
      </c>
      <c r="AJ22" s="63">
        <f>IF(AH22="","",(LOOKUP(AH22,{0,40,45,50,55,60,65,70,75,80},{0,2,2.25,2.5,2.75,3,3.25,3.5,3.75,4})))</f>
        <v>3.25</v>
      </c>
      <c r="AK22" s="64">
        <v>18</v>
      </c>
      <c r="AL22" s="64">
        <v>18</v>
      </c>
      <c r="AM22" s="92">
        <v>64.88</v>
      </c>
      <c r="AN22" s="92">
        <f t="shared" ref="AN22:AN38" si="6">AM22/AK22</f>
        <v>3.6044444444444443</v>
      </c>
      <c r="AO22" s="92">
        <v>70.25</v>
      </c>
      <c r="AP22" s="92">
        <v>65</v>
      </c>
      <c r="AQ22" s="92">
        <v>82.5</v>
      </c>
      <c r="AR22" s="92">
        <v>66.75</v>
      </c>
      <c r="AS22" s="92">
        <v>66.63</v>
      </c>
      <c r="AT22" s="92">
        <v>71.75</v>
      </c>
      <c r="AU22" s="92">
        <v>58.06</v>
      </c>
      <c r="AV22" s="92">
        <v>161</v>
      </c>
      <c r="AW22" s="92">
        <v>161</v>
      </c>
      <c r="AX22" s="92">
        <f t="shared" ref="AX22:AX38" si="7">AM22+AO22+AP22+AQ22+AR22+AS22+AT22+AU22</f>
        <v>545.81999999999994</v>
      </c>
      <c r="AY22" s="92">
        <f t="shared" ref="AY22:AY38" si="8">AX22/AV22</f>
        <v>3.3901863354037265</v>
      </c>
      <c r="AZ22" s="65" t="s">
        <v>147</v>
      </c>
      <c r="BA22" s="111" t="s">
        <v>149</v>
      </c>
      <c r="BB22" s="107"/>
      <c r="BC22" s="8"/>
    </row>
    <row r="23" spans="1:55" ht="51" customHeight="1" x14ac:dyDescent="0.25">
      <c r="A23" s="46">
        <v>3</v>
      </c>
      <c r="B23" s="82" t="s">
        <v>150</v>
      </c>
      <c r="C23" s="82"/>
      <c r="D23" s="90"/>
      <c r="E23" s="90" t="s">
        <v>69</v>
      </c>
      <c r="F23" s="83"/>
      <c r="G23" s="63">
        <f>'CSE-4201'!C19</f>
        <v>34.5</v>
      </c>
      <c r="H23" s="63">
        <f>'CSE-4201'!H19</f>
        <v>40</v>
      </c>
      <c r="I23" s="92">
        <f t="shared" si="0"/>
        <v>74.5</v>
      </c>
      <c r="J23" s="63" t="str">
        <f>LOOKUP(I23,{0,40,45,50,55,60,65,70,75,80},{"F","D","C","C+","B-","B","B+","A-","A","A+"})</f>
        <v>A-</v>
      </c>
      <c r="K23" s="63">
        <f>IF(I23="","",(LOOKUP(I23,{0,40,45,50,55,60,65,70,75,80},{0,2,2.25,2.5,2.75,3,3.25,3.5,3.75,4})))</f>
        <v>3.5</v>
      </c>
      <c r="L23" s="63">
        <f>'CSE-4202'!C19</f>
        <v>38</v>
      </c>
      <c r="M23" s="63">
        <f>'CSE-4202'!D19</f>
        <v>37</v>
      </c>
      <c r="N23" s="92">
        <f t="shared" si="1"/>
        <v>75</v>
      </c>
      <c r="O23" s="63" t="str">
        <f>LOOKUP(N23,{0,40,45,50,55,60,65,70,75,80},{"F","D","C","C+","B-","B","B+","A-","A","A+"})</f>
        <v>A</v>
      </c>
      <c r="P23" s="63">
        <f>IF(N23="","",(LOOKUP(N23,{0,40,45,50,55,60,65,70,75,80},{0,2,2.25,2.5,2.75,3,3.25,3.5,3.75,4})))</f>
        <v>3.75</v>
      </c>
      <c r="Q23" s="63">
        <f>'CSE-4213'!C19</f>
        <v>33.25</v>
      </c>
      <c r="R23" s="63">
        <f>'CSE-4213'!H19</f>
        <v>38.5</v>
      </c>
      <c r="S23" s="92">
        <f t="shared" si="2"/>
        <v>71.75</v>
      </c>
      <c r="T23" s="63" t="str">
        <f>LOOKUP(S23,{0,40,45,50,55,60,65,70,75,80},{"F","D","C","C+","B-","B","B+","A-","A","A+"})</f>
        <v>A-</v>
      </c>
      <c r="U23" s="63">
        <f>IF(S23="","",(LOOKUP(S23,{0,40,45,50,55,60,65,70,75,80},{0,2,2.25,2.5,2.75,3,3.25,3.5,3.75,4})))</f>
        <v>3.5</v>
      </c>
      <c r="V23" s="63">
        <f>'CSE-4214'!C19</f>
        <v>33.5</v>
      </c>
      <c r="W23" s="63">
        <f>'CSE-4214'!D19</f>
        <v>42.5</v>
      </c>
      <c r="X23" s="92">
        <f t="shared" si="3"/>
        <v>76</v>
      </c>
      <c r="Y23" s="63" t="str">
        <f>LOOKUP(X23,{0,40,45,50,55,60,65,70,75,80},{"F","D","C","C+","B-","B","B+","A-","A","A+"})</f>
        <v>A</v>
      </c>
      <c r="Z23" s="63">
        <f>IF(X23="","",(LOOKUP(X23,{0,40,45,50,55,60,65,70,75,80},{0,2,2.25,2.5,2.75,3,3.25,3.5,3.75,4})))</f>
        <v>3.75</v>
      </c>
      <c r="AA23" s="63">
        <f>'CSE-4225'!C19</f>
        <v>28</v>
      </c>
      <c r="AB23" s="63">
        <f>'CSE-4225'!H19</f>
        <v>34.5</v>
      </c>
      <c r="AC23" s="92">
        <f t="shared" si="4"/>
        <v>63</v>
      </c>
      <c r="AD23" s="63" t="str">
        <f>LOOKUP(AC23,{0,40,45,50,55,60,65,70,75,80},{"F","D","C","C+","B-","B","B+","A-","A","A+"})</f>
        <v>B</v>
      </c>
      <c r="AE23" s="63">
        <f>IF(AC23="","",(LOOKUP(AC23,{0,40,45,50,55,60,65,70,75,80},{0,2,2.25,2.5,2.75,3,3.25,3.5,3.75,4})))</f>
        <v>3</v>
      </c>
      <c r="AF23" s="63">
        <f>'CSE-4226'!C19</f>
        <v>32.5</v>
      </c>
      <c r="AG23" s="63">
        <f>'CSE-4226'!D19</f>
        <v>40</v>
      </c>
      <c r="AH23" s="92">
        <f t="shared" si="5"/>
        <v>73</v>
      </c>
      <c r="AI23" s="63" t="str">
        <f>LOOKUP(AH23,{0,40,45,50,55,60,65,70,75,80},{"F","D","C","C+","B-","B","B+","A-","A","A+"})</f>
        <v>A-</v>
      </c>
      <c r="AJ23" s="63">
        <f>IF(AH23="","",(LOOKUP(AH23,{0,40,45,50,55,60,65,70,75,80},{0,2,2.25,2.5,2.75,3,3.25,3.5,3.75,4})))</f>
        <v>3.5</v>
      </c>
      <c r="AK23" s="64">
        <v>18</v>
      </c>
      <c r="AL23" s="64">
        <v>18</v>
      </c>
      <c r="AM23" s="92">
        <v>64.13</v>
      </c>
      <c r="AN23" s="92">
        <f t="shared" si="6"/>
        <v>3.5627777777777774</v>
      </c>
      <c r="AO23" s="92">
        <v>79.25</v>
      </c>
      <c r="AP23" s="92">
        <v>75.38</v>
      </c>
      <c r="AQ23" s="92">
        <v>81</v>
      </c>
      <c r="AR23" s="92">
        <v>75.75</v>
      </c>
      <c r="AS23" s="92">
        <v>70.75</v>
      </c>
      <c r="AT23" s="92">
        <v>72.5</v>
      </c>
      <c r="AU23" s="92">
        <v>60</v>
      </c>
      <c r="AV23" s="92">
        <v>161</v>
      </c>
      <c r="AW23" s="92">
        <v>161</v>
      </c>
      <c r="AX23" s="92">
        <f t="shared" si="7"/>
        <v>578.76</v>
      </c>
      <c r="AY23" s="92">
        <f t="shared" si="8"/>
        <v>3.594782608695652</v>
      </c>
      <c r="AZ23" s="65" t="s">
        <v>147</v>
      </c>
      <c r="BA23" s="111" t="s">
        <v>150</v>
      </c>
      <c r="BB23" s="107"/>
      <c r="BC23" s="8"/>
    </row>
    <row r="24" spans="1:55" ht="51" customHeight="1" x14ac:dyDescent="0.25">
      <c r="A24" s="90">
        <v>4</v>
      </c>
      <c r="B24" s="82" t="s">
        <v>151</v>
      </c>
      <c r="C24" s="82"/>
      <c r="D24" s="90"/>
      <c r="E24" s="90" t="s">
        <v>70</v>
      </c>
      <c r="F24" s="83"/>
      <c r="G24" s="63">
        <f>'CSE-4201'!C20</f>
        <v>33</v>
      </c>
      <c r="H24" s="63">
        <f>'CSE-4201'!H20</f>
        <v>33.5</v>
      </c>
      <c r="I24" s="92">
        <f t="shared" si="0"/>
        <v>66.5</v>
      </c>
      <c r="J24" s="63" t="str">
        <f>LOOKUP(I24,{0,40,45,50,55,60,65,70,75,80},{"F","D","C","C+","B-","B","B+","A-","A","A+"})</f>
        <v>B+</v>
      </c>
      <c r="K24" s="63">
        <f>IF(I24="","",(LOOKUP(I24,{0,40,45,50,55,60,65,70,75,80},{0,2,2.25,2.5,2.75,3,3.25,3.5,3.75,4})))</f>
        <v>3.25</v>
      </c>
      <c r="L24" s="63">
        <f>'CSE-4202'!C20</f>
        <v>34</v>
      </c>
      <c r="M24" s="63">
        <f>'CSE-4202'!D20</f>
        <v>31</v>
      </c>
      <c r="N24" s="92">
        <f t="shared" si="1"/>
        <v>65</v>
      </c>
      <c r="O24" s="63" t="str">
        <f>LOOKUP(N24,{0,40,45,50,55,60,65,70,75,80},{"F","D","C","C+","B-","B","B+","A-","A","A+"})</f>
        <v>B+</v>
      </c>
      <c r="P24" s="63">
        <f>IF(N24="","",(LOOKUP(N24,{0,40,45,50,55,60,65,70,75,80},{0,2,2.25,2.5,2.75,3,3.25,3.5,3.75,4})))</f>
        <v>3.25</v>
      </c>
      <c r="Q24" s="63">
        <f>'CSE-4213'!C20</f>
        <v>32.5</v>
      </c>
      <c r="R24" s="63">
        <f>'CSE-4213'!H20</f>
        <v>35.5</v>
      </c>
      <c r="S24" s="92">
        <f t="shared" si="2"/>
        <v>68</v>
      </c>
      <c r="T24" s="63" t="str">
        <f>LOOKUP(S24,{0,40,45,50,55,60,65,70,75,80},{"F","D","C","C+","B-","B","B+","A-","A","A+"})</f>
        <v>B+</v>
      </c>
      <c r="U24" s="63">
        <f>IF(S24="","",(LOOKUP(S24,{0,40,45,50,55,60,65,70,75,80},{0,2,2.25,2.5,2.75,3,3.25,3.5,3.75,4})))</f>
        <v>3.25</v>
      </c>
      <c r="V24" s="63">
        <f>'CSE-4214'!C20</f>
        <v>33</v>
      </c>
      <c r="W24" s="63">
        <f>'CSE-4214'!D20</f>
        <v>37</v>
      </c>
      <c r="X24" s="92">
        <f t="shared" si="3"/>
        <v>70</v>
      </c>
      <c r="Y24" s="63" t="str">
        <f>LOOKUP(X24,{0,40,45,50,55,60,65,70,75,80},{"F","D","C","C+","B-","B","B+","A-","A","A+"})</f>
        <v>A-</v>
      </c>
      <c r="Z24" s="63">
        <f>IF(X24="","",(LOOKUP(X24,{0,40,45,50,55,60,65,70,75,80},{0,2,2.25,2.5,2.75,3,3.25,3.5,3.75,4})))</f>
        <v>3.5</v>
      </c>
      <c r="AA24" s="63">
        <f>'CSE-4225'!C20</f>
        <v>28</v>
      </c>
      <c r="AB24" s="63">
        <f>'CSE-4225'!H20</f>
        <v>34.5</v>
      </c>
      <c r="AC24" s="92">
        <f t="shared" si="4"/>
        <v>63</v>
      </c>
      <c r="AD24" s="63" t="str">
        <f>LOOKUP(AC24,{0,40,45,50,55,60,65,70,75,80},{"F","D","C","C+","B-","B","B+","A-","A","A+"})</f>
        <v>B</v>
      </c>
      <c r="AE24" s="63">
        <f>IF(AC24="","",(LOOKUP(AC24,{0,40,45,50,55,60,65,70,75,80},{0,2,2.25,2.5,2.75,3,3.25,3.5,3.75,4})))</f>
        <v>3</v>
      </c>
      <c r="AF24" s="63">
        <f>'CSE-4226'!C20</f>
        <v>32.5</v>
      </c>
      <c r="AG24" s="63">
        <f>'CSE-4226'!D20</f>
        <v>36</v>
      </c>
      <c r="AH24" s="92">
        <f t="shared" si="5"/>
        <v>69</v>
      </c>
      <c r="AI24" s="63" t="str">
        <f>LOOKUP(AH24,{0,40,45,50,55,60,65,70,75,80},{"F","D","C","C+","B-","B","B+","A-","A","A+"})</f>
        <v>B+</v>
      </c>
      <c r="AJ24" s="63">
        <f>IF(AH24="","",(LOOKUP(AH24,{0,40,45,50,55,60,65,70,75,80},{0,2,2.25,2.5,2.75,3,3.25,3.5,3.75,4})))</f>
        <v>3.25</v>
      </c>
      <c r="AK24" s="64">
        <v>18</v>
      </c>
      <c r="AL24" s="64">
        <v>18</v>
      </c>
      <c r="AM24" s="92">
        <v>58.13</v>
      </c>
      <c r="AN24" s="92">
        <f t="shared" si="6"/>
        <v>3.2294444444444448</v>
      </c>
      <c r="AO24" s="92">
        <v>58.38</v>
      </c>
      <c r="AP24" s="92">
        <v>58.88</v>
      </c>
      <c r="AQ24" s="92">
        <v>57</v>
      </c>
      <c r="AR24" s="92">
        <v>63.75</v>
      </c>
      <c r="AS24" s="92">
        <v>63.63</v>
      </c>
      <c r="AT24" s="92">
        <v>60.75</v>
      </c>
      <c r="AU24" s="92">
        <v>54.31</v>
      </c>
      <c r="AV24" s="92">
        <v>161</v>
      </c>
      <c r="AW24" s="110">
        <v>158</v>
      </c>
      <c r="AX24" s="92">
        <f t="shared" si="7"/>
        <v>474.83</v>
      </c>
      <c r="AY24" s="92">
        <f t="shared" si="8"/>
        <v>2.9492546583850929</v>
      </c>
      <c r="AZ24" s="65" t="s">
        <v>147</v>
      </c>
      <c r="BA24" s="111" t="s">
        <v>151</v>
      </c>
      <c r="BB24" s="107"/>
      <c r="BC24" s="8"/>
    </row>
    <row r="25" spans="1:55" ht="51" customHeight="1" x14ac:dyDescent="0.25">
      <c r="A25" s="46">
        <v>5</v>
      </c>
      <c r="B25" s="82" t="s">
        <v>152</v>
      </c>
      <c r="C25" s="82"/>
      <c r="D25" s="90"/>
      <c r="E25" s="90" t="s">
        <v>71</v>
      </c>
      <c r="F25" s="83"/>
      <c r="G25" s="63">
        <f>'CSE-4201'!C21</f>
        <v>32</v>
      </c>
      <c r="H25" s="63">
        <f>'CSE-4201'!H21</f>
        <v>29.5</v>
      </c>
      <c r="I25" s="92">
        <f t="shared" si="0"/>
        <v>61.5</v>
      </c>
      <c r="J25" s="63" t="str">
        <f>LOOKUP(I25,{0,40,45,50,55,60,65,70,75,80},{"F","D","C","C+","B-","B","B+","A-","A","A+"})</f>
        <v>B</v>
      </c>
      <c r="K25" s="63">
        <f>IF(I25="","",(LOOKUP(I25,{0,40,45,50,55,60,65,70,75,80},{0,2,2.25,2.5,2.75,3,3.25,3.5,3.75,4})))</f>
        <v>3</v>
      </c>
      <c r="L25" s="63">
        <f>'CSE-4202'!C21</f>
        <v>31</v>
      </c>
      <c r="M25" s="63">
        <f>'CSE-4202'!D21</f>
        <v>29</v>
      </c>
      <c r="N25" s="92">
        <f t="shared" si="1"/>
        <v>60</v>
      </c>
      <c r="O25" s="63" t="str">
        <f>LOOKUP(N25,{0,40,45,50,55,60,65,70,75,80},{"F","D","C","C+","B-","B","B+","A-","A","A+"})</f>
        <v>B</v>
      </c>
      <c r="P25" s="63">
        <f>IF(N25="","",(LOOKUP(N25,{0,40,45,50,55,60,65,70,75,80},{0,2,2.25,2.5,2.75,3,3.25,3.5,3.75,4})))</f>
        <v>3</v>
      </c>
      <c r="Q25" s="63">
        <f>'CSE-4213'!C21</f>
        <v>31.25</v>
      </c>
      <c r="R25" s="63">
        <f>'CSE-4213'!H21</f>
        <v>34</v>
      </c>
      <c r="S25" s="92">
        <f t="shared" si="2"/>
        <v>65.25</v>
      </c>
      <c r="T25" s="63" t="str">
        <f>LOOKUP(S25,{0,40,45,50,55,60,65,70,75,80},{"F","D","C","C+","B-","B","B+","A-","A","A+"})</f>
        <v>B+</v>
      </c>
      <c r="U25" s="63">
        <f>IF(S25="","",(LOOKUP(S25,{0,40,45,50,55,60,65,70,75,80},{0,2,2.25,2.5,2.75,3,3.25,3.5,3.75,4})))</f>
        <v>3.25</v>
      </c>
      <c r="V25" s="63">
        <f>'CSE-4214'!C21</f>
        <v>32.25</v>
      </c>
      <c r="W25" s="63">
        <f>'CSE-4214'!D21</f>
        <v>40</v>
      </c>
      <c r="X25" s="92">
        <f t="shared" si="3"/>
        <v>72.25</v>
      </c>
      <c r="Y25" s="63" t="str">
        <f>LOOKUP(X25,{0,40,45,50,55,60,65,70,75,80},{"F","D","C","C+","B-","B","B+","A-","A","A+"})</f>
        <v>A-</v>
      </c>
      <c r="Z25" s="63">
        <f>IF(X25="","",(LOOKUP(X25,{0,40,45,50,55,60,65,70,75,80},{0,2,2.25,2.5,2.75,3,3.25,3.5,3.75,4})))</f>
        <v>3.5</v>
      </c>
      <c r="AA25" s="63">
        <f>'CSE-4225'!C21</f>
        <v>29.5</v>
      </c>
      <c r="AB25" s="63">
        <f>'CSE-4225'!H21</f>
        <v>44.5</v>
      </c>
      <c r="AC25" s="92">
        <f t="shared" si="4"/>
        <v>74</v>
      </c>
      <c r="AD25" s="63" t="str">
        <f>LOOKUP(AC25,{0,40,45,50,55,60,65,70,75,80},{"F","D","C","C+","B-","B","B+","A-","A","A+"})</f>
        <v>A-</v>
      </c>
      <c r="AE25" s="63">
        <f>IF(AC25="","",(LOOKUP(AC25,{0,40,45,50,55,60,65,70,75,80},{0,2,2.25,2.5,2.75,3,3.25,3.5,3.75,4})))</f>
        <v>3.5</v>
      </c>
      <c r="AF25" s="63">
        <f>'CSE-4226'!C21</f>
        <v>35</v>
      </c>
      <c r="AG25" s="63">
        <f>'CSE-4226'!D21</f>
        <v>37.5</v>
      </c>
      <c r="AH25" s="92">
        <f t="shared" si="5"/>
        <v>73</v>
      </c>
      <c r="AI25" s="63" t="str">
        <f>LOOKUP(AH25,{0,40,45,50,55,60,65,70,75,80},{"F","D","C","C+","B-","B","B+","A-","A","A+"})</f>
        <v>A-</v>
      </c>
      <c r="AJ25" s="63">
        <f>IF(AH25="","",(LOOKUP(AH25,{0,40,45,50,55,60,65,70,75,80},{0,2,2.25,2.5,2.75,3,3.25,3.5,3.75,4})))</f>
        <v>3.5</v>
      </c>
      <c r="AK25" s="64">
        <v>18</v>
      </c>
      <c r="AL25" s="64">
        <v>18</v>
      </c>
      <c r="AM25" s="92">
        <v>57.75</v>
      </c>
      <c r="AN25" s="92">
        <f t="shared" si="6"/>
        <v>3.2083333333333335</v>
      </c>
      <c r="AO25" s="92">
        <v>70.25</v>
      </c>
      <c r="AP25" s="92">
        <v>70.88</v>
      </c>
      <c r="AQ25" s="92">
        <v>69</v>
      </c>
      <c r="AR25" s="92">
        <v>72.38</v>
      </c>
      <c r="AS25" s="92">
        <v>71.375</v>
      </c>
      <c r="AT25" s="92">
        <v>70.25</v>
      </c>
      <c r="AU25" s="92">
        <v>61.19</v>
      </c>
      <c r="AV25" s="92">
        <v>161</v>
      </c>
      <c r="AW25" s="92">
        <v>161</v>
      </c>
      <c r="AX25" s="92">
        <f t="shared" si="7"/>
        <v>543.07500000000005</v>
      </c>
      <c r="AY25" s="92">
        <f t="shared" si="8"/>
        <v>3.3731366459627332</v>
      </c>
      <c r="AZ25" s="65" t="s">
        <v>147</v>
      </c>
      <c r="BA25" s="111" t="s">
        <v>152</v>
      </c>
      <c r="BB25" s="107"/>
      <c r="BC25" s="8"/>
    </row>
    <row r="26" spans="1:55" ht="51" customHeight="1" x14ac:dyDescent="0.25">
      <c r="A26" s="90">
        <v>6</v>
      </c>
      <c r="B26" s="82" t="s">
        <v>153</v>
      </c>
      <c r="C26" s="82"/>
      <c r="D26" s="90"/>
      <c r="E26" s="90" t="s">
        <v>72</v>
      </c>
      <c r="F26" s="83"/>
      <c r="G26" s="63">
        <f>'CSE-4201'!C22</f>
        <v>36</v>
      </c>
      <c r="H26" s="63">
        <f>'CSE-4201'!H22</f>
        <v>48</v>
      </c>
      <c r="I26" s="92">
        <f t="shared" si="0"/>
        <v>84</v>
      </c>
      <c r="J26" s="63" t="str">
        <f>LOOKUP(I26,{0,40,45,50,55,60,65,70,75,80},{"F","D","C","C+","B-","B","B+","A-","A","A+"})</f>
        <v>A+</v>
      </c>
      <c r="K26" s="63">
        <f>IF(I26="","",(LOOKUP(I26,{0,40,45,50,55,60,65,70,75,80},{0,2,2.25,2.5,2.75,3,3.25,3.5,3.75,4})))</f>
        <v>4</v>
      </c>
      <c r="L26" s="63">
        <f>'CSE-4202'!C22</f>
        <v>33</v>
      </c>
      <c r="M26" s="63">
        <f>'CSE-4202'!D22</f>
        <v>44</v>
      </c>
      <c r="N26" s="92">
        <f t="shared" si="1"/>
        <v>77</v>
      </c>
      <c r="O26" s="63" t="str">
        <f>LOOKUP(N26,{0,40,45,50,55,60,65,70,75,80},{"F","D","C","C+","B-","B","B+","A-","A","A+"})</f>
        <v>A</v>
      </c>
      <c r="P26" s="63">
        <f>IF(N26="","",(LOOKUP(N26,{0,40,45,50,55,60,65,70,75,80},{0,2,2.25,2.5,2.75,3,3.25,3.5,3.75,4})))</f>
        <v>3.75</v>
      </c>
      <c r="Q26" s="63">
        <f>'CSE-4213'!C22</f>
        <v>35.75</v>
      </c>
      <c r="R26" s="63">
        <f>'CSE-4213'!H22</f>
        <v>49</v>
      </c>
      <c r="S26" s="92">
        <f t="shared" si="2"/>
        <v>84.75</v>
      </c>
      <c r="T26" s="63" t="str">
        <f>LOOKUP(S26,{0,40,45,50,55,60,65,70,75,80},{"F","D","C","C+","B-","B","B+","A-","A","A+"})</f>
        <v>A+</v>
      </c>
      <c r="U26" s="63">
        <f>IF(S26="","",(LOOKUP(S26,{0,40,45,50,55,60,65,70,75,80},{0,2,2.25,2.5,2.75,3,3.25,3.5,3.75,4})))</f>
        <v>4</v>
      </c>
      <c r="V26" s="63">
        <f>'CSE-4214'!C22</f>
        <v>35.75</v>
      </c>
      <c r="W26" s="63">
        <f>'CSE-4214'!D22</f>
        <v>46</v>
      </c>
      <c r="X26" s="92">
        <f t="shared" si="3"/>
        <v>81.75</v>
      </c>
      <c r="Y26" s="63" t="str">
        <f>LOOKUP(X26,{0,40,45,50,55,60,65,70,75,80},{"F","D","C","C+","B-","B","B+","A-","A","A+"})</f>
        <v>A+</v>
      </c>
      <c r="Z26" s="63">
        <f>IF(X26="","",(LOOKUP(X26,{0,40,45,50,55,60,65,70,75,80},{0,2,2.25,2.5,2.75,3,3.25,3.5,3.75,4})))</f>
        <v>4</v>
      </c>
      <c r="AA26" s="63">
        <f>'CSE-4225'!C22</f>
        <v>34.5</v>
      </c>
      <c r="AB26" s="63">
        <f>'CSE-4225'!H22</f>
        <v>45.5</v>
      </c>
      <c r="AC26" s="92">
        <f t="shared" si="4"/>
        <v>80</v>
      </c>
      <c r="AD26" s="63" t="str">
        <f>LOOKUP(AC26,{0,40,45,50,55,60,65,70,75,80},{"F","D","C","C+","B-","B","B+","A-","A","A+"})</f>
        <v>A+</v>
      </c>
      <c r="AE26" s="63">
        <f>IF(AC26="","",(LOOKUP(AC26,{0,40,45,50,55,60,65,70,75,80},{0,2,2.25,2.5,2.75,3,3.25,3.5,3.75,4})))</f>
        <v>4</v>
      </c>
      <c r="AF26" s="63">
        <f>'CSE-4226'!C22</f>
        <v>35</v>
      </c>
      <c r="AG26" s="63">
        <f>'CSE-4226'!D22</f>
        <v>40.5</v>
      </c>
      <c r="AH26" s="92">
        <f t="shared" si="5"/>
        <v>76</v>
      </c>
      <c r="AI26" s="63" t="str">
        <f>LOOKUP(AH26,{0,40,45,50,55,60,65,70,75,80},{"F","D","C","C+","B-","B","B+","A-","A","A+"})</f>
        <v>A</v>
      </c>
      <c r="AJ26" s="63">
        <f>IF(AH26="","",(LOOKUP(AH26,{0,40,45,50,55,60,65,70,75,80},{0,2,2.25,2.5,2.75,3,3.25,3.5,3.75,4})))</f>
        <v>3.75</v>
      </c>
      <c r="AK26" s="64">
        <v>18</v>
      </c>
      <c r="AL26" s="64">
        <v>18</v>
      </c>
      <c r="AM26" s="92">
        <v>70.13</v>
      </c>
      <c r="AN26" s="92">
        <f t="shared" si="6"/>
        <v>3.8961111111111109</v>
      </c>
      <c r="AO26" s="92">
        <v>75.75</v>
      </c>
      <c r="AP26" s="92">
        <v>79.63</v>
      </c>
      <c r="AQ26" s="92">
        <v>85.5</v>
      </c>
      <c r="AR26" s="92">
        <v>81</v>
      </c>
      <c r="AS26" s="92">
        <v>77</v>
      </c>
      <c r="AT26" s="92">
        <v>77.75</v>
      </c>
      <c r="AU26" s="92">
        <v>65.81</v>
      </c>
      <c r="AV26" s="92">
        <v>161</v>
      </c>
      <c r="AW26" s="92">
        <v>161</v>
      </c>
      <c r="AX26" s="92">
        <f t="shared" si="7"/>
        <v>612.56999999999994</v>
      </c>
      <c r="AY26" s="92">
        <f t="shared" si="8"/>
        <v>3.804782608695652</v>
      </c>
      <c r="AZ26" s="65" t="s">
        <v>147</v>
      </c>
      <c r="BA26" s="111" t="s">
        <v>153</v>
      </c>
      <c r="BB26" s="107"/>
      <c r="BC26" s="8"/>
    </row>
    <row r="27" spans="1:55" ht="51" customHeight="1" x14ac:dyDescent="0.25">
      <c r="A27" s="46">
        <v>7</v>
      </c>
      <c r="B27" s="82" t="s">
        <v>154</v>
      </c>
      <c r="C27" s="82"/>
      <c r="D27" s="90"/>
      <c r="E27" s="90" t="s">
        <v>73</v>
      </c>
      <c r="F27" s="83"/>
      <c r="G27" s="63">
        <f>'CSE-4201'!C23</f>
        <v>32.5</v>
      </c>
      <c r="H27" s="63">
        <f>'CSE-4201'!H23</f>
        <v>38.5</v>
      </c>
      <c r="I27" s="92">
        <f t="shared" si="0"/>
        <v>71</v>
      </c>
      <c r="J27" s="63" t="str">
        <f>LOOKUP(I27,{0,40,45,50,55,60,65,70,75,80},{"F","D","C","C+","B-","B","B+","A-","A","A+"})</f>
        <v>A-</v>
      </c>
      <c r="K27" s="63">
        <f>IF(I27="","",(LOOKUP(I27,{0,40,45,50,55,60,65,70,75,80},{0,2,2.25,2.5,2.75,3,3.25,3.5,3.75,4})))</f>
        <v>3.5</v>
      </c>
      <c r="L27" s="63">
        <f>'CSE-4202'!C23</f>
        <v>33</v>
      </c>
      <c r="M27" s="63">
        <f>'CSE-4202'!D23</f>
        <v>42</v>
      </c>
      <c r="N27" s="92">
        <f t="shared" si="1"/>
        <v>75</v>
      </c>
      <c r="O27" s="63" t="str">
        <f>LOOKUP(N27,{0,40,45,50,55,60,65,70,75,80},{"F","D","C","C+","B-","B","B+","A-","A","A+"})</f>
        <v>A</v>
      </c>
      <c r="P27" s="63">
        <f>IF(N27="","",(LOOKUP(N27,{0,40,45,50,55,60,65,70,75,80},{0,2,2.25,2.5,2.75,3,3.25,3.5,3.75,4})))</f>
        <v>3.75</v>
      </c>
      <c r="Q27" s="63">
        <f>'CSE-4213'!C23</f>
        <v>32.25</v>
      </c>
      <c r="R27" s="63">
        <f>'CSE-4213'!H23</f>
        <v>41</v>
      </c>
      <c r="S27" s="92">
        <f t="shared" si="2"/>
        <v>73.25</v>
      </c>
      <c r="T27" s="63" t="str">
        <f>LOOKUP(S27,{0,40,45,50,55,60,65,70,75,80},{"F","D","C","C+","B-","B","B+","A-","A","A+"})</f>
        <v>A-</v>
      </c>
      <c r="U27" s="63">
        <f>IF(S27="","",(LOOKUP(S27,{0,40,45,50,55,60,65,70,75,80},{0,2,2.25,2.5,2.75,3,3.25,3.5,3.75,4})))</f>
        <v>3.5</v>
      </c>
      <c r="V27" s="63">
        <f>'CSE-4214'!C23</f>
        <v>32.5</v>
      </c>
      <c r="W27" s="63">
        <f>'CSE-4214'!D23</f>
        <v>43</v>
      </c>
      <c r="X27" s="92">
        <f t="shared" si="3"/>
        <v>75.5</v>
      </c>
      <c r="Y27" s="63" t="str">
        <f>LOOKUP(X27,{0,40,45,50,55,60,65,70,75,80},{"F","D","C","C+","B-","B","B+","A-","A","A+"})</f>
        <v>A</v>
      </c>
      <c r="Z27" s="63">
        <f>IF(X27="","",(LOOKUP(X27,{0,40,45,50,55,60,65,70,75,80},{0,2,2.25,2.5,2.75,3,3.25,3.5,3.75,4})))</f>
        <v>3.75</v>
      </c>
      <c r="AA27" s="63">
        <f>'CSE-4225'!C23</f>
        <v>32.5</v>
      </c>
      <c r="AB27" s="63">
        <f>'CSE-4225'!H23</f>
        <v>40.5</v>
      </c>
      <c r="AC27" s="92">
        <f t="shared" si="4"/>
        <v>73</v>
      </c>
      <c r="AD27" s="63" t="str">
        <f>LOOKUP(AC27,{0,40,45,50,55,60,65,70,75,80},{"F","D","C","C+","B-","B","B+","A-","A","A+"})</f>
        <v>A-</v>
      </c>
      <c r="AE27" s="63">
        <f>IF(AC27="","",(LOOKUP(AC27,{0,40,45,50,55,60,65,70,75,80},{0,2,2.25,2.5,2.75,3,3.25,3.5,3.75,4})))</f>
        <v>3.5</v>
      </c>
      <c r="AF27" s="63">
        <f>'CSE-4226'!C23</f>
        <v>34.5</v>
      </c>
      <c r="AG27" s="63">
        <f>'CSE-4226'!D23</f>
        <v>39</v>
      </c>
      <c r="AH27" s="92">
        <f t="shared" si="5"/>
        <v>74</v>
      </c>
      <c r="AI27" s="63" t="str">
        <f>LOOKUP(AH27,{0,40,45,50,55,60,65,70,75,80},{"F","D","C","C+","B-","B","B+","A-","A","A+"})</f>
        <v>A-</v>
      </c>
      <c r="AJ27" s="63">
        <f>IF(AH27="","",(LOOKUP(AH27,{0,40,45,50,55,60,65,70,75,80},{0,2,2.25,2.5,2.75,3,3.25,3.5,3.75,4})))</f>
        <v>3.5</v>
      </c>
      <c r="AK27" s="64">
        <v>18</v>
      </c>
      <c r="AL27" s="64">
        <v>18</v>
      </c>
      <c r="AM27" s="92">
        <v>64.88</v>
      </c>
      <c r="AN27" s="92">
        <f t="shared" si="6"/>
        <v>3.6044444444444443</v>
      </c>
      <c r="AO27" s="92">
        <v>77.63</v>
      </c>
      <c r="AP27" s="92">
        <v>76</v>
      </c>
      <c r="AQ27" s="92">
        <v>81.75</v>
      </c>
      <c r="AR27" s="92">
        <v>74.63</v>
      </c>
      <c r="AS27" s="92">
        <v>69.63</v>
      </c>
      <c r="AT27" s="92">
        <v>69.13</v>
      </c>
      <c r="AU27" s="92">
        <v>59.19</v>
      </c>
      <c r="AV27" s="92">
        <v>161</v>
      </c>
      <c r="AW27" s="92">
        <v>161</v>
      </c>
      <c r="AX27" s="92">
        <f t="shared" si="7"/>
        <v>572.83999999999992</v>
      </c>
      <c r="AY27" s="92">
        <f t="shared" si="8"/>
        <v>3.5580124223602478</v>
      </c>
      <c r="AZ27" s="65" t="s">
        <v>147</v>
      </c>
      <c r="BA27" s="111" t="s">
        <v>154</v>
      </c>
      <c r="BB27" s="107"/>
      <c r="BC27" s="8"/>
    </row>
    <row r="28" spans="1:55" ht="51" customHeight="1" x14ac:dyDescent="0.25">
      <c r="A28" s="90">
        <v>8</v>
      </c>
      <c r="B28" s="82" t="s">
        <v>155</v>
      </c>
      <c r="C28" s="82"/>
      <c r="D28" s="90"/>
      <c r="E28" s="90" t="s">
        <v>74</v>
      </c>
      <c r="F28" s="83"/>
      <c r="G28" s="63">
        <f>'CSE-4201'!C24</f>
        <v>36</v>
      </c>
      <c r="H28" s="63">
        <f>'CSE-4201'!H24</f>
        <v>43</v>
      </c>
      <c r="I28" s="92">
        <f t="shared" si="0"/>
        <v>79</v>
      </c>
      <c r="J28" s="63" t="str">
        <f>LOOKUP(I28,{0,40,45,50,55,60,65,70,75,80},{"F","D","C","C+","B-","B","B+","A-","A","A+"})</f>
        <v>A</v>
      </c>
      <c r="K28" s="63">
        <f>IF(I28="","",(LOOKUP(I28,{0,40,45,50,55,60,65,70,75,80},{0,2,2.25,2.5,2.75,3,3.25,3.5,3.75,4})))</f>
        <v>3.75</v>
      </c>
      <c r="L28" s="63">
        <f>'CSE-4202'!C24</f>
        <v>36</v>
      </c>
      <c r="M28" s="63">
        <f>'CSE-4202'!D24</f>
        <v>52</v>
      </c>
      <c r="N28" s="92">
        <f t="shared" si="1"/>
        <v>88</v>
      </c>
      <c r="O28" s="63" t="str">
        <f>LOOKUP(N28,{0,40,45,50,55,60,65,70,75,80},{"F","D","C","C+","B-","B","B+","A-","A","A+"})</f>
        <v>A+</v>
      </c>
      <c r="P28" s="63">
        <f>IF(N28="","",(LOOKUP(N28,{0,40,45,50,55,60,65,70,75,80},{0,2,2.25,2.5,2.75,3,3.25,3.5,3.75,4})))</f>
        <v>4</v>
      </c>
      <c r="Q28" s="63">
        <f>'CSE-4213'!C24</f>
        <v>33.5</v>
      </c>
      <c r="R28" s="63">
        <f>'CSE-4213'!H24</f>
        <v>46.5</v>
      </c>
      <c r="S28" s="92">
        <f t="shared" si="2"/>
        <v>80</v>
      </c>
      <c r="T28" s="63" t="str">
        <f>LOOKUP(S28,{0,40,45,50,55,60,65,70,75,80},{"F","D","C","C+","B-","B","B+","A-","A","A+"})</f>
        <v>A+</v>
      </c>
      <c r="U28" s="63">
        <f>IF(S28="","",(LOOKUP(S28,{0,40,45,50,55,60,65,70,75,80},{0,2,2.25,2.5,2.75,3,3.25,3.5,3.75,4})))</f>
        <v>4</v>
      </c>
      <c r="V28" s="63">
        <f>'CSE-4214'!C24</f>
        <v>34.5</v>
      </c>
      <c r="W28" s="63">
        <f>'CSE-4214'!D24</f>
        <v>42.5</v>
      </c>
      <c r="X28" s="92">
        <f t="shared" si="3"/>
        <v>77</v>
      </c>
      <c r="Y28" s="63" t="str">
        <f>LOOKUP(X28,{0,40,45,50,55,60,65,70,75,80},{"F","D","C","C+","B-","B","B+","A-","A","A+"})</f>
        <v>A</v>
      </c>
      <c r="Z28" s="63">
        <f>IF(X28="","",(LOOKUP(X28,{0,40,45,50,55,60,65,70,75,80},{0,2,2.25,2.5,2.75,3,3.25,3.5,3.75,4})))</f>
        <v>3.75</v>
      </c>
      <c r="AA28" s="63">
        <f>'CSE-4225'!C24</f>
        <v>31</v>
      </c>
      <c r="AB28" s="63">
        <f>'CSE-4225'!H24</f>
        <v>41</v>
      </c>
      <c r="AC28" s="92">
        <f t="shared" si="4"/>
        <v>72</v>
      </c>
      <c r="AD28" s="63" t="str">
        <f>LOOKUP(AC28,{0,40,45,50,55,60,65,70,75,80},{"F","D","C","C+","B-","B","B+","A-","A","A+"})</f>
        <v>A-</v>
      </c>
      <c r="AE28" s="63">
        <f>IF(AC28="","",(LOOKUP(AC28,{0,40,45,50,55,60,65,70,75,80},{0,2,2.25,2.5,2.75,3,3.25,3.5,3.75,4})))</f>
        <v>3.5</v>
      </c>
      <c r="AF28" s="63">
        <f>'CSE-4226'!C24</f>
        <v>34</v>
      </c>
      <c r="AG28" s="63">
        <f>'CSE-4226'!D24</f>
        <v>44</v>
      </c>
      <c r="AH28" s="92">
        <f t="shared" si="5"/>
        <v>78</v>
      </c>
      <c r="AI28" s="63" t="str">
        <f>LOOKUP(AH28,{0,40,45,50,55,60,65,70,75,80},{"F","D","C","C+","B-","B","B+","A-","A","A+"})</f>
        <v>A</v>
      </c>
      <c r="AJ28" s="63">
        <f>IF(AH28="","",(LOOKUP(AH28,{0,40,45,50,55,60,65,70,75,80},{0,2,2.25,2.5,2.75,3,3.25,3.5,3.75,4})))</f>
        <v>3.75</v>
      </c>
      <c r="AK28" s="64">
        <v>18</v>
      </c>
      <c r="AL28" s="64">
        <v>18</v>
      </c>
      <c r="AM28" s="92">
        <v>69</v>
      </c>
      <c r="AN28" s="92">
        <f t="shared" si="6"/>
        <v>3.8333333333333335</v>
      </c>
      <c r="AO28" s="92">
        <v>68.88</v>
      </c>
      <c r="AP28" s="92">
        <v>63.88</v>
      </c>
      <c r="AQ28" s="92">
        <v>74.63</v>
      </c>
      <c r="AR28" s="92">
        <v>68.25</v>
      </c>
      <c r="AS28" s="92">
        <v>69</v>
      </c>
      <c r="AT28" s="92">
        <v>69.63</v>
      </c>
      <c r="AU28" s="92">
        <v>59.5</v>
      </c>
      <c r="AV28" s="92">
        <v>161</v>
      </c>
      <c r="AW28" s="92">
        <v>161</v>
      </c>
      <c r="AX28" s="92">
        <f t="shared" si="7"/>
        <v>542.77</v>
      </c>
      <c r="AY28" s="92">
        <f t="shared" si="8"/>
        <v>3.3712422360248446</v>
      </c>
      <c r="AZ28" s="65" t="s">
        <v>147</v>
      </c>
      <c r="BA28" s="111" t="s">
        <v>155</v>
      </c>
      <c r="BB28" s="107"/>
      <c r="BC28" s="8"/>
    </row>
    <row r="29" spans="1:55" ht="51" customHeight="1" x14ac:dyDescent="0.25">
      <c r="A29" s="46">
        <v>9</v>
      </c>
      <c r="B29" s="82" t="s">
        <v>156</v>
      </c>
      <c r="C29" s="82"/>
      <c r="D29" s="90"/>
      <c r="E29" s="90" t="s">
        <v>75</v>
      </c>
      <c r="F29" s="83"/>
      <c r="G29" s="63">
        <f>'CSE-4201'!C25</f>
        <v>31.5</v>
      </c>
      <c r="H29" s="63">
        <f>'CSE-4201'!H25</f>
        <v>41.5</v>
      </c>
      <c r="I29" s="92">
        <f t="shared" si="0"/>
        <v>73</v>
      </c>
      <c r="J29" s="63" t="str">
        <f>LOOKUP(I29,{0,40,45,50,55,60,65,70,75,80},{"F","D","C","C+","B-","B","B+","A-","A","A+"})</f>
        <v>A-</v>
      </c>
      <c r="K29" s="63">
        <f>IF(I29="","",(LOOKUP(I29,{0,40,45,50,55,60,65,70,75,80},{0,2,2.25,2.5,2.75,3,3.25,3.5,3.75,4})))</f>
        <v>3.5</v>
      </c>
      <c r="L29" s="63">
        <f>'CSE-4202'!C25</f>
        <v>34.5</v>
      </c>
      <c r="M29" s="63">
        <f>'CSE-4202'!D25</f>
        <v>46.5</v>
      </c>
      <c r="N29" s="92">
        <f t="shared" si="1"/>
        <v>81</v>
      </c>
      <c r="O29" s="63" t="str">
        <f>LOOKUP(N29,{0,40,45,50,55,60,65,70,75,80},{"F","D","C","C+","B-","B","B+","A-","A","A+"})</f>
        <v>A+</v>
      </c>
      <c r="P29" s="63">
        <f>IF(N29="","",(LOOKUP(N29,{0,40,45,50,55,60,65,70,75,80},{0,2,2.25,2.5,2.75,3,3.25,3.5,3.75,4})))</f>
        <v>4</v>
      </c>
      <c r="Q29" s="63">
        <f>'CSE-4213'!C25</f>
        <v>30.5</v>
      </c>
      <c r="R29" s="63">
        <f>'CSE-4213'!H25</f>
        <v>42</v>
      </c>
      <c r="S29" s="92">
        <f t="shared" si="2"/>
        <v>72.5</v>
      </c>
      <c r="T29" s="63" t="str">
        <f>LOOKUP(S29,{0,40,45,50,55,60,65,70,75,80},{"F","D","C","C+","B-","B","B+","A-","A","A+"})</f>
        <v>A-</v>
      </c>
      <c r="U29" s="63">
        <f>IF(S29="","",(LOOKUP(S29,{0,40,45,50,55,60,65,70,75,80},{0,2,2.25,2.5,2.75,3,3.25,3.5,3.75,4})))</f>
        <v>3.5</v>
      </c>
      <c r="V29" s="63">
        <f>'CSE-4214'!C25</f>
        <v>33.5</v>
      </c>
      <c r="W29" s="63">
        <f>'CSE-4214'!D25</f>
        <v>41.5</v>
      </c>
      <c r="X29" s="92">
        <f t="shared" si="3"/>
        <v>75</v>
      </c>
      <c r="Y29" s="63" t="str">
        <f>LOOKUP(X29,{0,40,45,50,55,60,65,70,75,80},{"F","D","C","C+","B-","B","B+","A-","A","A+"})</f>
        <v>A</v>
      </c>
      <c r="Z29" s="63">
        <f>IF(X29="","",(LOOKUP(X29,{0,40,45,50,55,60,65,70,75,80},{0,2,2.25,2.5,2.75,3,3.25,3.5,3.75,4})))</f>
        <v>3.75</v>
      </c>
      <c r="AA29" s="63">
        <f>'CSE-4225'!C25</f>
        <v>29.5</v>
      </c>
      <c r="AB29" s="63">
        <f>'CSE-4225'!H25</f>
        <v>37.5</v>
      </c>
      <c r="AC29" s="92">
        <f t="shared" si="4"/>
        <v>67</v>
      </c>
      <c r="AD29" s="63" t="str">
        <f>LOOKUP(AC29,{0,40,45,50,55,60,65,70,75,80},{"F","D","C","C+","B-","B","B+","A-","A","A+"})</f>
        <v>B+</v>
      </c>
      <c r="AE29" s="63">
        <f>IF(AC29="","",(LOOKUP(AC29,{0,40,45,50,55,60,65,70,75,80},{0,2,2.25,2.5,2.75,3,3.25,3.5,3.75,4})))</f>
        <v>3.25</v>
      </c>
      <c r="AF29" s="63">
        <f>'CSE-4226'!C25</f>
        <v>31</v>
      </c>
      <c r="AG29" s="63">
        <f>'CSE-4226'!D25</f>
        <v>42.5</v>
      </c>
      <c r="AH29" s="92">
        <f t="shared" si="5"/>
        <v>74</v>
      </c>
      <c r="AI29" s="63" t="str">
        <f>LOOKUP(AH29,{0,40,45,50,55,60,65,70,75,80},{"F","D","C","C+","B-","B","B+","A-","A","A+"})</f>
        <v>A-</v>
      </c>
      <c r="AJ29" s="63">
        <f>IF(AH29="","",(LOOKUP(AH29,{0,40,45,50,55,60,65,70,75,80},{0,2,2.25,2.5,2.75,3,3.25,3.5,3.75,4})))</f>
        <v>3.5</v>
      </c>
      <c r="AK29" s="64">
        <v>18</v>
      </c>
      <c r="AL29" s="64">
        <v>18</v>
      </c>
      <c r="AM29" s="92">
        <v>65.53</v>
      </c>
      <c r="AN29" s="92">
        <f t="shared" si="6"/>
        <v>3.6405555555555558</v>
      </c>
      <c r="AO29" s="92">
        <v>74.38</v>
      </c>
      <c r="AP29" s="92">
        <v>72.13</v>
      </c>
      <c r="AQ29" s="92">
        <v>75.38</v>
      </c>
      <c r="AR29" s="92">
        <v>72</v>
      </c>
      <c r="AS29" s="92">
        <v>73.75</v>
      </c>
      <c r="AT29" s="92">
        <v>66.88</v>
      </c>
      <c r="AU29" s="92">
        <v>56.06</v>
      </c>
      <c r="AV29" s="92">
        <v>161</v>
      </c>
      <c r="AW29" s="92">
        <v>161</v>
      </c>
      <c r="AX29" s="92">
        <f t="shared" si="7"/>
        <v>556.1099999999999</v>
      </c>
      <c r="AY29" s="92">
        <f t="shared" si="8"/>
        <v>3.4540993788819869</v>
      </c>
      <c r="AZ29" s="65" t="s">
        <v>147</v>
      </c>
      <c r="BA29" s="111" t="s">
        <v>156</v>
      </c>
      <c r="BB29" s="107"/>
      <c r="BC29" s="8"/>
    </row>
    <row r="30" spans="1:55" ht="51" customHeight="1" x14ac:dyDescent="0.25">
      <c r="A30" s="90">
        <v>10</v>
      </c>
      <c r="B30" s="82" t="s">
        <v>157</v>
      </c>
      <c r="C30" s="82"/>
      <c r="D30" s="90"/>
      <c r="E30" s="90" t="s">
        <v>76</v>
      </c>
      <c r="F30" s="83"/>
      <c r="G30" s="63">
        <f>'CSE-4201'!C26</f>
        <v>33.5</v>
      </c>
      <c r="H30" s="63">
        <f>'CSE-4201'!H26</f>
        <v>29</v>
      </c>
      <c r="I30" s="92">
        <f t="shared" si="0"/>
        <v>62.5</v>
      </c>
      <c r="J30" s="63" t="str">
        <f>LOOKUP(I30,{0,40,45,50,55,60,65,70,75,80},{"F","D","C","C+","B-","B","B+","A-","A","A+"})</f>
        <v>B</v>
      </c>
      <c r="K30" s="63">
        <f>IF(I30="","",(LOOKUP(I30,{0,40,45,50,55,60,65,70,75,80},{0,2,2.25,2.5,2.75,3,3.25,3.5,3.75,4})))</f>
        <v>3</v>
      </c>
      <c r="L30" s="63">
        <f>'CSE-4202'!C26</f>
        <v>29</v>
      </c>
      <c r="M30" s="63">
        <f>'CSE-4202'!D26</f>
        <v>28</v>
      </c>
      <c r="N30" s="92">
        <f t="shared" si="1"/>
        <v>57</v>
      </c>
      <c r="O30" s="63" t="str">
        <f>LOOKUP(N30,{0,40,45,50,55,60,65,70,75,80},{"F","D","C","C+","B-","B","B+","A-","A","A+"})</f>
        <v>B-</v>
      </c>
      <c r="P30" s="63">
        <f>IF(N30="","",(LOOKUP(N30,{0,40,45,50,55,60,65,70,75,80},{0,2,2.25,2.5,2.75,3,3.25,3.5,3.75,4})))</f>
        <v>2.75</v>
      </c>
      <c r="Q30" s="63">
        <f>'CSE-4213'!C26</f>
        <v>29</v>
      </c>
      <c r="R30" s="63">
        <f>'CSE-4213'!H26</f>
        <v>34.5</v>
      </c>
      <c r="S30" s="92">
        <f t="shared" si="2"/>
        <v>63.5</v>
      </c>
      <c r="T30" s="63" t="str">
        <f>LOOKUP(S30,{0,40,45,50,55,60,65,70,75,80},{"F","D","C","C+","B-","B","B+","A-","A","A+"})</f>
        <v>B</v>
      </c>
      <c r="U30" s="63">
        <f>IF(S30="","",(LOOKUP(S30,{0,40,45,50,55,60,65,70,75,80},{0,2,2.25,2.5,2.75,3,3.25,3.5,3.75,4})))</f>
        <v>3</v>
      </c>
      <c r="V30" s="63">
        <f>'CSE-4214'!C26</f>
        <v>30.75</v>
      </c>
      <c r="W30" s="63">
        <f>'CSE-4214'!D26</f>
        <v>31.5</v>
      </c>
      <c r="X30" s="92">
        <f t="shared" si="3"/>
        <v>62.25</v>
      </c>
      <c r="Y30" s="63" t="str">
        <f>LOOKUP(X30,{0,40,45,50,55,60,65,70,75,80},{"F","D","C","C+","B-","B","B+","A-","A","A+"})</f>
        <v>B</v>
      </c>
      <c r="Z30" s="63">
        <f>IF(X30="","",(LOOKUP(X30,{0,40,45,50,55,60,65,70,75,80},{0,2,2.25,2.5,2.75,3,3.25,3.5,3.75,4})))</f>
        <v>3</v>
      </c>
      <c r="AA30" s="63">
        <f>'CSE-4225'!C26</f>
        <v>27</v>
      </c>
      <c r="AB30" s="63">
        <f>'CSE-4225'!H26</f>
        <v>35</v>
      </c>
      <c r="AC30" s="92">
        <f t="shared" si="4"/>
        <v>62</v>
      </c>
      <c r="AD30" s="63" t="str">
        <f>LOOKUP(AC30,{0,40,45,50,55,60,65,70,75,80},{"F","D","C","C+","B-","B","B+","A-","A","A+"})</f>
        <v>B</v>
      </c>
      <c r="AE30" s="63">
        <f>IF(AC30="","",(LOOKUP(AC30,{0,40,45,50,55,60,65,70,75,80},{0,2,2.25,2.5,2.75,3,3.25,3.5,3.75,4})))</f>
        <v>3</v>
      </c>
      <c r="AF30" s="63">
        <f>'CSE-4226'!C26</f>
        <v>31</v>
      </c>
      <c r="AG30" s="63">
        <f>'CSE-4226'!D26</f>
        <v>37</v>
      </c>
      <c r="AH30" s="92">
        <f t="shared" si="5"/>
        <v>68</v>
      </c>
      <c r="AI30" s="63" t="str">
        <f>LOOKUP(AH30,{0,40,45,50,55,60,65,70,75,80},{"F","D","C","C+","B-","B","B+","A-","A","A+"})</f>
        <v>B+</v>
      </c>
      <c r="AJ30" s="63">
        <f>IF(AH30="","",(LOOKUP(AH30,{0,40,45,50,55,60,65,70,75,80},{0,2,2.25,2.5,2.75,3,3.25,3.5,3.75,4})))</f>
        <v>3.25</v>
      </c>
      <c r="AK30" s="64">
        <v>18</v>
      </c>
      <c r="AL30" s="64">
        <v>18</v>
      </c>
      <c r="AM30" s="92">
        <v>52.88</v>
      </c>
      <c r="AN30" s="92">
        <f t="shared" si="6"/>
        <v>2.9377777777777778</v>
      </c>
      <c r="AO30" s="92">
        <v>63.75</v>
      </c>
      <c r="AP30" s="92">
        <v>62.25</v>
      </c>
      <c r="AQ30" s="92">
        <v>70.13</v>
      </c>
      <c r="AR30" s="92">
        <v>66.75</v>
      </c>
      <c r="AS30" s="92">
        <v>63.88</v>
      </c>
      <c r="AT30" s="92">
        <v>61.63</v>
      </c>
      <c r="AU30" s="92">
        <v>56.06</v>
      </c>
      <c r="AV30" s="92">
        <v>161</v>
      </c>
      <c r="AW30" s="92">
        <v>161</v>
      </c>
      <c r="AX30" s="92">
        <f t="shared" si="7"/>
        <v>497.33</v>
      </c>
      <c r="AY30" s="92">
        <f t="shared" si="8"/>
        <v>3.089006211180124</v>
      </c>
      <c r="AZ30" s="65" t="s">
        <v>147</v>
      </c>
      <c r="BA30" s="111" t="s">
        <v>157</v>
      </c>
      <c r="BB30" s="107"/>
      <c r="BC30" s="8"/>
    </row>
    <row r="31" spans="1:55" ht="51" customHeight="1" x14ac:dyDescent="0.25">
      <c r="A31" s="46">
        <v>11</v>
      </c>
      <c r="B31" s="82" t="s">
        <v>158</v>
      </c>
      <c r="C31" s="82"/>
      <c r="D31" s="90"/>
      <c r="E31" s="90" t="s">
        <v>77</v>
      </c>
      <c r="F31" s="83"/>
      <c r="G31" s="63">
        <f>'CSE-4201'!C27</f>
        <v>38</v>
      </c>
      <c r="H31" s="63">
        <f>'CSE-4201'!H27</f>
        <v>49.5</v>
      </c>
      <c r="I31" s="92">
        <f t="shared" si="0"/>
        <v>87.5</v>
      </c>
      <c r="J31" s="63" t="str">
        <f>LOOKUP(I31,{0,40,45,50,55,60,65,70,75,80},{"F","D","C","C+","B-","B","B+","A-","A","A+"})</f>
        <v>A+</v>
      </c>
      <c r="K31" s="63">
        <f>IF(I31="","",(LOOKUP(I31,{0,40,45,50,55,60,65,70,75,80},{0,2,2.25,2.5,2.75,3,3.25,3.5,3.75,4})))</f>
        <v>4</v>
      </c>
      <c r="L31" s="63">
        <f>'CSE-4202'!C27</f>
        <v>37.5</v>
      </c>
      <c r="M31" s="63">
        <f>'CSE-4202'!D27</f>
        <v>48</v>
      </c>
      <c r="N31" s="92">
        <f t="shared" si="1"/>
        <v>85.5</v>
      </c>
      <c r="O31" s="63" t="str">
        <f>LOOKUP(N31,{0,40,45,50,55,60,65,70,75,80},{"F","D","C","C+","B-","B","B+","A-","A","A+"})</f>
        <v>A+</v>
      </c>
      <c r="P31" s="63">
        <f>IF(N31="","",(LOOKUP(N31,{0,40,45,50,55,60,65,70,75,80},{0,2,2.25,2.5,2.75,3,3.25,3.5,3.75,4})))</f>
        <v>4</v>
      </c>
      <c r="Q31" s="63">
        <f>'CSE-4213'!C27</f>
        <v>35.25</v>
      </c>
      <c r="R31" s="63">
        <f>'CSE-4213'!H27</f>
        <v>48</v>
      </c>
      <c r="S31" s="92">
        <f t="shared" si="2"/>
        <v>83.25</v>
      </c>
      <c r="T31" s="63" t="str">
        <f>LOOKUP(S31,{0,40,45,50,55,60,65,70,75,80},{"F","D","C","C+","B-","B","B+","A-","A","A+"})</f>
        <v>A+</v>
      </c>
      <c r="U31" s="63">
        <f>IF(S31="","",(LOOKUP(S31,{0,40,45,50,55,60,65,70,75,80},{0,2,2.25,2.5,2.75,3,3.25,3.5,3.75,4})))</f>
        <v>4</v>
      </c>
      <c r="V31" s="63">
        <f>'CSE-4214'!C27</f>
        <v>37.5</v>
      </c>
      <c r="W31" s="63">
        <f>'CSE-4214'!D27</f>
        <v>51</v>
      </c>
      <c r="X31" s="92">
        <f t="shared" si="3"/>
        <v>88.5</v>
      </c>
      <c r="Y31" s="63" t="str">
        <f>LOOKUP(X31,{0,40,45,50,55,60,65,70,75,80},{"F","D","C","C+","B-","B","B+","A-","A","A+"})</f>
        <v>A+</v>
      </c>
      <c r="Z31" s="63">
        <f>IF(X31="","",(LOOKUP(X31,{0,40,45,50,55,60,65,70,75,80},{0,2,2.25,2.5,2.75,3,3.25,3.5,3.75,4})))</f>
        <v>4</v>
      </c>
      <c r="AA31" s="63">
        <f>'CSE-4225'!C27</f>
        <v>36</v>
      </c>
      <c r="AB31" s="63">
        <f>'CSE-4225'!H27</f>
        <v>48</v>
      </c>
      <c r="AC31" s="92">
        <f t="shared" si="4"/>
        <v>84</v>
      </c>
      <c r="AD31" s="63" t="str">
        <f>LOOKUP(AC31,{0,40,45,50,55,60,65,70,75,80},{"F","D","C","C+","B-","B","B+","A-","A","A+"})</f>
        <v>A+</v>
      </c>
      <c r="AE31" s="63">
        <f>IF(AC31="","",(LOOKUP(AC31,{0,40,45,50,55,60,65,70,75,80},{0,2,2.25,2.5,2.75,3,3.25,3.5,3.75,4})))</f>
        <v>4</v>
      </c>
      <c r="AF31" s="63">
        <f>'CSE-4226'!C27</f>
        <v>34</v>
      </c>
      <c r="AG31" s="63">
        <f>'CSE-4226'!D27</f>
        <v>50.5</v>
      </c>
      <c r="AH31" s="92">
        <f t="shared" si="5"/>
        <v>85</v>
      </c>
      <c r="AI31" s="63" t="str">
        <f>LOOKUP(AH31,{0,40,45,50,55,60,65,70,75,80},{"F","D","C","C+","B-","B","B+","A-","A","A+"})</f>
        <v>A+</v>
      </c>
      <c r="AJ31" s="63">
        <f>IF(AH31="","",(LOOKUP(AH31,{0,40,45,50,55,60,65,70,75,80},{0,2,2.25,2.5,2.75,3,3.25,3.5,3.75,4})))</f>
        <v>4</v>
      </c>
      <c r="AK31" s="64">
        <v>18</v>
      </c>
      <c r="AL31" s="64">
        <v>18</v>
      </c>
      <c r="AM31" s="92">
        <v>72</v>
      </c>
      <c r="AN31" s="92">
        <f t="shared" si="6"/>
        <v>4</v>
      </c>
      <c r="AO31" s="92">
        <v>81.13</v>
      </c>
      <c r="AP31" s="92">
        <v>80</v>
      </c>
      <c r="AQ31" s="92">
        <v>90</v>
      </c>
      <c r="AR31" s="92">
        <v>84</v>
      </c>
      <c r="AS31" s="92">
        <v>77.5</v>
      </c>
      <c r="AT31" s="92">
        <v>79.25</v>
      </c>
      <c r="AU31" s="92">
        <v>72.38</v>
      </c>
      <c r="AV31" s="92">
        <v>161</v>
      </c>
      <c r="AW31" s="92">
        <v>161</v>
      </c>
      <c r="AX31" s="92">
        <f t="shared" si="7"/>
        <v>636.26</v>
      </c>
      <c r="AY31" s="92">
        <f t="shared" si="8"/>
        <v>3.9519254658385092</v>
      </c>
      <c r="AZ31" s="65" t="s">
        <v>147</v>
      </c>
      <c r="BA31" s="111" t="s">
        <v>158</v>
      </c>
      <c r="BB31" s="107"/>
      <c r="BC31" s="8"/>
    </row>
    <row r="32" spans="1:55" ht="51" customHeight="1" x14ac:dyDescent="0.25">
      <c r="A32" s="90">
        <v>12</v>
      </c>
      <c r="B32" s="82" t="s">
        <v>159</v>
      </c>
      <c r="C32" s="82"/>
      <c r="D32" s="90"/>
      <c r="E32" s="90" t="s">
        <v>78</v>
      </c>
      <c r="F32" s="83"/>
      <c r="G32" s="63">
        <f>'CSE-4201'!C28</f>
        <v>35.5</v>
      </c>
      <c r="H32" s="63">
        <f>'CSE-4201'!H28</f>
        <v>41</v>
      </c>
      <c r="I32" s="92">
        <f t="shared" si="0"/>
        <v>76.5</v>
      </c>
      <c r="J32" s="63" t="str">
        <f>LOOKUP(I32,{0,40,45,50,55,60,65,70,75,80},{"F","D","C","C+","B-","B","B+","A-","A","A+"})</f>
        <v>A</v>
      </c>
      <c r="K32" s="63">
        <f>IF(I32="","",(LOOKUP(I32,{0,40,45,50,55,60,65,70,75,80},{0,2,2.25,2.5,2.75,3,3.25,3.5,3.75,4})))</f>
        <v>3.75</v>
      </c>
      <c r="L32" s="63">
        <f>'CSE-4202'!C28</f>
        <v>36</v>
      </c>
      <c r="M32" s="63">
        <f>'CSE-4202'!D28</f>
        <v>47.5</v>
      </c>
      <c r="N32" s="92">
        <f t="shared" si="1"/>
        <v>83.5</v>
      </c>
      <c r="O32" s="63" t="str">
        <f>LOOKUP(N32,{0,40,45,50,55,60,65,70,75,80},{"F","D","C","C+","B-","B","B+","A-","A","A+"})</f>
        <v>A+</v>
      </c>
      <c r="P32" s="63">
        <f>IF(N32="","",(LOOKUP(N32,{0,40,45,50,55,60,65,70,75,80},{0,2,2.25,2.5,2.75,3,3.25,3.5,3.75,4})))</f>
        <v>4</v>
      </c>
      <c r="Q32" s="63">
        <f>'CSE-4213'!C28</f>
        <v>36</v>
      </c>
      <c r="R32" s="63">
        <f>'CSE-4213'!H28</f>
        <v>48.5</v>
      </c>
      <c r="S32" s="92">
        <f t="shared" si="2"/>
        <v>84.5</v>
      </c>
      <c r="T32" s="63" t="str">
        <f>LOOKUP(S32,{0,40,45,50,55,60,65,70,75,80},{"F","D","C","C+","B-","B","B+","A-","A","A+"})</f>
        <v>A+</v>
      </c>
      <c r="U32" s="63">
        <f>IF(S32="","",(LOOKUP(S32,{0,40,45,50,55,60,65,70,75,80},{0,2,2.25,2.5,2.75,3,3.25,3.5,3.75,4})))</f>
        <v>4</v>
      </c>
      <c r="V32" s="63">
        <f>'CSE-4214'!C28</f>
        <v>35.25</v>
      </c>
      <c r="W32" s="63">
        <f>'CSE-4214'!D28</f>
        <v>45.5</v>
      </c>
      <c r="X32" s="92">
        <f t="shared" si="3"/>
        <v>80.75</v>
      </c>
      <c r="Y32" s="63" t="str">
        <f>LOOKUP(X32,{0,40,45,50,55,60,65,70,75,80},{"F","D","C","C+","B-","B","B+","A-","A","A+"})</f>
        <v>A+</v>
      </c>
      <c r="Z32" s="63">
        <f>IF(X32="","",(LOOKUP(X32,{0,40,45,50,55,60,65,70,75,80},{0,2,2.25,2.5,2.75,3,3.25,3.5,3.75,4})))</f>
        <v>4</v>
      </c>
      <c r="AA32" s="63">
        <f>'CSE-4225'!C28</f>
        <v>32.5</v>
      </c>
      <c r="AB32" s="63">
        <f>'CSE-4225'!H28</f>
        <v>44</v>
      </c>
      <c r="AC32" s="92">
        <f t="shared" si="4"/>
        <v>77</v>
      </c>
      <c r="AD32" s="63" t="str">
        <f>LOOKUP(AC32,{0,40,45,50,55,60,65,70,75,80},{"F","D","C","C+","B-","B","B+","A-","A","A+"})</f>
        <v>A</v>
      </c>
      <c r="AE32" s="63">
        <f>IF(AC32="","",(LOOKUP(AC32,{0,40,45,50,55,60,65,70,75,80},{0,2,2.25,2.5,2.75,3,3.25,3.5,3.75,4})))</f>
        <v>3.75</v>
      </c>
      <c r="AF32" s="63">
        <f>'CSE-4226'!C28</f>
        <v>35</v>
      </c>
      <c r="AG32" s="63">
        <f>'CSE-4226'!D28</f>
        <v>47</v>
      </c>
      <c r="AH32" s="92">
        <f t="shared" si="5"/>
        <v>82</v>
      </c>
      <c r="AI32" s="63" t="str">
        <f>LOOKUP(AH32,{0,40,45,50,55,60,65,70,75,80},{"F","D","C","C+","B-","B","B+","A-","A","A+"})</f>
        <v>A+</v>
      </c>
      <c r="AJ32" s="63">
        <f>IF(AH32="","",(LOOKUP(AH32,{0,40,45,50,55,60,65,70,75,80},{0,2,2.25,2.5,2.75,3,3.25,3.5,3.75,4})))</f>
        <v>4</v>
      </c>
      <c r="AK32" s="64">
        <v>18</v>
      </c>
      <c r="AL32" s="64">
        <v>18</v>
      </c>
      <c r="AM32" s="92">
        <v>70.5</v>
      </c>
      <c r="AN32" s="92">
        <f t="shared" si="6"/>
        <v>3.9166666666666665</v>
      </c>
      <c r="AO32" s="92">
        <v>78</v>
      </c>
      <c r="AP32" s="92">
        <v>74.88</v>
      </c>
      <c r="AQ32" s="92">
        <v>81.75</v>
      </c>
      <c r="AR32" s="92">
        <v>76.88</v>
      </c>
      <c r="AS32" s="92">
        <v>72.5</v>
      </c>
      <c r="AT32" s="92">
        <v>74.75</v>
      </c>
      <c r="AU32" s="92">
        <v>65.5</v>
      </c>
      <c r="AV32" s="92">
        <v>161</v>
      </c>
      <c r="AW32" s="92">
        <v>161</v>
      </c>
      <c r="AX32" s="92">
        <f t="shared" si="7"/>
        <v>594.76</v>
      </c>
      <c r="AY32" s="92">
        <f t="shared" si="8"/>
        <v>3.6941614906832299</v>
      </c>
      <c r="AZ32" s="65" t="s">
        <v>147</v>
      </c>
      <c r="BA32" s="111" t="s">
        <v>159</v>
      </c>
      <c r="BB32" s="107"/>
      <c r="BC32" s="8"/>
    </row>
    <row r="33" spans="1:77" ht="51" customHeight="1" x14ac:dyDescent="0.25">
      <c r="A33" s="46">
        <v>13</v>
      </c>
      <c r="B33" s="82" t="s">
        <v>160</v>
      </c>
      <c r="C33" s="82"/>
      <c r="D33" s="90"/>
      <c r="E33" s="90" t="s">
        <v>79</v>
      </c>
      <c r="F33" s="83"/>
      <c r="G33" s="63">
        <f>'CSE-4201'!C29</f>
        <v>34</v>
      </c>
      <c r="H33" s="63">
        <f>'CSE-4201'!H29</f>
        <v>45.5</v>
      </c>
      <c r="I33" s="92">
        <f t="shared" si="0"/>
        <v>79.5</v>
      </c>
      <c r="J33" s="63" t="str">
        <f>LOOKUP(I33,{0,40,45,50,55,60,65,70,75,80},{"F","D","C","C+","B-","B","B+","A-","A","A+"})</f>
        <v>A</v>
      </c>
      <c r="K33" s="63">
        <f>IF(I33="","",(LOOKUP(I33,{0,40,45,50,55,60,65,70,75,80},{0,2,2.25,2.5,2.75,3,3.25,3.5,3.75,4})))</f>
        <v>3.75</v>
      </c>
      <c r="L33" s="63">
        <f>'CSE-4202'!C29</f>
        <v>34</v>
      </c>
      <c r="M33" s="63">
        <f>'CSE-4202'!D29</f>
        <v>31</v>
      </c>
      <c r="N33" s="92">
        <f t="shared" si="1"/>
        <v>65</v>
      </c>
      <c r="O33" s="63" t="str">
        <f>LOOKUP(N33,{0,40,45,50,55,60,65,70,75,80},{"F","D","C","C+","B-","B","B+","A-","A","A+"})</f>
        <v>B+</v>
      </c>
      <c r="P33" s="63">
        <f>IF(N33="","",(LOOKUP(N33,{0,40,45,50,55,60,65,70,75,80},{0,2,2.25,2.5,2.75,3,3.25,3.5,3.75,4})))</f>
        <v>3.25</v>
      </c>
      <c r="Q33" s="63">
        <f>'CSE-4213'!C29</f>
        <v>32.5</v>
      </c>
      <c r="R33" s="63">
        <f>'CSE-4213'!H29</f>
        <v>40</v>
      </c>
      <c r="S33" s="92">
        <f t="shared" si="2"/>
        <v>72.5</v>
      </c>
      <c r="T33" s="63" t="str">
        <f>LOOKUP(S33,{0,40,45,50,55,60,65,70,75,80},{"F","D","C","C+","B-","B","B+","A-","A","A+"})</f>
        <v>A-</v>
      </c>
      <c r="U33" s="63">
        <f>IF(S33="","",(LOOKUP(S33,{0,40,45,50,55,60,65,70,75,80},{0,2,2.25,2.5,2.75,3,3.25,3.5,3.75,4})))</f>
        <v>3.5</v>
      </c>
      <c r="V33" s="63">
        <f>'CSE-4214'!C29</f>
        <v>33</v>
      </c>
      <c r="W33" s="63">
        <f>'CSE-4214'!D29</f>
        <v>42</v>
      </c>
      <c r="X33" s="92">
        <f t="shared" si="3"/>
        <v>75</v>
      </c>
      <c r="Y33" s="63" t="str">
        <f>LOOKUP(X33,{0,40,45,50,55,60,65,70,75,80},{"F","D","C","C+","B-","B","B+","A-","A","A+"})</f>
        <v>A</v>
      </c>
      <c r="Z33" s="63">
        <f>IF(X33="","",(LOOKUP(X33,{0,40,45,50,55,60,65,70,75,80},{0,2,2.25,2.5,2.75,3,3.25,3.5,3.75,4})))</f>
        <v>3.75</v>
      </c>
      <c r="AA33" s="63">
        <f>'CSE-4225'!C29</f>
        <v>31</v>
      </c>
      <c r="AB33" s="63">
        <f>'CSE-4225'!H29</f>
        <v>44.5</v>
      </c>
      <c r="AC33" s="92">
        <f t="shared" si="4"/>
        <v>76</v>
      </c>
      <c r="AD33" s="63" t="str">
        <f>LOOKUP(AC33,{0,40,45,50,55,60,65,70,75,80},{"F","D","C","C+","B-","B","B+","A-","A","A+"})</f>
        <v>A</v>
      </c>
      <c r="AE33" s="63">
        <f>IF(AC33="","",(LOOKUP(AC33,{0,40,45,50,55,60,65,70,75,80},{0,2,2.25,2.5,2.75,3,3.25,3.5,3.75,4})))</f>
        <v>3.75</v>
      </c>
      <c r="AF33" s="63">
        <f>'CSE-4226'!C29</f>
        <v>31.5</v>
      </c>
      <c r="AG33" s="63">
        <f>'CSE-4226'!D29</f>
        <v>39.5</v>
      </c>
      <c r="AH33" s="92">
        <f t="shared" si="5"/>
        <v>71</v>
      </c>
      <c r="AI33" s="63" t="str">
        <f>LOOKUP(AH33,{0,40,45,50,55,60,65,70,75,80},{"F","D","C","C+","B-","B","B+","A-","A","A+"})</f>
        <v>A-</v>
      </c>
      <c r="AJ33" s="63">
        <f>IF(AH33="","",(LOOKUP(AH33,{0,40,45,50,55,60,65,70,75,80},{0,2,2.25,2.5,2.75,3,3.25,3.5,3.75,4})))</f>
        <v>3.5</v>
      </c>
      <c r="AK33" s="64">
        <v>18</v>
      </c>
      <c r="AL33" s="64">
        <v>18</v>
      </c>
      <c r="AM33" s="92">
        <v>64.13</v>
      </c>
      <c r="AN33" s="92">
        <f t="shared" si="6"/>
        <v>3.5627777777777774</v>
      </c>
      <c r="AO33" s="92">
        <v>69.88</v>
      </c>
      <c r="AP33" s="92">
        <v>73.75</v>
      </c>
      <c r="AQ33" s="92">
        <v>84.75</v>
      </c>
      <c r="AR33" s="92">
        <v>77.25</v>
      </c>
      <c r="AS33" s="92">
        <v>72.38</v>
      </c>
      <c r="AT33" s="92">
        <v>74.5</v>
      </c>
      <c r="AU33" s="92">
        <v>63.75</v>
      </c>
      <c r="AV33" s="92">
        <v>161</v>
      </c>
      <c r="AW33" s="92">
        <v>161</v>
      </c>
      <c r="AX33" s="92">
        <f t="shared" si="7"/>
        <v>580.39</v>
      </c>
      <c r="AY33" s="92">
        <f t="shared" si="8"/>
        <v>3.6049068322981364</v>
      </c>
      <c r="AZ33" s="65" t="s">
        <v>147</v>
      </c>
      <c r="BA33" s="111" t="s">
        <v>160</v>
      </c>
      <c r="BB33" s="107"/>
      <c r="BC33" s="8"/>
    </row>
    <row r="34" spans="1:77" ht="51" customHeight="1" x14ac:dyDescent="0.25">
      <c r="A34" s="90">
        <v>14</v>
      </c>
      <c r="B34" s="82" t="s">
        <v>161</v>
      </c>
      <c r="C34" s="82"/>
      <c r="D34" s="90"/>
      <c r="E34" s="90" t="s">
        <v>80</v>
      </c>
      <c r="F34" s="83"/>
      <c r="G34" s="63">
        <f>'CSE-4201'!C30</f>
        <v>34.5</v>
      </c>
      <c r="H34" s="63">
        <f>'CSE-4201'!H30</f>
        <v>45.5</v>
      </c>
      <c r="I34" s="92">
        <f t="shared" si="0"/>
        <v>80</v>
      </c>
      <c r="J34" s="63" t="str">
        <f>LOOKUP(I34,{0,40,45,50,55,60,65,70,75,80},{"F","D","C","C+","B-","B","B+","A-","A","A+"})</f>
        <v>A+</v>
      </c>
      <c r="K34" s="63">
        <f>IF(I34="","",(LOOKUP(I34,{0,40,45,50,55,60,65,70,75,80},{0,2,2.25,2.5,2.75,3,3.25,3.5,3.75,4})))</f>
        <v>4</v>
      </c>
      <c r="L34" s="63">
        <f>'CSE-4202'!C30</f>
        <v>34</v>
      </c>
      <c r="M34" s="63">
        <f>'CSE-4202'!D30</f>
        <v>31</v>
      </c>
      <c r="N34" s="92">
        <f t="shared" si="1"/>
        <v>65</v>
      </c>
      <c r="O34" s="63" t="str">
        <f>LOOKUP(N34,{0,40,45,50,55,60,65,70,75,80},{"F","D","C","C+","B-","B","B+","A-","A","A+"})</f>
        <v>B+</v>
      </c>
      <c r="P34" s="63">
        <f>IF(N34="","",(LOOKUP(N34,{0,40,45,50,55,60,65,70,75,80},{0,2,2.25,2.5,2.75,3,3.25,3.5,3.75,4})))</f>
        <v>3.25</v>
      </c>
      <c r="Q34" s="63">
        <f>'CSE-4213'!C30</f>
        <v>31.25</v>
      </c>
      <c r="R34" s="63">
        <f>'CSE-4213'!H30</f>
        <v>35</v>
      </c>
      <c r="S34" s="92">
        <f t="shared" si="2"/>
        <v>66.25</v>
      </c>
      <c r="T34" s="63" t="str">
        <f>LOOKUP(S34,{0,40,45,50,55,60,65,70,75,80},{"F","D","C","C+","B-","B","B+","A-","A","A+"})</f>
        <v>B+</v>
      </c>
      <c r="U34" s="63">
        <f>IF(S34="","",(LOOKUP(S34,{0,40,45,50,55,60,65,70,75,80},{0,2,2.25,2.5,2.75,3,3.25,3.5,3.75,4})))</f>
        <v>3.25</v>
      </c>
      <c r="V34" s="63">
        <f>'CSE-4214'!C30</f>
        <v>33</v>
      </c>
      <c r="W34" s="63">
        <f>'CSE-4214'!D30</f>
        <v>42</v>
      </c>
      <c r="X34" s="92">
        <f t="shared" si="3"/>
        <v>75</v>
      </c>
      <c r="Y34" s="63" t="str">
        <f>LOOKUP(X34,{0,40,45,50,55,60,65,70,75,80},{"F","D","C","C+","B-","B","B+","A-","A","A+"})</f>
        <v>A</v>
      </c>
      <c r="Z34" s="63">
        <f>IF(X34="","",(LOOKUP(X34,{0,40,45,50,55,60,65,70,75,80},{0,2,2.25,2.5,2.75,3,3.25,3.5,3.75,4})))</f>
        <v>3.75</v>
      </c>
      <c r="AA34" s="63">
        <f>'CSE-4225'!C30</f>
        <v>29</v>
      </c>
      <c r="AB34" s="63">
        <f>'CSE-4225'!H30</f>
        <v>42</v>
      </c>
      <c r="AC34" s="92">
        <f t="shared" si="4"/>
        <v>71</v>
      </c>
      <c r="AD34" s="63" t="str">
        <f>LOOKUP(AC34,{0,40,45,50,55,60,65,70,75,80},{"F","D","C","C+","B-","B","B+","A-","A","A+"})</f>
        <v>A-</v>
      </c>
      <c r="AE34" s="63">
        <f>IF(AC34="","",(LOOKUP(AC34,{0,40,45,50,55,60,65,70,75,80},{0,2,2.25,2.5,2.75,3,3.25,3.5,3.75,4})))</f>
        <v>3.5</v>
      </c>
      <c r="AF34" s="63">
        <f>'CSE-4226'!C30</f>
        <v>32</v>
      </c>
      <c r="AG34" s="63">
        <f>'CSE-4226'!D30</f>
        <v>48</v>
      </c>
      <c r="AH34" s="92">
        <f t="shared" si="5"/>
        <v>80</v>
      </c>
      <c r="AI34" s="63" t="str">
        <f>LOOKUP(AH34,{0,40,45,50,55,60,65,70,75,80},{"F","D","C","C+","B-","B","B+","A-","A","A+"})</f>
        <v>A+</v>
      </c>
      <c r="AJ34" s="63">
        <f>IF(AH34="","",(LOOKUP(AH34,{0,40,45,50,55,60,65,70,75,80},{0,2,2.25,2.5,2.75,3,3.25,3.5,3.75,4})))</f>
        <v>4</v>
      </c>
      <c r="AK34" s="64">
        <v>18</v>
      </c>
      <c r="AL34" s="64">
        <v>18</v>
      </c>
      <c r="AM34" s="92">
        <v>63.38</v>
      </c>
      <c r="AN34" s="92">
        <f t="shared" si="6"/>
        <v>3.5211111111111113</v>
      </c>
      <c r="AO34" s="92">
        <v>78.13</v>
      </c>
      <c r="AP34" s="92">
        <v>71.63</v>
      </c>
      <c r="AQ34" s="92">
        <v>82.5</v>
      </c>
      <c r="AR34" s="92">
        <v>76.13</v>
      </c>
      <c r="AS34" s="92">
        <v>71.75</v>
      </c>
      <c r="AT34" s="92">
        <v>73.75</v>
      </c>
      <c r="AU34" s="92">
        <v>64</v>
      </c>
      <c r="AV34" s="92">
        <v>161</v>
      </c>
      <c r="AW34" s="92">
        <v>161</v>
      </c>
      <c r="AX34" s="92">
        <f t="shared" si="7"/>
        <v>581.27</v>
      </c>
      <c r="AY34" s="92">
        <f t="shared" si="8"/>
        <v>3.6103726708074535</v>
      </c>
      <c r="AZ34" s="65" t="s">
        <v>147</v>
      </c>
      <c r="BA34" s="111" t="s">
        <v>161</v>
      </c>
      <c r="BB34" s="107"/>
      <c r="BC34" s="8"/>
    </row>
    <row r="35" spans="1:77" ht="51" customHeight="1" x14ac:dyDescent="0.25">
      <c r="A35" s="46">
        <v>15</v>
      </c>
      <c r="B35" s="82" t="s">
        <v>162</v>
      </c>
      <c r="C35" s="82"/>
      <c r="D35" s="90"/>
      <c r="E35" s="90" t="s">
        <v>81</v>
      </c>
      <c r="F35" s="83"/>
      <c r="G35" s="63">
        <f>'CSE-4201'!C31</f>
        <v>35.5</v>
      </c>
      <c r="H35" s="63">
        <f>'CSE-4201'!H31</f>
        <v>47.5</v>
      </c>
      <c r="I35" s="92">
        <f t="shared" si="0"/>
        <v>83</v>
      </c>
      <c r="J35" s="63" t="str">
        <f>LOOKUP(I35,{0,40,45,50,55,60,65,70,75,80},{"F","D","C","C+","B-","B","B+","A-","A","A+"})</f>
        <v>A+</v>
      </c>
      <c r="K35" s="63">
        <f>IF(I35="","",(LOOKUP(I35,{0,40,45,50,55,60,65,70,75,80},{0,2,2.25,2.5,2.75,3,3.25,3.5,3.75,4})))</f>
        <v>4</v>
      </c>
      <c r="L35" s="63">
        <f>'CSE-4202'!C31</f>
        <v>37.5</v>
      </c>
      <c r="M35" s="63">
        <f>'CSE-4202'!D31</f>
        <v>54.5</v>
      </c>
      <c r="N35" s="92">
        <f t="shared" si="1"/>
        <v>92</v>
      </c>
      <c r="O35" s="63" t="str">
        <f>LOOKUP(N35,{0,40,45,50,55,60,65,70,75,80},{"F","D","C","C+","B-","B","B+","A-","A","A+"})</f>
        <v>A+</v>
      </c>
      <c r="P35" s="63">
        <f>IF(N35="","",(LOOKUP(N35,{0,40,45,50,55,60,65,70,75,80},{0,2,2.25,2.5,2.75,3,3.25,3.5,3.75,4})))</f>
        <v>4</v>
      </c>
      <c r="Q35" s="63">
        <f>'CSE-4213'!C31</f>
        <v>34.75</v>
      </c>
      <c r="R35" s="63">
        <f>'CSE-4213'!H31</f>
        <v>44.5</v>
      </c>
      <c r="S35" s="92">
        <f t="shared" si="2"/>
        <v>79.25</v>
      </c>
      <c r="T35" s="63" t="str">
        <f>LOOKUP(S35,{0,40,45,50,55,60,65,70,75,80},{"F","D","C","C+","B-","B","B+","A-","A","A+"})</f>
        <v>A</v>
      </c>
      <c r="U35" s="63">
        <f>IF(S35="","",(LOOKUP(S35,{0,40,45,50,55,60,65,70,75,80},{0,2,2.25,2.5,2.75,3,3.25,3.5,3.75,4})))</f>
        <v>3.75</v>
      </c>
      <c r="V35" s="63">
        <f>'CSE-4214'!C31</f>
        <v>35.75</v>
      </c>
      <c r="W35" s="63">
        <f>'CSE-4214'!D31</f>
        <v>48</v>
      </c>
      <c r="X35" s="92">
        <f t="shared" si="3"/>
        <v>83.75</v>
      </c>
      <c r="Y35" s="63" t="str">
        <f>LOOKUP(X35,{0,40,45,50,55,60,65,70,75,80},{"F","D","C","C+","B-","B","B+","A-","A","A+"})</f>
        <v>A+</v>
      </c>
      <c r="Z35" s="63">
        <f>IF(X35="","",(LOOKUP(X35,{0,40,45,50,55,60,65,70,75,80},{0,2,2.25,2.5,2.75,3,3.25,3.5,3.75,4})))</f>
        <v>4</v>
      </c>
      <c r="AA35" s="63">
        <f>'CSE-4225'!C31</f>
        <v>32</v>
      </c>
      <c r="AB35" s="63">
        <f>'CSE-4225'!H31</f>
        <v>48</v>
      </c>
      <c r="AC35" s="92">
        <f t="shared" si="4"/>
        <v>80</v>
      </c>
      <c r="AD35" s="63" t="str">
        <f>LOOKUP(AC35,{0,40,45,50,55,60,65,70,75,80},{"F","D","C","C+","B-","B","B+","A-","A","A+"})</f>
        <v>A+</v>
      </c>
      <c r="AE35" s="63">
        <f>IF(AC35="","",(LOOKUP(AC35,{0,40,45,50,55,60,65,70,75,80},{0,2,2.25,2.5,2.75,3,3.25,3.5,3.75,4})))</f>
        <v>4</v>
      </c>
      <c r="AF35" s="63">
        <f>'CSE-4226'!C31</f>
        <v>35</v>
      </c>
      <c r="AG35" s="63">
        <f>'CSE-4226'!D31</f>
        <v>42.5</v>
      </c>
      <c r="AH35" s="92">
        <f t="shared" si="5"/>
        <v>78</v>
      </c>
      <c r="AI35" s="63" t="str">
        <f>LOOKUP(AH35,{0,40,45,50,55,60,65,70,75,80},{"F","D","C","C+","B-","B","B+","A-","A","A+"})</f>
        <v>A</v>
      </c>
      <c r="AJ35" s="63">
        <f>IF(AH35="","",(LOOKUP(AH35,{0,40,45,50,55,60,65,70,75,80},{0,2,2.25,2.5,2.75,3,3.25,3.5,3.75,4})))</f>
        <v>3.75</v>
      </c>
      <c r="AK35" s="64">
        <v>18</v>
      </c>
      <c r="AL35" s="64">
        <v>18</v>
      </c>
      <c r="AM35" s="92">
        <v>71.63</v>
      </c>
      <c r="AN35" s="92">
        <f t="shared" si="6"/>
        <v>3.9794444444444443</v>
      </c>
      <c r="AO35" s="92">
        <v>62.63</v>
      </c>
      <c r="AP35" s="92">
        <v>75.13</v>
      </c>
      <c r="AQ35" s="92">
        <v>80.25</v>
      </c>
      <c r="AR35" s="92">
        <v>73.88</v>
      </c>
      <c r="AS35" s="92">
        <v>70.5</v>
      </c>
      <c r="AT35" s="92">
        <v>70.88</v>
      </c>
      <c r="AU35" s="92">
        <v>65.38</v>
      </c>
      <c r="AV35" s="92">
        <v>161</v>
      </c>
      <c r="AW35" s="92">
        <v>161</v>
      </c>
      <c r="AX35" s="92">
        <f t="shared" si="7"/>
        <v>570.28</v>
      </c>
      <c r="AY35" s="92">
        <f t="shared" si="8"/>
        <v>3.5421118012422359</v>
      </c>
      <c r="AZ35" s="65" t="s">
        <v>147</v>
      </c>
      <c r="BA35" s="111" t="s">
        <v>162</v>
      </c>
      <c r="BB35" s="107"/>
      <c r="BC35" s="8"/>
    </row>
    <row r="36" spans="1:77" ht="51" customHeight="1" x14ac:dyDescent="0.25">
      <c r="A36" s="90">
        <v>16</v>
      </c>
      <c r="B36" s="82" t="s">
        <v>163</v>
      </c>
      <c r="C36" s="82"/>
      <c r="D36" s="90"/>
      <c r="E36" s="90" t="s">
        <v>82</v>
      </c>
      <c r="F36" s="83"/>
      <c r="G36" s="63">
        <f>'CSE-4201'!C32</f>
        <v>36.5</v>
      </c>
      <c r="H36" s="63">
        <f>'CSE-4201'!H32</f>
        <v>49</v>
      </c>
      <c r="I36" s="92">
        <f t="shared" si="0"/>
        <v>85.5</v>
      </c>
      <c r="J36" s="63" t="str">
        <f>LOOKUP(I36,{0,40,45,50,55,60,65,70,75,80},{"F","D","C","C+","B-","B","B+","A-","A","A+"})</f>
        <v>A+</v>
      </c>
      <c r="K36" s="63">
        <f>IF(I36="","",(LOOKUP(I36,{0,40,45,50,55,60,65,70,75,80},{0,2,2.25,2.5,2.75,3,3.25,3.5,3.75,4})))</f>
        <v>4</v>
      </c>
      <c r="L36" s="63">
        <f>'CSE-4202'!C32</f>
        <v>36.5</v>
      </c>
      <c r="M36" s="63">
        <f>'CSE-4202'!D32</f>
        <v>46</v>
      </c>
      <c r="N36" s="92">
        <f t="shared" si="1"/>
        <v>82.5</v>
      </c>
      <c r="O36" s="63" t="str">
        <f>LOOKUP(N36,{0,40,45,50,55,60,65,70,75,80},{"F","D","C","C+","B-","B","B+","A-","A","A+"})</f>
        <v>A+</v>
      </c>
      <c r="P36" s="63">
        <f>IF(N36="","",(LOOKUP(N36,{0,40,45,50,55,60,65,70,75,80},{0,2,2.25,2.5,2.75,3,3.25,3.5,3.75,4})))</f>
        <v>4</v>
      </c>
      <c r="Q36" s="63">
        <f>'CSE-4213'!C32</f>
        <v>35.25</v>
      </c>
      <c r="R36" s="63">
        <f>'CSE-4213'!H32</f>
        <v>44</v>
      </c>
      <c r="S36" s="92">
        <f t="shared" si="2"/>
        <v>79.25</v>
      </c>
      <c r="T36" s="63" t="str">
        <f>LOOKUP(S36,{0,40,45,50,55,60,65,70,75,80},{"F","D","C","C+","B-","B","B+","A-","A","A+"})</f>
        <v>A</v>
      </c>
      <c r="U36" s="63">
        <f>IF(S36="","",(LOOKUP(S36,{0,40,45,50,55,60,65,70,75,80},{0,2,2.25,2.5,2.75,3,3.25,3.5,3.75,4})))</f>
        <v>3.75</v>
      </c>
      <c r="V36" s="63">
        <f>'CSE-4214'!C32</f>
        <v>33.75</v>
      </c>
      <c r="W36" s="63">
        <f>'CSE-4214'!D32</f>
        <v>44</v>
      </c>
      <c r="X36" s="92">
        <f t="shared" si="3"/>
        <v>77.75</v>
      </c>
      <c r="Y36" s="63" t="str">
        <f>LOOKUP(X36,{0,40,45,50,55,60,65,70,75,80},{"F","D","C","C+","B-","B","B+","A-","A","A+"})</f>
        <v>A</v>
      </c>
      <c r="Z36" s="63">
        <f>IF(X36="","",(LOOKUP(X36,{0,40,45,50,55,60,65,70,75,80},{0,2,2.25,2.5,2.75,3,3.25,3.5,3.75,4})))</f>
        <v>3.75</v>
      </c>
      <c r="AA36" s="63">
        <f>'CSE-4225'!C32</f>
        <v>34</v>
      </c>
      <c r="AB36" s="63">
        <f>'CSE-4225'!H32</f>
        <v>42</v>
      </c>
      <c r="AC36" s="92">
        <f t="shared" si="4"/>
        <v>76</v>
      </c>
      <c r="AD36" s="63" t="str">
        <f>LOOKUP(AC36,{0,40,45,50,55,60,65,70,75,80},{"F","D","C","C+","B-","B","B+","A-","A","A+"})</f>
        <v>A</v>
      </c>
      <c r="AE36" s="63">
        <f>IF(AC36="","",(LOOKUP(AC36,{0,40,45,50,55,60,65,70,75,80},{0,2,2.25,2.5,2.75,3,3.25,3.5,3.75,4})))</f>
        <v>3.75</v>
      </c>
      <c r="AF36" s="63">
        <f>'CSE-4226'!C32</f>
        <v>34</v>
      </c>
      <c r="AG36" s="63">
        <f>'CSE-4226'!D32</f>
        <v>41.5</v>
      </c>
      <c r="AH36" s="92">
        <f t="shared" si="5"/>
        <v>76</v>
      </c>
      <c r="AI36" s="63" t="str">
        <f>LOOKUP(AH36,{0,40,45,50,55,60,65,70,75,80},{"F","D","C","C+","B-","B","B+","A-","A","A+"})</f>
        <v>A</v>
      </c>
      <c r="AJ36" s="63">
        <f>IF(AH36="","",(LOOKUP(AH36,{0,40,45,50,55,60,65,70,75,80},{0,2,2.25,2.5,2.75,3,3.25,3.5,3.75,4})))</f>
        <v>3.75</v>
      </c>
      <c r="AK36" s="64">
        <v>18</v>
      </c>
      <c r="AL36" s="64">
        <v>18</v>
      </c>
      <c r="AM36" s="92">
        <v>70.5</v>
      </c>
      <c r="AN36" s="92">
        <f t="shared" si="6"/>
        <v>3.9166666666666665</v>
      </c>
      <c r="AO36" s="92">
        <v>77.63</v>
      </c>
      <c r="AP36" s="92">
        <v>77.25</v>
      </c>
      <c r="AQ36" s="92">
        <v>84.75</v>
      </c>
      <c r="AR36" s="92">
        <v>80.63</v>
      </c>
      <c r="AS36" s="92">
        <v>77</v>
      </c>
      <c r="AT36" s="92">
        <v>75.25</v>
      </c>
      <c r="AU36" s="92">
        <v>68.06</v>
      </c>
      <c r="AV36" s="92">
        <v>161</v>
      </c>
      <c r="AW36" s="92">
        <v>161</v>
      </c>
      <c r="AX36" s="92">
        <f t="shared" si="7"/>
        <v>611.06999999999994</v>
      </c>
      <c r="AY36" s="92">
        <f t="shared" si="8"/>
        <v>3.7954658385093163</v>
      </c>
      <c r="AZ36" s="65" t="s">
        <v>147</v>
      </c>
      <c r="BA36" s="111" t="s">
        <v>163</v>
      </c>
      <c r="BB36" s="107"/>
      <c r="BC36" s="8"/>
    </row>
    <row r="37" spans="1:77" ht="51" customHeight="1" x14ac:dyDescent="0.25">
      <c r="A37" s="46">
        <v>17</v>
      </c>
      <c r="B37" s="82" t="s">
        <v>164</v>
      </c>
      <c r="C37" s="82"/>
      <c r="D37" s="90"/>
      <c r="E37" s="90" t="s">
        <v>83</v>
      </c>
      <c r="F37" s="83"/>
      <c r="G37" s="63">
        <f>'CSE-4201'!C33</f>
        <v>30</v>
      </c>
      <c r="H37" s="63">
        <f>'CSE-4201'!H33</f>
        <v>30</v>
      </c>
      <c r="I37" s="92">
        <f t="shared" si="0"/>
        <v>60</v>
      </c>
      <c r="J37" s="63" t="str">
        <f>LOOKUP(I37,{0,40,45,50,55,60,65,70,75,80},{"F","D","C","C+","B-","B","B+","A-","A","A+"})</f>
        <v>B</v>
      </c>
      <c r="K37" s="63">
        <f>IF(I37="","",(LOOKUP(I37,{0,40,45,50,55,60,65,70,75,80},{0,2,2.25,2.5,2.75,3,3.25,3.5,3.75,4})))</f>
        <v>3</v>
      </c>
      <c r="L37" s="63">
        <f>'CSE-4202'!C33</f>
        <v>32</v>
      </c>
      <c r="M37" s="63">
        <f>'CSE-4202'!D33</f>
        <v>28</v>
      </c>
      <c r="N37" s="92">
        <f t="shared" si="1"/>
        <v>60</v>
      </c>
      <c r="O37" s="63" t="str">
        <f>LOOKUP(N37,{0,40,45,50,55,60,65,70,75,80},{"F","D","C","C+","B-","B","B+","A-","A","A+"})</f>
        <v>B</v>
      </c>
      <c r="P37" s="63">
        <f>IF(N37="","",(LOOKUP(N37,{0,40,45,50,55,60,65,70,75,80},{0,2,2.25,2.5,2.75,3,3.25,3.5,3.75,4})))</f>
        <v>3</v>
      </c>
      <c r="Q37" s="63">
        <f>'CSE-4213'!C33</f>
        <v>29</v>
      </c>
      <c r="R37" s="63">
        <f>'CSE-4213'!H33</f>
        <v>33</v>
      </c>
      <c r="S37" s="92">
        <f t="shared" si="2"/>
        <v>62</v>
      </c>
      <c r="T37" s="63" t="str">
        <f>LOOKUP(S37,{0,40,45,50,55,60,65,70,75,80},{"F","D","C","C+","B-","B","B+","A-","A","A+"})</f>
        <v>B</v>
      </c>
      <c r="U37" s="63">
        <f>IF(S37="","",(LOOKUP(S37,{0,40,45,50,55,60,65,70,75,80},{0,2,2.25,2.5,2.75,3,3.25,3.5,3.75,4})))</f>
        <v>3</v>
      </c>
      <c r="V37" s="63">
        <f>'CSE-4214'!C33</f>
        <v>32.5</v>
      </c>
      <c r="W37" s="63">
        <f>'CSE-4214'!D33</f>
        <v>40.5</v>
      </c>
      <c r="X37" s="92">
        <f t="shared" si="3"/>
        <v>73</v>
      </c>
      <c r="Y37" s="63" t="str">
        <f>LOOKUP(X37,{0,40,45,50,55,60,65,70,75,80},{"F","D","C","C+","B-","B","B+","A-","A","A+"})</f>
        <v>A-</v>
      </c>
      <c r="Z37" s="63">
        <f>IF(X37="","",(LOOKUP(X37,{0,40,45,50,55,60,65,70,75,80},{0,2,2.25,2.5,2.75,3,3.25,3.5,3.75,4})))</f>
        <v>3.5</v>
      </c>
      <c r="AA37" s="63">
        <f>'CSE-4225'!C33</f>
        <v>30</v>
      </c>
      <c r="AB37" s="63">
        <f>'CSE-4225'!H33</f>
        <v>34</v>
      </c>
      <c r="AC37" s="92">
        <f t="shared" si="4"/>
        <v>64</v>
      </c>
      <c r="AD37" s="63" t="str">
        <f>LOOKUP(AC37,{0,40,45,50,55,60,65,70,75,80},{"F","D","C","C+","B-","B","B+","A-","A","A+"})</f>
        <v>B</v>
      </c>
      <c r="AE37" s="63">
        <f>IF(AC37="","",(LOOKUP(AC37,{0,40,45,50,55,60,65,70,75,80},{0,2,2.25,2.5,2.75,3,3.25,3.5,3.75,4})))</f>
        <v>3</v>
      </c>
      <c r="AF37" s="63">
        <f>'CSE-4226'!C33</f>
        <v>33.5</v>
      </c>
      <c r="AG37" s="63">
        <f>'CSE-4226'!D33</f>
        <v>39</v>
      </c>
      <c r="AH37" s="92">
        <f t="shared" si="5"/>
        <v>73</v>
      </c>
      <c r="AI37" s="63" t="str">
        <f>LOOKUP(AH37,{0,40,45,50,55,60,65,70,75,80},{"F","D","C","C+","B-","B","B+","A-","A","A+"})</f>
        <v>A-</v>
      </c>
      <c r="AJ37" s="63">
        <f>IF(AH37="","",(LOOKUP(AH37,{0,40,45,50,55,60,65,70,75,80},{0,2,2.25,2.5,2.75,3,3.25,3.5,3.75,4})))</f>
        <v>3.5</v>
      </c>
      <c r="AK37" s="64">
        <v>18</v>
      </c>
      <c r="AL37" s="64">
        <v>18</v>
      </c>
      <c r="AM37" s="92">
        <v>55.5</v>
      </c>
      <c r="AN37" s="92">
        <f t="shared" si="6"/>
        <v>3.0833333333333335</v>
      </c>
      <c r="AO37" s="92">
        <v>63.88</v>
      </c>
      <c r="AP37" s="92">
        <v>63.5</v>
      </c>
      <c r="AQ37" s="92">
        <v>69.38</v>
      </c>
      <c r="AR37" s="92">
        <v>65.63</v>
      </c>
      <c r="AS37" s="92">
        <v>64</v>
      </c>
      <c r="AT37" s="92">
        <v>65.5</v>
      </c>
      <c r="AU37" s="92">
        <v>58.63</v>
      </c>
      <c r="AV37" s="92">
        <v>161</v>
      </c>
      <c r="AW37" s="92">
        <v>161</v>
      </c>
      <c r="AX37" s="92">
        <f t="shared" si="7"/>
        <v>506.02</v>
      </c>
      <c r="AY37" s="92">
        <f t="shared" si="8"/>
        <v>3.1429813664596273</v>
      </c>
      <c r="AZ37" s="65" t="s">
        <v>147</v>
      </c>
      <c r="BA37" s="111" t="s">
        <v>164</v>
      </c>
      <c r="BB37" s="107"/>
      <c r="BC37" s="8"/>
    </row>
    <row r="38" spans="1:77" ht="51" customHeight="1" x14ac:dyDescent="0.25">
      <c r="A38" s="90">
        <v>18</v>
      </c>
      <c r="B38" s="82" t="s">
        <v>165</v>
      </c>
      <c r="C38" s="82"/>
      <c r="D38" s="90"/>
      <c r="E38" s="90" t="s">
        <v>84</v>
      </c>
      <c r="F38" s="83"/>
      <c r="G38" s="63">
        <f>'CSE-4201'!C34</f>
        <v>31.5</v>
      </c>
      <c r="H38" s="63">
        <f>'CSE-4201'!H34</f>
        <v>47</v>
      </c>
      <c r="I38" s="92">
        <f t="shared" si="0"/>
        <v>78.5</v>
      </c>
      <c r="J38" s="63" t="str">
        <f>LOOKUP(I38,{0,40,45,50,55,60,65,70,75,80},{"F","D","C","C+","B-","B","B+","A-","A","A+"})</f>
        <v>A</v>
      </c>
      <c r="K38" s="63">
        <f>IF(I38="","",(LOOKUP(I38,{0,40,45,50,55,60,65,70,75,80},{0,2,2.25,2.5,2.75,3,3.25,3.5,3.75,4})))</f>
        <v>3.75</v>
      </c>
      <c r="L38" s="63">
        <f>'CSE-4202'!C34</f>
        <v>31</v>
      </c>
      <c r="M38" s="63">
        <f>'CSE-4202'!D34</f>
        <v>31</v>
      </c>
      <c r="N38" s="92">
        <f t="shared" si="1"/>
        <v>62</v>
      </c>
      <c r="O38" s="63" t="str">
        <f>LOOKUP(N38,{0,40,45,50,55,60,65,70,75,80},{"F","D","C","C+","B-","B","B+","A-","A","A+"})</f>
        <v>B</v>
      </c>
      <c r="P38" s="63">
        <f>IF(N38="","",(LOOKUP(N38,{0,40,45,50,55,60,65,70,75,80},{0,2,2.25,2.5,2.75,3,3.25,3.5,3.75,4})))</f>
        <v>3</v>
      </c>
      <c r="Q38" s="63">
        <f>'CSE-4213'!C34</f>
        <v>33.5</v>
      </c>
      <c r="R38" s="63">
        <f>'CSE-4213'!H34</f>
        <v>44.5</v>
      </c>
      <c r="S38" s="92">
        <f t="shared" si="2"/>
        <v>78</v>
      </c>
      <c r="T38" s="63" t="str">
        <f>LOOKUP(S38,{0,40,45,50,55,60,65,70,75,80},{"F","D","C","C+","B-","B","B+","A-","A","A+"})</f>
        <v>A</v>
      </c>
      <c r="U38" s="63">
        <f>IF(S38="","",(LOOKUP(S38,{0,40,45,50,55,60,65,70,75,80},{0,2,2.25,2.5,2.75,3,3.25,3.5,3.75,4})))</f>
        <v>3.75</v>
      </c>
      <c r="V38" s="63">
        <f>'CSE-4214'!C34</f>
        <v>33</v>
      </c>
      <c r="W38" s="63">
        <f>'CSE-4214'!D34</f>
        <v>37</v>
      </c>
      <c r="X38" s="92">
        <f t="shared" si="3"/>
        <v>70</v>
      </c>
      <c r="Y38" s="63" t="str">
        <f>LOOKUP(X38,{0,40,45,50,55,60,65,70,75,80},{"F","D","C","C+","B-","B","B+","A-","A","A+"})</f>
        <v>A-</v>
      </c>
      <c r="Z38" s="63">
        <f>IF(X38="","",(LOOKUP(X38,{0,40,45,50,55,60,65,70,75,80},{0,2,2.25,2.5,2.75,3,3.25,3.5,3.75,4})))</f>
        <v>3.5</v>
      </c>
      <c r="AA38" s="63">
        <f>'CSE-4225'!C34</f>
        <v>30</v>
      </c>
      <c r="AB38" s="63">
        <f>'CSE-4225'!H34</f>
        <v>43.5</v>
      </c>
      <c r="AC38" s="92">
        <f t="shared" si="4"/>
        <v>74</v>
      </c>
      <c r="AD38" s="63" t="str">
        <f>LOOKUP(AC38,{0,40,45,50,55,60,65,70,75,80},{"F","D","C","C+","B-","B","B+","A-","A","A+"})</f>
        <v>A-</v>
      </c>
      <c r="AE38" s="63">
        <f>IF(AC38="","",(LOOKUP(AC38,{0,40,45,50,55,60,65,70,75,80},{0,2,2.25,2.5,2.75,3,3.25,3.5,3.75,4})))</f>
        <v>3.5</v>
      </c>
      <c r="AF38" s="63">
        <f>'CSE-4226'!C34</f>
        <v>32</v>
      </c>
      <c r="AG38" s="63">
        <f>'CSE-4226'!D34</f>
        <v>39</v>
      </c>
      <c r="AH38" s="92">
        <f t="shared" si="5"/>
        <v>71</v>
      </c>
      <c r="AI38" s="63" t="str">
        <f>LOOKUP(AH38,{0,40,45,50,55,60,65,70,75,80},{"F","D","C","C+","B-","B","B+","A-","A","A+"})</f>
        <v>A-</v>
      </c>
      <c r="AJ38" s="63">
        <f>IF(AH38="","",(LOOKUP(AH38,{0,40,45,50,55,60,65,70,75,80},{0,2,2.25,2.5,2.75,3,3.25,3.5,3.75,4})))</f>
        <v>3.5</v>
      </c>
      <c r="AK38" s="64">
        <v>18</v>
      </c>
      <c r="AL38" s="64">
        <v>18</v>
      </c>
      <c r="AM38" s="92">
        <v>61.5</v>
      </c>
      <c r="AN38" s="92">
        <f t="shared" si="6"/>
        <v>3.4166666666666665</v>
      </c>
      <c r="AO38" s="92">
        <v>74.5</v>
      </c>
      <c r="AP38" s="92">
        <v>75.13</v>
      </c>
      <c r="AQ38" s="92">
        <v>82.88</v>
      </c>
      <c r="AR38" s="92">
        <v>76.88</v>
      </c>
      <c r="AS38" s="92">
        <v>74</v>
      </c>
      <c r="AT38" s="92">
        <v>75.38</v>
      </c>
      <c r="AU38" s="92">
        <v>66.94</v>
      </c>
      <c r="AV38" s="92">
        <v>161</v>
      </c>
      <c r="AW38" s="92">
        <v>161</v>
      </c>
      <c r="AX38" s="92">
        <f t="shared" si="7"/>
        <v>587.21</v>
      </c>
      <c r="AY38" s="92">
        <f t="shared" si="8"/>
        <v>3.6472670807453418</v>
      </c>
      <c r="AZ38" s="65" t="s">
        <v>147</v>
      </c>
      <c r="BA38" s="111" t="s">
        <v>165</v>
      </c>
      <c r="BB38" s="107"/>
      <c r="BC38" s="8"/>
    </row>
    <row r="39" spans="1:77" ht="24" customHeight="1" x14ac:dyDescent="0.25">
      <c r="B39" s="82"/>
      <c r="C39" s="11" t="s">
        <v>127</v>
      </c>
      <c r="D39" s="11"/>
      <c r="E39" s="11"/>
      <c r="F39" s="11"/>
      <c r="G39" s="63"/>
      <c r="H39" s="63"/>
      <c r="I39" s="92"/>
      <c r="J39" s="63"/>
      <c r="K39" s="63"/>
      <c r="L39" s="63"/>
      <c r="M39" s="63"/>
      <c r="N39" s="92"/>
      <c r="O39" s="63"/>
      <c r="P39" s="63"/>
      <c r="Q39" s="63"/>
      <c r="R39" s="63"/>
      <c r="S39" s="92"/>
      <c r="T39" s="63"/>
      <c r="U39" s="63"/>
      <c r="V39" s="63"/>
      <c r="W39" s="63"/>
      <c r="X39" s="92"/>
      <c r="Y39" s="63"/>
      <c r="Z39" s="63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64"/>
      <c r="AM39" s="47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65"/>
    </row>
    <row r="40" spans="1:77" ht="24" customHeight="1" x14ac:dyDescent="0.25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77" s="8" customFormat="1" ht="24" customHeight="1" x14ac:dyDescent="0.25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BB41" s="40"/>
    </row>
    <row r="42" spans="1:77" s="8" customFormat="1" ht="24" customHeight="1" x14ac:dyDescent="0.25">
      <c r="A42" s="44"/>
      <c r="B42" s="44"/>
      <c r="C42" s="44"/>
      <c r="D42" s="44"/>
      <c r="E42" s="44"/>
      <c r="AG42" s="127"/>
      <c r="AH42" s="127"/>
      <c r="AI42" s="127"/>
      <c r="AJ42" s="127"/>
      <c r="AK42" s="127"/>
      <c r="AL42" s="127"/>
      <c r="AO42" s="94"/>
      <c r="AP42" s="94"/>
      <c r="AQ42" s="94"/>
      <c r="AR42" s="94"/>
      <c r="AS42" s="127"/>
      <c r="AT42" s="127"/>
      <c r="AU42" s="127"/>
      <c r="AV42" s="127"/>
      <c r="AY42" s="94"/>
      <c r="BV42" s="71"/>
      <c r="BW42" s="44"/>
      <c r="BX42" s="44"/>
    </row>
    <row r="43" spans="1:77" s="8" customFormat="1" ht="27.95" customHeight="1" x14ac:dyDescent="0.25">
      <c r="A43" s="44"/>
      <c r="B43" s="130"/>
      <c r="C43" s="130"/>
      <c r="D43" s="44"/>
      <c r="E43" s="44"/>
      <c r="F43" s="44"/>
      <c r="H43" s="130"/>
      <c r="I43" s="130"/>
      <c r="J43" s="130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28"/>
      <c r="AH43" s="128"/>
      <c r="AI43" s="128"/>
      <c r="AJ43" s="128"/>
      <c r="AK43" s="128"/>
      <c r="AL43" s="128"/>
      <c r="AO43" s="93"/>
      <c r="AP43" s="93"/>
      <c r="AQ43" s="93"/>
      <c r="AR43" s="93"/>
      <c r="AS43" s="128"/>
      <c r="AT43" s="128"/>
      <c r="AU43" s="128"/>
      <c r="AV43" s="128"/>
      <c r="AY43" s="93"/>
      <c r="BV43" s="80"/>
      <c r="BW43" s="80"/>
      <c r="BX43" s="80"/>
    </row>
    <row r="44" spans="1:77" s="8" customFormat="1" ht="27.95" customHeight="1" x14ac:dyDescent="0.25">
      <c r="A44" s="44"/>
      <c r="B44" s="130"/>
      <c r="C44" s="130"/>
      <c r="D44" s="44"/>
      <c r="E44" s="44"/>
      <c r="F44" s="44"/>
      <c r="H44" s="130"/>
      <c r="I44" s="130"/>
      <c r="J44" s="130"/>
      <c r="K44" s="44"/>
      <c r="M44" s="44"/>
      <c r="N44" s="44"/>
      <c r="O44" s="44"/>
      <c r="P44" s="44"/>
      <c r="Q44" s="44"/>
      <c r="R44" s="44"/>
      <c r="S44" s="44"/>
      <c r="AG44" s="128"/>
      <c r="AH44" s="128"/>
      <c r="AI44" s="128"/>
      <c r="AJ44" s="128"/>
      <c r="AK44" s="128"/>
      <c r="AL44" s="128"/>
      <c r="AO44" s="93"/>
      <c r="AP44" s="93"/>
      <c r="AQ44" s="93"/>
      <c r="AR44" s="93"/>
      <c r="AS44" s="128"/>
      <c r="AT44" s="128"/>
      <c r="AU44" s="128"/>
      <c r="AV44" s="128"/>
      <c r="AY44" s="93"/>
      <c r="BV44" s="80"/>
      <c r="BW44" s="80"/>
      <c r="BX44" s="80"/>
    </row>
    <row r="45" spans="1:77" s="8" customFormat="1" ht="27.95" customHeight="1" x14ac:dyDescent="0.25">
      <c r="A45" s="44"/>
      <c r="B45" s="44"/>
      <c r="C45" s="44"/>
      <c r="D45" s="71"/>
      <c r="E45" s="71"/>
      <c r="F45" s="44"/>
      <c r="H45" s="130"/>
      <c r="I45" s="130"/>
      <c r="J45" s="130"/>
      <c r="K45" s="44"/>
      <c r="M45" s="44"/>
      <c r="N45" s="44"/>
      <c r="O45" s="44"/>
      <c r="P45" s="44"/>
      <c r="Q45" s="44"/>
      <c r="R45" s="44"/>
      <c r="S45" s="44"/>
      <c r="AG45" s="129"/>
      <c r="AH45" s="129"/>
      <c r="AI45" s="129"/>
      <c r="AJ45" s="129"/>
      <c r="AK45" s="129"/>
      <c r="AL45" s="129"/>
      <c r="AO45" s="95"/>
      <c r="AP45" s="95"/>
      <c r="AQ45" s="95"/>
      <c r="AR45" s="95"/>
      <c r="AS45" s="129"/>
      <c r="AT45" s="129"/>
      <c r="AU45" s="129"/>
      <c r="AV45" s="129"/>
      <c r="AY45" s="95"/>
      <c r="BV45" s="44"/>
      <c r="BW45" s="44"/>
      <c r="BX45" s="44"/>
    </row>
    <row r="46" spans="1:77" s="8" customFormat="1" ht="27.95" customHeight="1" x14ac:dyDescent="0.25">
      <c r="A46" s="44"/>
      <c r="B46" s="44"/>
      <c r="D46" s="12"/>
      <c r="E46" s="12"/>
      <c r="H46" s="130"/>
      <c r="I46" s="130"/>
      <c r="J46" s="130"/>
      <c r="K46" s="44"/>
      <c r="M46" s="44"/>
      <c r="N46" s="44"/>
      <c r="O46" s="44"/>
      <c r="P46" s="44"/>
      <c r="Q46" s="44"/>
      <c r="R46" s="44"/>
      <c r="S46" s="44"/>
      <c r="BD46" s="40"/>
      <c r="BT46" s="40"/>
      <c r="BU46" s="40"/>
      <c r="BV46" s="40"/>
      <c r="BW46" s="40"/>
      <c r="BX46" s="40"/>
      <c r="BY46" s="40"/>
    </row>
    <row r="47" spans="1:77" ht="15" customHeight="1" x14ac:dyDescent="0.25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4"/>
      <c r="BA47" s="14"/>
      <c r="BB47" s="13"/>
    </row>
    <row r="48" spans="1:77" s="8" customFormat="1" ht="18" customHeight="1" x14ac:dyDescent="0.25">
      <c r="AK48" s="1"/>
    </row>
    <row r="49" spans="37:37" s="8" customFormat="1" ht="18" customHeight="1" x14ac:dyDescent="0.25">
      <c r="AK49" s="11"/>
    </row>
    <row r="50" spans="37:37" s="8" customFormat="1" ht="18" customHeight="1" x14ac:dyDescent="0.25"/>
    <row r="51" spans="37:37" s="8" customFormat="1" ht="18" customHeight="1" x14ac:dyDescent="0.25"/>
    <row r="52" spans="37:37" s="8" customFormat="1" ht="18" customHeight="1" x14ac:dyDescent="0.25"/>
    <row r="53" spans="37:37" s="8" customFormat="1" ht="18" customHeight="1" x14ac:dyDescent="0.25"/>
    <row r="54" spans="37:37" s="8" customFormat="1" ht="18" customHeight="1" x14ac:dyDescent="0.25"/>
    <row r="55" spans="37:37" s="8" customFormat="1" ht="18" customHeight="1" x14ac:dyDescent="0.25"/>
    <row r="56" spans="37:37" s="8" customFormat="1" ht="18" customHeight="1" x14ac:dyDescent="0.25"/>
    <row r="57" spans="37:37" s="8" customFormat="1" ht="18" customHeight="1" x14ac:dyDescent="0.25"/>
    <row r="58" spans="37:37" s="8" customFormat="1" ht="18" customHeight="1" x14ac:dyDescent="0.25"/>
    <row r="59" spans="37:37" s="8" customFormat="1" ht="18" customHeight="1" x14ac:dyDescent="0.25"/>
    <row r="60" spans="37:37" s="8" customFormat="1" ht="18" customHeight="1" x14ac:dyDescent="0.25"/>
    <row r="61" spans="37:37" s="8" customFormat="1" ht="18" customHeight="1" x14ac:dyDescent="0.25"/>
    <row r="62" spans="37:37" s="8" customFormat="1" ht="18" customHeight="1" x14ac:dyDescent="0.25"/>
    <row r="63" spans="37:37" s="8" customFormat="1" ht="18" customHeight="1" x14ac:dyDescent="0.25"/>
    <row r="64" spans="37:37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8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81" s="8" customFormat="1" ht="15" customHeight="1" x14ac:dyDescent="0.25"/>
    <row r="97" spans="1:53" ht="15" customHeight="1" x14ac:dyDescent="0.25">
      <c r="A97" s="8"/>
      <c r="B97" s="8"/>
      <c r="C97" s="8"/>
      <c r="D97" s="8"/>
      <c r="E97" s="8"/>
      <c r="BA97" s="8"/>
    </row>
    <row r="98" spans="1:53" ht="15" customHeight="1" x14ac:dyDescent="0.25">
      <c r="A98" s="8"/>
      <c r="B98" s="8"/>
      <c r="C98" s="8"/>
      <c r="D98" s="8"/>
      <c r="E98" s="8"/>
      <c r="BA98" s="8"/>
    </row>
    <row r="99" spans="1:53" ht="15" customHeight="1" x14ac:dyDescent="0.25">
      <c r="A99" s="8"/>
      <c r="B99" s="8"/>
      <c r="C99" s="8"/>
      <c r="D99" s="8"/>
      <c r="E99" s="8"/>
      <c r="BA99" s="8"/>
    </row>
    <row r="100" spans="1:53" ht="15" customHeight="1" x14ac:dyDescent="0.25">
      <c r="A100" s="8"/>
      <c r="B100" s="8"/>
      <c r="C100" s="8"/>
      <c r="D100" s="8"/>
      <c r="E100" s="8"/>
      <c r="BA100" s="8"/>
    </row>
    <row r="101" spans="1:53" ht="15" customHeight="1" x14ac:dyDescent="0.25">
      <c r="A101" s="8"/>
      <c r="B101" s="8"/>
      <c r="C101" s="8"/>
      <c r="D101" s="8"/>
      <c r="E101" s="8"/>
      <c r="BA101" s="8"/>
    </row>
    <row r="102" spans="1:53" ht="15" customHeight="1" x14ac:dyDescent="0.25">
      <c r="A102" s="8"/>
      <c r="B102" s="8"/>
      <c r="C102" s="8"/>
      <c r="D102" s="8"/>
      <c r="E102" s="8"/>
      <c r="BA102" s="8"/>
    </row>
    <row r="103" spans="1:53" ht="15" customHeight="1" x14ac:dyDescent="0.25">
      <c r="A103" s="8"/>
      <c r="B103" s="8"/>
      <c r="C103" s="8"/>
      <c r="D103" s="8"/>
      <c r="E103" s="8"/>
      <c r="BA103" s="8"/>
    </row>
    <row r="104" spans="1:53" ht="15" customHeight="1" x14ac:dyDescent="0.25">
      <c r="A104" s="8"/>
      <c r="B104" s="8"/>
      <c r="C104" s="8"/>
      <c r="D104" s="8"/>
      <c r="E104" s="8"/>
      <c r="BA104" s="8"/>
    </row>
    <row r="105" spans="1:53" ht="15" customHeight="1" x14ac:dyDescent="0.25">
      <c r="A105" s="8"/>
      <c r="B105" s="8"/>
      <c r="C105" s="8"/>
      <c r="D105" s="8"/>
      <c r="E105" s="8"/>
      <c r="BA105" s="8"/>
    </row>
    <row r="106" spans="1:53" ht="15" customHeight="1" x14ac:dyDescent="0.25">
      <c r="A106" s="8"/>
      <c r="B106" s="8"/>
      <c r="C106" s="8"/>
      <c r="D106" s="8"/>
      <c r="E106" s="8"/>
      <c r="BA106" s="8"/>
    </row>
    <row r="107" spans="1:53" ht="15" customHeight="1" x14ac:dyDescent="0.25">
      <c r="A107" s="8"/>
      <c r="B107" s="8"/>
      <c r="C107" s="8"/>
      <c r="D107" s="8"/>
      <c r="E107" s="8"/>
      <c r="BA107" s="8"/>
    </row>
    <row r="108" spans="1:53" ht="15" customHeight="1" x14ac:dyDescent="0.25">
      <c r="A108" s="8"/>
      <c r="B108" s="8"/>
      <c r="C108" s="8"/>
      <c r="D108" s="8"/>
      <c r="E108" s="8"/>
      <c r="BA108" s="8"/>
    </row>
    <row r="109" spans="1:53" ht="15" customHeight="1" x14ac:dyDescent="0.25">
      <c r="A109" s="8"/>
      <c r="B109" s="8"/>
      <c r="C109" s="8"/>
      <c r="D109" s="8"/>
      <c r="E109" s="8"/>
      <c r="BA109" s="8"/>
    </row>
    <row r="110" spans="1:53" ht="15" customHeight="1" x14ac:dyDescent="0.25">
      <c r="A110" s="8"/>
      <c r="B110" s="8"/>
      <c r="C110" s="8"/>
      <c r="D110" s="8"/>
      <c r="E110" s="8"/>
      <c r="BA110" s="8"/>
    </row>
    <row r="111" spans="1:53" ht="15" customHeight="1" x14ac:dyDescent="0.25">
      <c r="A111" s="8"/>
      <c r="B111" s="8"/>
      <c r="C111" s="8"/>
      <c r="D111" s="8"/>
      <c r="E111" s="8"/>
      <c r="BA111" s="8"/>
    </row>
    <row r="112" spans="1:53" ht="15" customHeight="1" x14ac:dyDescent="0.25">
      <c r="A112" s="8"/>
      <c r="B112" s="8"/>
      <c r="C112" s="8"/>
      <c r="D112" s="8"/>
      <c r="E112" s="8"/>
      <c r="BA112" s="8"/>
    </row>
    <row r="113" spans="1:53" ht="15" customHeight="1" x14ac:dyDescent="0.25">
      <c r="A113" s="8"/>
      <c r="B113" s="8"/>
      <c r="C113" s="8"/>
      <c r="D113" s="8"/>
      <c r="E113" s="8"/>
      <c r="BA113" s="8"/>
    </row>
  </sheetData>
  <mergeCells count="55">
    <mergeCell ref="A17:A20"/>
    <mergeCell ref="B17:B20"/>
    <mergeCell ref="C17:C20"/>
    <mergeCell ref="D17:D20"/>
    <mergeCell ref="E17:E20"/>
    <mergeCell ref="AM17:AM20"/>
    <mergeCell ref="BA17:BA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Z17:AZ20"/>
    <mergeCell ref="AA19:AE19"/>
    <mergeCell ref="Q18:U18"/>
    <mergeCell ref="V18:Z18"/>
    <mergeCell ref="AA18:AE18"/>
    <mergeCell ref="AO17:AU18"/>
    <mergeCell ref="AR19:AR20"/>
    <mergeCell ref="AS19:AS20"/>
    <mergeCell ref="AT19:AT20"/>
    <mergeCell ref="AV3:BA4"/>
    <mergeCell ref="AN17:AN20"/>
    <mergeCell ref="AV17:AV20"/>
    <mergeCell ref="AW17:AW20"/>
    <mergeCell ref="AX17:AX20"/>
    <mergeCell ref="AY17:AY20"/>
    <mergeCell ref="AO19:AO20"/>
    <mergeCell ref="AU19:AU20"/>
    <mergeCell ref="AP19:AP20"/>
    <mergeCell ref="AQ19:AQ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G18:K18"/>
    <mergeCell ref="L18:P18"/>
    <mergeCell ref="AS42:AV42"/>
    <mergeCell ref="AS43:AV44"/>
    <mergeCell ref="AS45:AV45"/>
    <mergeCell ref="AG45:AL45"/>
    <mergeCell ref="AG42:AL42"/>
  </mergeCells>
  <conditionalFormatting sqref="AA21:AB38 AD21:AD38 AF21:AG38 AI21:AI38 G21:H39 L21:M39 Q21:R39 V21:W39 J21:J39 O21:O39 T21:T39 Y21:Y39">
    <cfRule type="containsText" dxfId="7" priority="41" operator="containsText" text="F">
      <formula>NOT(ISERROR(SEARCH("F",G21)))</formula>
    </cfRule>
  </conditionalFormatting>
  <conditionalFormatting sqref="Y21:AB21 AD21:AG38 AI21:AJ38 G21:H39 AA22:AB38 J21:M39 O21:R39 T21:W39 Y22:Z39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Z21:AZ39">
    <cfRule type="containsText" dxfId="4" priority="113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2"/>
  <sheetViews>
    <sheetView topLeftCell="A30" zoomScale="70" zoomScaleNormal="70" workbookViewId="0">
      <selection activeCell="D21" sqref="D21"/>
    </sheetView>
  </sheetViews>
  <sheetFormatPr defaultColWidth="9.140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0" width="9.85546875" style="1" customWidth="1"/>
    <col min="41" max="47" width="8.7109375" style="1" customWidth="1"/>
    <col min="48" max="51" width="9.85546875" style="1" customWidth="1"/>
    <col min="52" max="53" width="12" style="1" customWidth="1"/>
    <col min="54" max="54" width="9.42578125" style="1" bestFit="1" customWidth="1"/>
    <col min="55" max="55" width="11.5703125" style="1" bestFit="1" customWidth="1"/>
    <col min="56" max="16384" width="9.140625" style="1"/>
  </cols>
  <sheetData>
    <row r="1" spans="1:61" ht="12" customHeight="1" x14ac:dyDescent="0.25"/>
    <row r="2" spans="1:61" ht="12" customHeight="1" x14ac:dyDescent="0.25">
      <c r="A2" s="5"/>
      <c r="B2" s="5"/>
      <c r="C2" s="5"/>
      <c r="D2" s="5"/>
      <c r="E2" s="5"/>
      <c r="Q2" s="139" t="s">
        <v>126</v>
      </c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1:61" ht="12" customHeight="1" x14ac:dyDescent="0.2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V3" s="133" t="s">
        <v>41</v>
      </c>
      <c r="AW3" s="134"/>
      <c r="AX3" s="134"/>
      <c r="AY3" s="134"/>
      <c r="AZ3" s="134"/>
      <c r="BA3" s="135"/>
    </row>
    <row r="4" spans="1:61" ht="12" customHeight="1" x14ac:dyDescent="0.25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V4" s="136"/>
      <c r="AW4" s="137"/>
      <c r="AX4" s="137"/>
      <c r="AY4" s="137"/>
      <c r="AZ4" s="137"/>
      <c r="BA4" s="138"/>
    </row>
    <row r="5" spans="1:61" ht="23.25" customHeight="1" x14ac:dyDescent="0.25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V5" s="97" t="s">
        <v>42</v>
      </c>
      <c r="AW5" s="89" t="s">
        <v>43</v>
      </c>
      <c r="AX5" s="85" t="s">
        <v>52</v>
      </c>
      <c r="AY5" s="86" t="s">
        <v>44</v>
      </c>
      <c r="AZ5" s="86" t="s">
        <v>45</v>
      </c>
      <c r="BA5" s="87" t="s">
        <v>46</v>
      </c>
    </row>
    <row r="6" spans="1:61" ht="14.25" customHeight="1" x14ac:dyDescent="0.25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V6" s="97" t="s">
        <v>47</v>
      </c>
      <c r="AW6" s="89">
        <v>23</v>
      </c>
      <c r="AX6" s="89">
        <v>23</v>
      </c>
      <c r="AY6" s="85">
        <v>0</v>
      </c>
      <c r="AZ6" s="89">
        <v>23</v>
      </c>
      <c r="BA6" s="88">
        <v>100</v>
      </c>
    </row>
    <row r="7" spans="1:61" ht="14.25" customHeight="1" x14ac:dyDescent="0.2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V7" s="97" t="s">
        <v>48</v>
      </c>
      <c r="AW7" s="89">
        <v>12</v>
      </c>
      <c r="AX7" s="89">
        <v>12</v>
      </c>
      <c r="AY7" s="85">
        <v>0</v>
      </c>
      <c r="AZ7" s="89">
        <v>12</v>
      </c>
      <c r="BA7" s="88">
        <v>100</v>
      </c>
    </row>
    <row r="8" spans="1:61" ht="14.25" customHeight="1" x14ac:dyDescent="0.25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V8" s="97" t="s">
        <v>49</v>
      </c>
      <c r="AW8" s="89">
        <v>35</v>
      </c>
      <c r="AX8" s="89">
        <v>35</v>
      </c>
      <c r="AY8" s="85">
        <v>0</v>
      </c>
      <c r="AZ8" s="89">
        <v>35</v>
      </c>
      <c r="BA8" s="88">
        <v>100</v>
      </c>
    </row>
    <row r="9" spans="1:61" ht="12" customHeight="1" x14ac:dyDescent="0.3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40" t="s">
        <v>145</v>
      </c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B9" s="54"/>
      <c r="BC9" s="55"/>
      <c r="BD9" s="55"/>
    </row>
    <row r="10" spans="1:61" ht="12" customHeight="1" x14ac:dyDescent="0.25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B10" s="58"/>
      <c r="BC10" s="58"/>
      <c r="BD10" s="58"/>
    </row>
    <row r="11" spans="1:61" ht="12" customHeight="1" x14ac:dyDescent="0.2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B11" s="59"/>
      <c r="BC11" s="60"/>
      <c r="BD11" s="60"/>
    </row>
    <row r="12" spans="1:61" ht="12" customHeight="1" x14ac:dyDescent="0.25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BB12" s="59"/>
      <c r="BC12" s="60"/>
      <c r="BD12" s="60"/>
    </row>
    <row r="13" spans="1:61" ht="12" customHeight="1" x14ac:dyDescent="0.25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BB13" s="59"/>
      <c r="BC13" s="60"/>
      <c r="BD13" s="60"/>
      <c r="BE13" s="60"/>
      <c r="BF13" s="60"/>
      <c r="BG13" s="60"/>
      <c r="BH13" s="60"/>
      <c r="BI13" s="2"/>
    </row>
    <row r="14" spans="1:61" ht="12" customHeight="1" x14ac:dyDescent="0.25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BB14" s="59"/>
      <c r="BC14" s="60"/>
      <c r="BD14" s="60"/>
      <c r="BE14" s="60"/>
      <c r="BF14" s="60"/>
      <c r="BG14" s="60"/>
      <c r="BH14" s="60"/>
      <c r="BI14" s="2"/>
    </row>
    <row r="15" spans="1:6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BB15" s="4"/>
      <c r="BC15" s="60"/>
      <c r="BD15" s="60"/>
      <c r="BE15" s="60"/>
      <c r="BF15" s="60"/>
      <c r="BG15" s="60"/>
      <c r="BH15" s="60"/>
      <c r="BI15" s="2"/>
    </row>
    <row r="16" spans="1:61" ht="12" customHeight="1" x14ac:dyDescent="0.25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 x14ac:dyDescent="0.25">
      <c r="A17" s="132" t="s">
        <v>37</v>
      </c>
      <c r="B17" s="132" t="s">
        <v>53</v>
      </c>
      <c r="C17" s="132" t="s">
        <v>4</v>
      </c>
      <c r="D17" s="132" t="s">
        <v>0</v>
      </c>
      <c r="E17" s="132" t="s">
        <v>38</v>
      </c>
      <c r="F17" s="131" t="s">
        <v>5</v>
      </c>
      <c r="G17" s="131" t="s">
        <v>116</v>
      </c>
      <c r="H17" s="131"/>
      <c r="I17" s="131"/>
      <c r="J17" s="131"/>
      <c r="K17" s="131"/>
      <c r="L17" s="131" t="s">
        <v>118</v>
      </c>
      <c r="M17" s="131"/>
      <c r="N17" s="131"/>
      <c r="O17" s="131"/>
      <c r="P17" s="131"/>
      <c r="Q17" s="131" t="s">
        <v>120</v>
      </c>
      <c r="R17" s="131"/>
      <c r="S17" s="131"/>
      <c r="T17" s="131"/>
      <c r="U17" s="131"/>
      <c r="V17" s="131" t="s">
        <v>131</v>
      </c>
      <c r="W17" s="131"/>
      <c r="X17" s="131"/>
      <c r="Y17" s="131"/>
      <c r="Z17" s="131"/>
      <c r="AA17" s="131" t="s">
        <v>123</v>
      </c>
      <c r="AB17" s="131"/>
      <c r="AC17" s="131"/>
      <c r="AD17" s="131"/>
      <c r="AE17" s="131"/>
      <c r="AF17" s="131" t="s">
        <v>134</v>
      </c>
      <c r="AG17" s="131"/>
      <c r="AH17" s="131"/>
      <c r="AI17" s="131"/>
      <c r="AJ17" s="131"/>
      <c r="AK17" s="132" t="s">
        <v>136</v>
      </c>
      <c r="AL17" s="132" t="s">
        <v>140</v>
      </c>
      <c r="AM17" s="132" t="s">
        <v>137</v>
      </c>
      <c r="AN17" s="132" t="s">
        <v>139</v>
      </c>
      <c r="AO17" s="131" t="s">
        <v>102</v>
      </c>
      <c r="AP17" s="131"/>
      <c r="AQ17" s="131"/>
      <c r="AR17" s="131"/>
      <c r="AS17" s="131"/>
      <c r="AT17" s="131"/>
      <c r="AU17" s="131"/>
      <c r="AV17" s="132" t="s">
        <v>103</v>
      </c>
      <c r="AW17" s="132" t="s">
        <v>104</v>
      </c>
      <c r="AX17" s="132" t="s">
        <v>105</v>
      </c>
      <c r="AY17" s="132" t="s">
        <v>66</v>
      </c>
      <c r="AZ17" s="132" t="s">
        <v>3</v>
      </c>
      <c r="BA17" s="132" t="s">
        <v>53</v>
      </c>
    </row>
    <row r="18" spans="1:55" s="8" customFormat="1" ht="51" customHeight="1" x14ac:dyDescent="0.25">
      <c r="A18" s="132"/>
      <c r="B18" s="132"/>
      <c r="C18" s="132"/>
      <c r="D18" s="132"/>
      <c r="E18" s="132"/>
      <c r="F18" s="131"/>
      <c r="G18" s="131" t="s">
        <v>117</v>
      </c>
      <c r="H18" s="131"/>
      <c r="I18" s="131"/>
      <c r="J18" s="131"/>
      <c r="K18" s="131"/>
      <c r="L18" s="131" t="s">
        <v>119</v>
      </c>
      <c r="M18" s="131"/>
      <c r="N18" s="131"/>
      <c r="O18" s="131"/>
      <c r="P18" s="131"/>
      <c r="Q18" s="131" t="s">
        <v>121</v>
      </c>
      <c r="R18" s="131"/>
      <c r="S18" s="131"/>
      <c r="T18" s="131"/>
      <c r="U18" s="131"/>
      <c r="V18" s="131" t="s">
        <v>122</v>
      </c>
      <c r="W18" s="131"/>
      <c r="X18" s="131"/>
      <c r="Y18" s="131"/>
      <c r="Z18" s="131"/>
      <c r="AA18" s="141" t="s">
        <v>124</v>
      </c>
      <c r="AB18" s="141"/>
      <c r="AC18" s="141"/>
      <c r="AD18" s="141"/>
      <c r="AE18" s="141"/>
      <c r="AF18" s="141" t="s">
        <v>125</v>
      </c>
      <c r="AG18" s="141"/>
      <c r="AH18" s="141"/>
      <c r="AI18" s="141"/>
      <c r="AJ18" s="141"/>
      <c r="AK18" s="132"/>
      <c r="AL18" s="132"/>
      <c r="AM18" s="132"/>
      <c r="AN18" s="132"/>
      <c r="AO18" s="131"/>
      <c r="AP18" s="131"/>
      <c r="AQ18" s="131"/>
      <c r="AR18" s="131"/>
      <c r="AS18" s="131"/>
      <c r="AT18" s="131"/>
      <c r="AU18" s="131"/>
      <c r="AV18" s="132"/>
      <c r="AW18" s="132"/>
      <c r="AX18" s="132"/>
      <c r="AY18" s="132"/>
      <c r="AZ18" s="132"/>
      <c r="BA18" s="132"/>
    </row>
    <row r="19" spans="1:55" s="8" customFormat="1" ht="16.5" customHeight="1" x14ac:dyDescent="0.25">
      <c r="A19" s="132"/>
      <c r="B19" s="132"/>
      <c r="C19" s="132"/>
      <c r="D19" s="132"/>
      <c r="E19" s="132"/>
      <c r="F19" s="131"/>
      <c r="G19" s="131" t="s">
        <v>50</v>
      </c>
      <c r="H19" s="131"/>
      <c r="I19" s="131"/>
      <c r="J19" s="131"/>
      <c r="K19" s="131"/>
      <c r="L19" s="131" t="s">
        <v>138</v>
      </c>
      <c r="M19" s="131"/>
      <c r="N19" s="131"/>
      <c r="O19" s="131"/>
      <c r="P19" s="131"/>
      <c r="Q19" s="131" t="s">
        <v>50</v>
      </c>
      <c r="R19" s="131"/>
      <c r="S19" s="131"/>
      <c r="T19" s="131"/>
      <c r="U19" s="131"/>
      <c r="V19" s="131" t="s">
        <v>51</v>
      </c>
      <c r="W19" s="131"/>
      <c r="X19" s="131"/>
      <c r="Y19" s="131"/>
      <c r="Z19" s="131"/>
      <c r="AA19" s="141" t="s">
        <v>50</v>
      </c>
      <c r="AB19" s="141"/>
      <c r="AC19" s="141"/>
      <c r="AD19" s="141"/>
      <c r="AE19" s="141"/>
      <c r="AF19" s="131" t="s">
        <v>51</v>
      </c>
      <c r="AG19" s="131"/>
      <c r="AH19" s="131"/>
      <c r="AI19" s="131"/>
      <c r="AJ19" s="131"/>
      <c r="AK19" s="132"/>
      <c r="AL19" s="132"/>
      <c r="AM19" s="132"/>
      <c r="AN19" s="132"/>
      <c r="AO19" s="132" t="s">
        <v>106</v>
      </c>
      <c r="AP19" s="132" t="s">
        <v>107</v>
      </c>
      <c r="AQ19" s="132" t="s">
        <v>108</v>
      </c>
      <c r="AR19" s="132" t="s">
        <v>109</v>
      </c>
      <c r="AS19" s="132" t="s">
        <v>110</v>
      </c>
      <c r="AT19" s="132" t="s">
        <v>111</v>
      </c>
      <c r="AU19" s="132" t="s">
        <v>112</v>
      </c>
      <c r="AV19" s="132"/>
      <c r="AW19" s="132"/>
      <c r="AX19" s="132"/>
      <c r="AY19" s="132"/>
      <c r="AZ19" s="132"/>
      <c r="BA19" s="132"/>
    </row>
    <row r="20" spans="1:55" s="8" customFormat="1" ht="90" customHeight="1" x14ac:dyDescent="0.25">
      <c r="A20" s="132"/>
      <c r="B20" s="132"/>
      <c r="C20" s="132"/>
      <c r="D20" s="132"/>
      <c r="E20" s="132"/>
      <c r="F20" s="131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</row>
    <row r="21" spans="1:55" ht="51" customHeight="1" x14ac:dyDescent="0.25">
      <c r="A21" s="46">
        <v>19</v>
      </c>
      <c r="B21" s="82">
        <v>10</v>
      </c>
      <c r="C21" s="82"/>
      <c r="D21" s="90"/>
      <c r="E21" s="90" t="s">
        <v>85</v>
      </c>
      <c r="F21" s="83"/>
      <c r="G21" s="63">
        <f>'CSE-4201'!C35</f>
        <v>31</v>
      </c>
      <c r="H21" s="63">
        <f>'CSE-4201'!H35</f>
        <v>38</v>
      </c>
      <c r="I21" s="92">
        <f>ROUNDUP(G21+H21,0)</f>
        <v>69</v>
      </c>
      <c r="J21" s="63" t="str">
        <f>LOOKUP(I21,{0,40,45,50,55,60,65,70,75,80},{"F","D","C","C+","B-","B","B+","A-","A","A+"})</f>
        <v>B+</v>
      </c>
      <c r="K21" s="63">
        <f>IF(I21="","",(LOOKUP(I21,{0,40,45,50,55,60,65,70,75,80},{0,2,2.25,2.5,2.75,3,3.25,3.5,3.75,4})))</f>
        <v>3.25</v>
      </c>
      <c r="L21" s="63">
        <f>'CSE-4202'!C35</f>
        <v>31</v>
      </c>
      <c r="M21" s="63">
        <f>'CSE-4202'!D35</f>
        <v>39</v>
      </c>
      <c r="N21" s="92">
        <f>ROUNDUP(L21+M21,0)</f>
        <v>70</v>
      </c>
      <c r="O21" s="63" t="str">
        <f>LOOKUP(N21,{0,40,45,50,55,60,65,70,75,80},{"F","D","C","C+","B-","B","B+","A-","A","A+"})</f>
        <v>A-</v>
      </c>
      <c r="P21" s="63">
        <f>IF(N21="","",(LOOKUP(N21,{0,40,45,50,55,60,65,70,75,80},{0,2,2.25,2.5,2.75,3,3.25,3.5,3.75,4})))</f>
        <v>3.5</v>
      </c>
      <c r="Q21" s="63">
        <f>'CSE-4213'!C35</f>
        <v>30</v>
      </c>
      <c r="R21" s="63">
        <f>'CSE-4213'!H35</f>
        <v>38.5</v>
      </c>
      <c r="S21" s="92">
        <f>ROUNDUP(Q21+R21,0)</f>
        <v>69</v>
      </c>
      <c r="T21" s="63" t="str">
        <f>LOOKUP(S21,{0,40,45,50,55,60,65,70,75,80},{"F","D","C","C+","B-","B","B+","A-","A","A+"})</f>
        <v>B+</v>
      </c>
      <c r="U21" s="63">
        <f>IF(S21="","",(LOOKUP(S21,{0,40,45,50,55,60,65,70,75,80},{0,2,2.25,2.5,2.75,3,3.25,3.5,3.75,4})))</f>
        <v>3.25</v>
      </c>
      <c r="V21" s="63">
        <f>'CSE-4214'!C35</f>
        <v>32</v>
      </c>
      <c r="W21" s="63">
        <f>'CSE-4214'!D35</f>
        <v>38</v>
      </c>
      <c r="X21" s="92">
        <f>ROUNDUP(V21+W21,0)</f>
        <v>70</v>
      </c>
      <c r="Y21" s="63" t="str">
        <f>LOOKUP(X21,{0,40,45,50,55,60,65,70,75,80},{"F","D","C","C+","B-","B","B+","A-","A","A+"})</f>
        <v>A-</v>
      </c>
      <c r="Z21" s="63">
        <f>IF(X21="","",(LOOKUP(X21,{0,40,45,50,55,60,65,70,75,80},{0,2,2.25,2.5,2.75,3,3.25,3.5,3.75,4})))</f>
        <v>3.5</v>
      </c>
      <c r="AA21" s="63">
        <f>'CSE-4225'!C35</f>
        <v>27.5</v>
      </c>
      <c r="AB21" s="63">
        <f>'CSE-4225'!H35</f>
        <v>37</v>
      </c>
      <c r="AC21" s="92">
        <f>ROUNDUP(AA21+AB21,0)</f>
        <v>65</v>
      </c>
      <c r="AD21" s="63" t="str">
        <f>LOOKUP(AC21,{0,40,45,50,55,60,65,70,75,80},{"F","D","C","C+","B-","B","B+","A-","A","A+"})</f>
        <v>B+</v>
      </c>
      <c r="AE21" s="63">
        <f>IF(AC21="","",(LOOKUP(AC21,{0,40,45,50,55,60,65,70,75,80},{0,2,2.25,2.5,2.75,3,3.25,3.5,3.75,4})))</f>
        <v>3.25</v>
      </c>
      <c r="AF21" s="63">
        <f>'CSE-4226'!C35</f>
        <v>34</v>
      </c>
      <c r="AG21" s="63">
        <f>'CSE-4226'!D35</f>
        <v>38.5</v>
      </c>
      <c r="AH21" s="92">
        <f>ROUNDUP(AF21+AG21,0)</f>
        <v>73</v>
      </c>
      <c r="AI21" s="63" t="str">
        <f>LOOKUP(AH21,{0,40,45,50,55,60,65,70,75,80},{"F","D","C","C+","B-","B","B+","A-","A","A+"})</f>
        <v>A-</v>
      </c>
      <c r="AJ21" s="63">
        <f>IF(AH21="","",(LOOKUP(AH21,{0,40,45,50,55,60,65,70,75,80},{0,2,2.25,2.5,2.75,3,3.25,3.5,3.75,4})))</f>
        <v>3.5</v>
      </c>
      <c r="AK21" s="64">
        <v>18</v>
      </c>
      <c r="AL21" s="64">
        <f>IF(K21&gt;=2,3)+IF(P21&gt;=2,6)+IF(U21&gt;=2,3)+IF(Z21&gt;=2,1.5)+IF(AE21&gt;=2,3)+IF(AJ21&gt;=2,1.5)</f>
        <v>18</v>
      </c>
      <c r="AM21" s="92">
        <v>60.75</v>
      </c>
      <c r="AN21" s="92">
        <f>AM21/AK21</f>
        <v>3.375</v>
      </c>
      <c r="AO21" s="92">
        <v>71.5</v>
      </c>
      <c r="AP21" s="92">
        <v>63.75</v>
      </c>
      <c r="AQ21" s="92">
        <v>71.25</v>
      </c>
      <c r="AR21" s="92">
        <v>72</v>
      </c>
      <c r="AS21" s="92">
        <v>66.63</v>
      </c>
      <c r="AT21" s="92">
        <v>67.88</v>
      </c>
      <c r="AU21" s="92">
        <v>59.94</v>
      </c>
      <c r="AV21" s="92">
        <v>161</v>
      </c>
      <c r="AW21" s="92">
        <v>161</v>
      </c>
      <c r="AX21" s="92">
        <f>AM21+AO21+AP21+AQ21+AR21+AS21+AT21+AU21</f>
        <v>533.70000000000005</v>
      </c>
      <c r="AY21" s="92">
        <f>AX21/AV21</f>
        <v>3.3149068322981368</v>
      </c>
      <c r="AZ21" s="65" t="s">
        <v>147</v>
      </c>
      <c r="BA21" s="90" t="s">
        <v>166</v>
      </c>
      <c r="BB21" s="107"/>
      <c r="BC21" s="8"/>
    </row>
    <row r="22" spans="1:55" ht="51" customHeight="1" x14ac:dyDescent="0.25">
      <c r="A22" s="90">
        <v>20</v>
      </c>
      <c r="B22" s="82" t="s">
        <v>183</v>
      </c>
      <c r="C22" s="82"/>
      <c r="D22" s="90"/>
      <c r="E22" s="90" t="s">
        <v>86</v>
      </c>
      <c r="F22" s="83"/>
      <c r="G22" s="63">
        <f>'CSE-4201'!C36</f>
        <v>33.5</v>
      </c>
      <c r="H22" s="63">
        <f>'CSE-4201'!H36</f>
        <v>42.5</v>
      </c>
      <c r="I22" s="92">
        <f t="shared" ref="I22:I37" si="0">ROUNDUP(G22+H22,0)</f>
        <v>76</v>
      </c>
      <c r="J22" s="63" t="str">
        <f>LOOKUP(I22,{0,40,45,50,55,60,65,70,75,80},{"F","D","C","C+","B-","B","B+","A-","A","A+"})</f>
        <v>A</v>
      </c>
      <c r="K22" s="63">
        <f>IF(I22="","",(LOOKUP(I22,{0,40,45,50,55,60,65,70,75,80},{0,2,2.25,2.5,2.75,3,3.25,3.5,3.75,4})))</f>
        <v>3.75</v>
      </c>
      <c r="L22" s="63">
        <f>'CSE-4202'!C36</f>
        <v>36</v>
      </c>
      <c r="M22" s="63">
        <f>'CSE-4202'!D36</f>
        <v>34</v>
      </c>
      <c r="N22" s="92">
        <f t="shared" ref="N22:N37" si="1">ROUNDUP(L22+M22,0)</f>
        <v>70</v>
      </c>
      <c r="O22" s="63" t="str">
        <f>LOOKUP(N22,{0,40,45,50,55,60,65,70,75,80},{"F","D","C","C+","B-","B","B+","A-","A","A+"})</f>
        <v>A-</v>
      </c>
      <c r="P22" s="63">
        <f>IF(N22="","",(LOOKUP(N22,{0,40,45,50,55,60,65,70,75,80},{0,2,2.25,2.5,2.75,3,3.25,3.5,3.75,4})))</f>
        <v>3.5</v>
      </c>
      <c r="Q22" s="63">
        <f>'CSE-4213'!C36</f>
        <v>34.75</v>
      </c>
      <c r="R22" s="63">
        <f>'CSE-4213'!H36</f>
        <v>41</v>
      </c>
      <c r="S22" s="92">
        <f t="shared" ref="S22:S37" si="2">ROUNDUP(Q22+R22,0)</f>
        <v>76</v>
      </c>
      <c r="T22" s="63" t="str">
        <f>LOOKUP(S22,{0,40,45,50,55,60,65,70,75,80},{"F","D","C","C+","B-","B","B+","A-","A","A+"})</f>
        <v>A</v>
      </c>
      <c r="U22" s="63">
        <f>IF(S22="","",(LOOKUP(S22,{0,40,45,50,55,60,65,70,75,80},{0,2,2.25,2.5,2.75,3,3.25,3.5,3.75,4})))</f>
        <v>3.75</v>
      </c>
      <c r="V22" s="63">
        <f>'CSE-4214'!C36</f>
        <v>34.5</v>
      </c>
      <c r="W22" s="63">
        <f>'CSE-4214'!D36</f>
        <v>42.5</v>
      </c>
      <c r="X22" s="92">
        <f t="shared" ref="X22:X37" si="3">ROUNDUP(V22+W22,0)</f>
        <v>77</v>
      </c>
      <c r="Y22" s="63" t="str">
        <f>LOOKUP(X22,{0,40,45,50,55,60,65,70,75,80},{"F","D","C","C+","B-","B","B+","A-","A","A+"})</f>
        <v>A</v>
      </c>
      <c r="Z22" s="63">
        <f>IF(X22="","",(LOOKUP(X22,{0,40,45,50,55,60,65,70,75,80},{0,2,2.25,2.5,2.75,3,3.25,3.5,3.75,4})))</f>
        <v>3.75</v>
      </c>
      <c r="AA22" s="63">
        <f>'CSE-4225'!C36</f>
        <v>32.5</v>
      </c>
      <c r="AB22" s="63">
        <f>'CSE-4225'!H36</f>
        <v>43.5</v>
      </c>
      <c r="AC22" s="92">
        <f t="shared" ref="AC22:AC37" si="4">ROUNDUP(AA22+AB22,0)</f>
        <v>76</v>
      </c>
      <c r="AD22" s="63" t="str">
        <f>LOOKUP(AC22,{0,40,45,50,55,60,65,70,75,80},{"F","D","C","C+","B-","B","B+","A-","A","A+"})</f>
        <v>A</v>
      </c>
      <c r="AE22" s="63">
        <f>IF(AC22="","",(LOOKUP(AC22,{0,40,45,50,55,60,65,70,75,80},{0,2,2.25,2.5,2.75,3,3.25,3.5,3.75,4})))</f>
        <v>3.75</v>
      </c>
      <c r="AF22" s="63">
        <f>'CSE-4226'!C36</f>
        <v>34</v>
      </c>
      <c r="AG22" s="63">
        <f>'CSE-4226'!D36</f>
        <v>43.5</v>
      </c>
      <c r="AH22" s="92">
        <f t="shared" ref="AH22:AH37" si="5">ROUNDUP(AF22+AG22,0)</f>
        <v>78</v>
      </c>
      <c r="AI22" s="63" t="str">
        <f>LOOKUP(AH22,{0,40,45,50,55,60,65,70,75,80},{"F","D","C","C+","B-","B","B+","A-","A","A+"})</f>
        <v>A</v>
      </c>
      <c r="AJ22" s="63">
        <f>IF(AH22="","",(LOOKUP(AH22,{0,40,45,50,55,60,65,70,75,80},{0,2,2.25,2.5,2.75,3,3.25,3.5,3.75,4})))</f>
        <v>3.75</v>
      </c>
      <c r="AK22" s="64">
        <v>18</v>
      </c>
      <c r="AL22" s="64">
        <f t="shared" ref="AL22:AL37" si="6">IF(K22&gt;=2,3)+IF(P22&gt;=2,6)+IF(U22&gt;=2,3)+IF(Z22&gt;=2,1.5)+IF(AE22&gt;=2,3)+IF(AJ22&gt;=2,1.5)</f>
        <v>18</v>
      </c>
      <c r="AM22" s="92">
        <v>66</v>
      </c>
      <c r="AN22" s="92">
        <f t="shared" ref="AN22:AN37" si="7">AM22/AK22</f>
        <v>3.6666666666666665</v>
      </c>
      <c r="AO22" s="92">
        <v>69</v>
      </c>
      <c r="AP22" s="92">
        <v>73.5</v>
      </c>
      <c r="AQ22" s="92">
        <v>79.13</v>
      </c>
      <c r="AR22" s="92">
        <v>77.25</v>
      </c>
      <c r="AS22" s="92">
        <v>71.88</v>
      </c>
      <c r="AT22" s="92">
        <v>71</v>
      </c>
      <c r="AU22" s="92">
        <v>62.5</v>
      </c>
      <c r="AV22" s="92">
        <v>161</v>
      </c>
      <c r="AW22" s="92">
        <v>161</v>
      </c>
      <c r="AX22" s="92">
        <f t="shared" ref="AX22:AX37" si="8">AM22+AO22+AP22+AQ22+AR22+AS22+AT22+AU22</f>
        <v>570.26</v>
      </c>
      <c r="AY22" s="92">
        <f t="shared" ref="AY22:AY37" si="9">AX22/AV22</f>
        <v>3.5419875776397514</v>
      </c>
      <c r="AZ22" s="65" t="s">
        <v>147</v>
      </c>
      <c r="BA22" s="111" t="s">
        <v>167</v>
      </c>
      <c r="BB22" s="107"/>
      <c r="BC22" s="8"/>
    </row>
    <row r="23" spans="1:55" ht="51" customHeight="1" x14ac:dyDescent="0.25">
      <c r="A23" s="46">
        <v>21</v>
      </c>
      <c r="B23" s="82" t="s">
        <v>184</v>
      </c>
      <c r="C23" s="82"/>
      <c r="D23" s="90"/>
      <c r="E23" s="90" t="s">
        <v>87</v>
      </c>
      <c r="F23" s="83"/>
      <c r="G23" s="63">
        <f>'CSE-4201'!C37</f>
        <v>31</v>
      </c>
      <c r="H23" s="63">
        <f>'CSE-4201'!H37</f>
        <v>42</v>
      </c>
      <c r="I23" s="92">
        <f t="shared" si="0"/>
        <v>73</v>
      </c>
      <c r="J23" s="63" t="str">
        <f>LOOKUP(I23,{0,40,45,50,55,60,65,70,75,80},{"F","D","C","C+","B-","B","B+","A-","A","A+"})</f>
        <v>A-</v>
      </c>
      <c r="K23" s="63">
        <f>IF(I23="","",(LOOKUP(I23,{0,40,45,50,55,60,65,70,75,80},{0,2,2.25,2.5,2.75,3,3.25,3.5,3.75,4})))</f>
        <v>3.5</v>
      </c>
      <c r="L23" s="63">
        <f>'CSE-4202'!C37</f>
        <v>31</v>
      </c>
      <c r="M23" s="63">
        <f>'CSE-4202'!D37</f>
        <v>32</v>
      </c>
      <c r="N23" s="92">
        <f t="shared" si="1"/>
        <v>63</v>
      </c>
      <c r="O23" s="63" t="str">
        <f>LOOKUP(N23,{0,40,45,50,55,60,65,70,75,80},{"F","D","C","C+","B-","B","B+","A-","A","A+"})</f>
        <v>B</v>
      </c>
      <c r="P23" s="63">
        <f>IF(N23="","",(LOOKUP(N23,{0,40,45,50,55,60,65,70,75,80},{0,2,2.25,2.5,2.75,3,3.25,3.5,3.75,4})))</f>
        <v>3</v>
      </c>
      <c r="Q23" s="63">
        <f>'CSE-4213'!C37</f>
        <v>32</v>
      </c>
      <c r="R23" s="63">
        <f>'CSE-4213'!H37</f>
        <v>41</v>
      </c>
      <c r="S23" s="92">
        <f t="shared" si="2"/>
        <v>73</v>
      </c>
      <c r="T23" s="63" t="str">
        <f>LOOKUP(S23,{0,40,45,50,55,60,65,70,75,80},{"F","D","C","C+","B-","B","B+","A-","A","A+"})</f>
        <v>A-</v>
      </c>
      <c r="U23" s="63">
        <f>IF(S23="","",(LOOKUP(S23,{0,40,45,50,55,60,65,70,75,80},{0,2,2.25,2.5,2.75,3,3.25,3.5,3.75,4})))</f>
        <v>3.5</v>
      </c>
      <c r="V23" s="63">
        <f>'CSE-4214'!C37</f>
        <v>34.5</v>
      </c>
      <c r="W23" s="63">
        <f>'CSE-4214'!D37</f>
        <v>40.5</v>
      </c>
      <c r="X23" s="92">
        <f t="shared" si="3"/>
        <v>75</v>
      </c>
      <c r="Y23" s="63" t="str">
        <f>LOOKUP(X23,{0,40,45,50,55,60,65,70,75,80},{"F","D","C","C+","B-","B","B+","A-","A","A+"})</f>
        <v>A</v>
      </c>
      <c r="Z23" s="63">
        <f>IF(X23="","",(LOOKUP(X23,{0,40,45,50,55,60,65,70,75,80},{0,2,2.25,2.5,2.75,3,3.25,3.5,3.75,4})))</f>
        <v>3.75</v>
      </c>
      <c r="AA23" s="63">
        <f>'CSE-4225'!C37</f>
        <v>29.5</v>
      </c>
      <c r="AB23" s="63">
        <f>'CSE-4225'!H37</f>
        <v>41.5</v>
      </c>
      <c r="AC23" s="92">
        <f t="shared" si="4"/>
        <v>71</v>
      </c>
      <c r="AD23" s="63" t="str">
        <f>LOOKUP(AC23,{0,40,45,50,55,60,65,70,75,80},{"F","D","C","C+","B-","B","B+","A-","A","A+"})</f>
        <v>A-</v>
      </c>
      <c r="AE23" s="63">
        <f>IF(AC23="","",(LOOKUP(AC23,{0,40,45,50,55,60,65,70,75,80},{0,2,2.25,2.5,2.75,3,3.25,3.5,3.75,4})))</f>
        <v>3.5</v>
      </c>
      <c r="AF23" s="63">
        <f>'CSE-4226'!C37</f>
        <v>31</v>
      </c>
      <c r="AG23" s="63">
        <f>'CSE-4226'!D37</f>
        <v>40</v>
      </c>
      <c r="AH23" s="92">
        <f t="shared" si="5"/>
        <v>71</v>
      </c>
      <c r="AI23" s="63" t="str">
        <f>LOOKUP(AH23,{0,40,45,50,55,60,65,70,75,80},{"F","D","C","C+","B-","B","B+","A-","A","A+"})</f>
        <v>A-</v>
      </c>
      <c r="AJ23" s="63">
        <f>IF(AH23="","",(LOOKUP(AH23,{0,40,45,50,55,60,65,70,75,80},{0,2,2.25,2.5,2.75,3,3.25,3.5,3.75,4})))</f>
        <v>3.5</v>
      </c>
      <c r="AK23" s="64">
        <v>18</v>
      </c>
      <c r="AL23" s="64">
        <f t="shared" si="6"/>
        <v>18</v>
      </c>
      <c r="AM23" s="92">
        <v>60.38</v>
      </c>
      <c r="AN23" s="92">
        <f t="shared" si="7"/>
        <v>3.3544444444444448</v>
      </c>
      <c r="AO23" s="92">
        <v>76.88</v>
      </c>
      <c r="AP23" s="92">
        <v>68.75</v>
      </c>
      <c r="AQ23" s="92">
        <v>81.75</v>
      </c>
      <c r="AR23" s="92">
        <v>77.63</v>
      </c>
      <c r="AS23" s="92">
        <v>71.38</v>
      </c>
      <c r="AT23" s="92">
        <v>72.88</v>
      </c>
      <c r="AU23" s="92">
        <v>64.69</v>
      </c>
      <c r="AV23" s="92">
        <v>161</v>
      </c>
      <c r="AW23" s="92">
        <v>161</v>
      </c>
      <c r="AX23" s="92">
        <f t="shared" si="8"/>
        <v>574.33999999999992</v>
      </c>
      <c r="AY23" s="92">
        <f t="shared" si="9"/>
        <v>3.5673291925465835</v>
      </c>
      <c r="AZ23" s="65" t="s">
        <v>147</v>
      </c>
      <c r="BA23" s="111" t="s">
        <v>168</v>
      </c>
      <c r="BB23" s="107"/>
      <c r="BC23" s="8"/>
    </row>
    <row r="24" spans="1:55" ht="51" customHeight="1" x14ac:dyDescent="0.25">
      <c r="A24" s="90">
        <v>22</v>
      </c>
      <c r="B24" s="82" t="s">
        <v>185</v>
      </c>
      <c r="C24" s="82"/>
      <c r="D24" s="90"/>
      <c r="E24" s="90" t="s">
        <v>88</v>
      </c>
      <c r="F24" s="83"/>
      <c r="G24" s="63">
        <f>'CSE-4201'!C38</f>
        <v>34.5</v>
      </c>
      <c r="H24" s="63">
        <f>'CSE-4201'!H38</f>
        <v>34</v>
      </c>
      <c r="I24" s="92">
        <f t="shared" si="0"/>
        <v>69</v>
      </c>
      <c r="J24" s="63" t="str">
        <f>LOOKUP(I24,{0,40,45,50,55,60,65,70,75,80},{"F","D","C","C+","B-","B","B+","A-","A","A+"})</f>
        <v>B+</v>
      </c>
      <c r="K24" s="63">
        <f>IF(I24="","",(LOOKUP(I24,{0,40,45,50,55,60,65,70,75,80},{0,2,2.25,2.5,2.75,3,3.25,3.5,3.75,4})))</f>
        <v>3.25</v>
      </c>
      <c r="L24" s="63">
        <f>'CSE-4202'!C38</f>
        <v>36</v>
      </c>
      <c r="M24" s="63">
        <f>'CSE-4202'!D38</f>
        <v>40</v>
      </c>
      <c r="N24" s="92">
        <f t="shared" si="1"/>
        <v>76</v>
      </c>
      <c r="O24" s="63" t="str">
        <f>LOOKUP(N24,{0,40,45,50,55,60,65,70,75,80},{"F","D","C","C+","B-","B","B+","A-","A","A+"})</f>
        <v>A</v>
      </c>
      <c r="P24" s="63">
        <f>IF(N24="","",(LOOKUP(N24,{0,40,45,50,55,60,65,70,75,80},{0,2,2.25,2.5,2.75,3,3.25,3.5,3.75,4})))</f>
        <v>3.75</v>
      </c>
      <c r="Q24" s="63">
        <f>'CSE-4213'!C38</f>
        <v>33.75</v>
      </c>
      <c r="R24" s="63">
        <f>'CSE-4213'!H38</f>
        <v>41.5</v>
      </c>
      <c r="S24" s="92">
        <f t="shared" si="2"/>
        <v>76</v>
      </c>
      <c r="T24" s="63" t="str">
        <f>LOOKUP(S24,{0,40,45,50,55,60,65,70,75,80},{"F","D","C","C+","B-","B","B+","A-","A","A+"})</f>
        <v>A</v>
      </c>
      <c r="U24" s="63">
        <f>IF(S24="","",(LOOKUP(S24,{0,40,45,50,55,60,65,70,75,80},{0,2,2.25,2.5,2.75,3,3.25,3.5,3.75,4})))</f>
        <v>3.75</v>
      </c>
      <c r="V24" s="63">
        <f>'CSE-4214'!C38</f>
        <v>34</v>
      </c>
      <c r="W24" s="63">
        <f>'CSE-4214'!D38</f>
        <v>42</v>
      </c>
      <c r="X24" s="92">
        <f t="shared" si="3"/>
        <v>76</v>
      </c>
      <c r="Y24" s="63" t="str">
        <f>LOOKUP(X24,{0,40,45,50,55,60,65,70,75,80},{"F","D","C","C+","B-","B","B+","A-","A","A+"})</f>
        <v>A</v>
      </c>
      <c r="Z24" s="63">
        <f>IF(X24="","",(LOOKUP(X24,{0,40,45,50,55,60,65,70,75,80},{0,2,2.25,2.5,2.75,3,3.25,3.5,3.75,4})))</f>
        <v>3.75</v>
      </c>
      <c r="AA24" s="63">
        <f>'CSE-4225'!C38</f>
        <v>31</v>
      </c>
      <c r="AB24" s="63">
        <f>'CSE-4225'!H38</f>
        <v>39.5</v>
      </c>
      <c r="AC24" s="92">
        <f t="shared" si="4"/>
        <v>71</v>
      </c>
      <c r="AD24" s="63" t="str">
        <f>LOOKUP(AC24,{0,40,45,50,55,60,65,70,75,80},{"F","D","C","C+","B-","B","B+","A-","A","A+"})</f>
        <v>A-</v>
      </c>
      <c r="AE24" s="63">
        <f>IF(AC24="","",(LOOKUP(AC24,{0,40,45,50,55,60,65,70,75,80},{0,2,2.25,2.5,2.75,3,3.25,3.5,3.75,4})))</f>
        <v>3.5</v>
      </c>
      <c r="AF24" s="63">
        <f>'CSE-4226'!C38</f>
        <v>34</v>
      </c>
      <c r="AG24" s="63">
        <f>'CSE-4226'!D38</f>
        <v>43.5</v>
      </c>
      <c r="AH24" s="92">
        <f t="shared" si="5"/>
        <v>78</v>
      </c>
      <c r="AI24" s="63" t="str">
        <f>LOOKUP(AH24,{0,40,45,50,55,60,65,70,75,80},{"F","D","C","C+","B-","B","B+","A-","A","A+"})</f>
        <v>A</v>
      </c>
      <c r="AJ24" s="63">
        <f>IF(AH24="","",(LOOKUP(AH24,{0,40,45,50,55,60,65,70,75,80},{0,2,2.25,2.5,2.75,3,3.25,3.5,3.75,4})))</f>
        <v>3.75</v>
      </c>
      <c r="AK24" s="64">
        <v>18</v>
      </c>
      <c r="AL24" s="64">
        <f t="shared" si="6"/>
        <v>18</v>
      </c>
      <c r="AM24" s="92">
        <v>65.25</v>
      </c>
      <c r="AN24" s="92">
        <f t="shared" si="7"/>
        <v>3.625</v>
      </c>
      <c r="AO24" s="92">
        <v>72.88</v>
      </c>
      <c r="AP24" s="92">
        <v>71.88</v>
      </c>
      <c r="AQ24" s="92">
        <v>76.5</v>
      </c>
      <c r="AR24" s="92">
        <v>74.63</v>
      </c>
      <c r="AS24" s="92">
        <v>69.25</v>
      </c>
      <c r="AT24" s="92">
        <v>72.5</v>
      </c>
      <c r="AU24" s="92">
        <v>60.81</v>
      </c>
      <c r="AV24" s="92">
        <v>161</v>
      </c>
      <c r="AW24" s="92">
        <v>161</v>
      </c>
      <c r="AX24" s="92">
        <f t="shared" si="8"/>
        <v>563.70000000000005</v>
      </c>
      <c r="AY24" s="92">
        <f t="shared" si="9"/>
        <v>3.501242236024845</v>
      </c>
      <c r="AZ24" s="65" t="s">
        <v>147</v>
      </c>
      <c r="BA24" s="111" t="s">
        <v>169</v>
      </c>
      <c r="BB24" s="107"/>
      <c r="BC24" s="8"/>
    </row>
    <row r="25" spans="1:55" ht="51" customHeight="1" x14ac:dyDescent="0.25">
      <c r="A25" s="46">
        <v>23</v>
      </c>
      <c r="B25" s="82" t="s">
        <v>186</v>
      </c>
      <c r="C25" s="82"/>
      <c r="D25" s="90"/>
      <c r="E25" s="90" t="s">
        <v>89</v>
      </c>
      <c r="F25" s="83"/>
      <c r="G25" s="63">
        <f>'CSE-4201'!C39</f>
        <v>34</v>
      </c>
      <c r="H25" s="63">
        <f>'CSE-4201'!H39</f>
        <v>40</v>
      </c>
      <c r="I25" s="92">
        <f t="shared" si="0"/>
        <v>74</v>
      </c>
      <c r="J25" s="63" t="str">
        <f>LOOKUP(I25,{0,40,45,50,55,60,65,70,75,80},{"F","D","C","C+","B-","B","B+","A-","A","A+"})</f>
        <v>A-</v>
      </c>
      <c r="K25" s="63">
        <f>IF(I25="","",(LOOKUP(I25,{0,40,45,50,55,60,65,70,75,80},{0,2,2.25,2.5,2.75,3,3.25,3.5,3.75,4})))</f>
        <v>3.5</v>
      </c>
      <c r="L25" s="63">
        <f>'CSE-4202'!C39</f>
        <v>36</v>
      </c>
      <c r="M25" s="63">
        <f>'CSE-4202'!D39</f>
        <v>45.5</v>
      </c>
      <c r="N25" s="92">
        <f t="shared" si="1"/>
        <v>82</v>
      </c>
      <c r="O25" s="63" t="str">
        <f>LOOKUP(N25,{0,40,45,50,55,60,65,70,75,80},{"F","D","C","C+","B-","B","B+","A-","A","A+"})</f>
        <v>A+</v>
      </c>
      <c r="P25" s="63">
        <f>IF(N25="","",(LOOKUP(N25,{0,40,45,50,55,60,65,70,75,80},{0,2,2.25,2.5,2.75,3,3.25,3.5,3.75,4})))</f>
        <v>4</v>
      </c>
      <c r="Q25" s="63">
        <f>'CSE-4213'!C39</f>
        <v>34.25</v>
      </c>
      <c r="R25" s="63">
        <f>'CSE-4213'!H39</f>
        <v>45</v>
      </c>
      <c r="S25" s="92">
        <f t="shared" si="2"/>
        <v>80</v>
      </c>
      <c r="T25" s="63" t="str">
        <f>LOOKUP(S25,{0,40,45,50,55,60,65,70,75,80},{"F","D","C","C+","B-","B","B+","A-","A","A+"})</f>
        <v>A+</v>
      </c>
      <c r="U25" s="63">
        <f>IF(S25="","",(LOOKUP(S25,{0,40,45,50,55,60,65,70,75,80},{0,2,2.25,2.5,2.75,3,3.25,3.5,3.75,4})))</f>
        <v>4</v>
      </c>
      <c r="V25" s="63">
        <f>'CSE-4214'!C39</f>
        <v>34.5</v>
      </c>
      <c r="W25" s="63">
        <f>'CSE-4214'!D39</f>
        <v>46.5</v>
      </c>
      <c r="X25" s="92">
        <f t="shared" si="3"/>
        <v>81</v>
      </c>
      <c r="Y25" s="63" t="str">
        <f>LOOKUP(X25,{0,40,45,50,55,60,65,70,75,80},{"F","D","C","C+","B-","B","B+","A-","A","A+"})</f>
        <v>A+</v>
      </c>
      <c r="Z25" s="63">
        <f>IF(X25="","",(LOOKUP(X25,{0,40,45,50,55,60,65,70,75,80},{0,2,2.25,2.5,2.75,3,3.25,3.5,3.75,4})))</f>
        <v>4</v>
      </c>
      <c r="AA25" s="63">
        <f>'CSE-4225'!C39</f>
        <v>32.5</v>
      </c>
      <c r="AB25" s="63">
        <f>'CSE-4225'!H39</f>
        <v>43.5</v>
      </c>
      <c r="AC25" s="92">
        <f t="shared" si="4"/>
        <v>76</v>
      </c>
      <c r="AD25" s="63" t="str">
        <f>LOOKUP(AC25,{0,40,45,50,55,60,65,70,75,80},{"F","D","C","C+","B-","B","B+","A-","A","A+"})</f>
        <v>A</v>
      </c>
      <c r="AE25" s="63">
        <f>IF(AC25="","",(LOOKUP(AC25,{0,40,45,50,55,60,65,70,75,80},{0,2,2.25,2.5,2.75,3,3.25,3.5,3.75,4})))</f>
        <v>3.75</v>
      </c>
      <c r="AF25" s="63">
        <f>'CSE-4226'!C39</f>
        <v>35</v>
      </c>
      <c r="AG25" s="63">
        <f>'CSE-4226'!D39</f>
        <v>48</v>
      </c>
      <c r="AH25" s="92">
        <f t="shared" si="5"/>
        <v>83</v>
      </c>
      <c r="AI25" s="63" t="str">
        <f>LOOKUP(AH25,{0,40,45,50,55,60,65,70,75,80},{"F","D","C","C+","B-","B","B+","A-","A","A+"})</f>
        <v>A+</v>
      </c>
      <c r="AJ25" s="63">
        <f>IF(AH25="","",(LOOKUP(AH25,{0,40,45,50,55,60,65,70,75,80},{0,2,2.25,2.5,2.75,3,3.25,3.5,3.75,4})))</f>
        <v>4</v>
      </c>
      <c r="AK25" s="64">
        <v>18</v>
      </c>
      <c r="AL25" s="64">
        <f t="shared" si="6"/>
        <v>18</v>
      </c>
      <c r="AM25" s="92">
        <v>69.75</v>
      </c>
      <c r="AN25" s="92">
        <f t="shared" si="7"/>
        <v>3.875</v>
      </c>
      <c r="AO25" s="92">
        <v>65.25</v>
      </c>
      <c r="AP25" s="92">
        <v>72</v>
      </c>
      <c r="AQ25" s="92">
        <v>72.38</v>
      </c>
      <c r="AR25" s="92">
        <v>74.63</v>
      </c>
      <c r="AS25" s="92">
        <v>73.75</v>
      </c>
      <c r="AT25" s="92">
        <v>75.75</v>
      </c>
      <c r="AU25" s="92">
        <v>65.13</v>
      </c>
      <c r="AV25" s="92">
        <v>161</v>
      </c>
      <c r="AW25" s="92">
        <v>161</v>
      </c>
      <c r="AX25" s="92">
        <f t="shared" si="8"/>
        <v>568.64</v>
      </c>
      <c r="AY25" s="92">
        <f t="shared" si="9"/>
        <v>3.5319254658385093</v>
      </c>
      <c r="AZ25" s="65" t="s">
        <v>147</v>
      </c>
      <c r="BA25" s="111" t="s">
        <v>170</v>
      </c>
      <c r="BB25" s="107"/>
      <c r="BC25" s="8"/>
    </row>
    <row r="26" spans="1:55" ht="51" customHeight="1" x14ac:dyDescent="0.25">
      <c r="A26" s="90">
        <v>24</v>
      </c>
      <c r="B26" s="82" t="s">
        <v>187</v>
      </c>
      <c r="C26" s="82"/>
      <c r="D26" s="90"/>
      <c r="E26" s="90" t="s">
        <v>90</v>
      </c>
      <c r="F26" s="83"/>
      <c r="G26" s="63">
        <f>'CSE-4201'!C40</f>
        <v>34</v>
      </c>
      <c r="H26" s="63">
        <f>'CSE-4201'!H40</f>
        <v>46</v>
      </c>
      <c r="I26" s="92">
        <f t="shared" si="0"/>
        <v>80</v>
      </c>
      <c r="J26" s="63" t="str">
        <f>LOOKUP(I26,{0,40,45,50,55,60,65,70,75,80},{"F","D","C","C+","B-","B","B+","A-","A","A+"})</f>
        <v>A+</v>
      </c>
      <c r="K26" s="63">
        <f>IF(I26="","",(LOOKUP(I26,{0,40,45,50,55,60,65,70,75,80},{0,2,2.25,2.5,2.75,3,3.25,3.5,3.75,4})))</f>
        <v>4</v>
      </c>
      <c r="L26" s="63">
        <f>'CSE-4202'!C40</f>
        <v>35</v>
      </c>
      <c r="M26" s="63">
        <f>'CSE-4202'!D40</f>
        <v>45</v>
      </c>
      <c r="N26" s="92">
        <f t="shared" si="1"/>
        <v>80</v>
      </c>
      <c r="O26" s="63" t="str">
        <f>LOOKUP(N26,{0,40,45,50,55,60,65,70,75,80},{"F","D","C","C+","B-","B","B+","A-","A","A+"})</f>
        <v>A+</v>
      </c>
      <c r="P26" s="63">
        <f>IF(N26="","",(LOOKUP(N26,{0,40,45,50,55,60,65,70,75,80},{0,2,2.25,2.5,2.75,3,3.25,3.5,3.75,4})))</f>
        <v>4</v>
      </c>
      <c r="Q26" s="63">
        <f>'CSE-4213'!C40</f>
        <v>33.25</v>
      </c>
      <c r="R26" s="63">
        <f>'CSE-4213'!H40</f>
        <v>44.5</v>
      </c>
      <c r="S26" s="92">
        <f t="shared" si="2"/>
        <v>78</v>
      </c>
      <c r="T26" s="63" t="str">
        <f>LOOKUP(S26,{0,40,45,50,55,60,65,70,75,80},{"F","D","C","C+","B-","B","B+","A-","A","A+"})</f>
        <v>A</v>
      </c>
      <c r="U26" s="63">
        <f>IF(S26="","",(LOOKUP(S26,{0,40,45,50,55,60,65,70,75,80},{0,2,2.25,2.5,2.75,3,3.25,3.5,3.75,4})))</f>
        <v>3.75</v>
      </c>
      <c r="V26" s="63">
        <f>'CSE-4214'!C40</f>
        <v>34.5</v>
      </c>
      <c r="W26" s="63">
        <f>'CSE-4214'!D40</f>
        <v>42.5</v>
      </c>
      <c r="X26" s="92">
        <f t="shared" si="3"/>
        <v>77</v>
      </c>
      <c r="Y26" s="63" t="str">
        <f>LOOKUP(X26,{0,40,45,50,55,60,65,70,75,80},{"F","D","C","C+","B-","B","B+","A-","A","A+"})</f>
        <v>A</v>
      </c>
      <c r="Z26" s="63">
        <f>IF(X26="","",(LOOKUP(X26,{0,40,45,50,55,60,65,70,75,80},{0,2,2.25,2.5,2.75,3,3.25,3.5,3.75,4})))</f>
        <v>3.75</v>
      </c>
      <c r="AA26" s="63">
        <f>'CSE-4225'!C40</f>
        <v>31.5</v>
      </c>
      <c r="AB26" s="63">
        <f>'CSE-4225'!H40</f>
        <v>44</v>
      </c>
      <c r="AC26" s="92">
        <f t="shared" si="4"/>
        <v>76</v>
      </c>
      <c r="AD26" s="63" t="str">
        <f>LOOKUP(AC26,{0,40,45,50,55,60,65,70,75,80},{"F","D","C","C+","B-","B","B+","A-","A","A+"})</f>
        <v>A</v>
      </c>
      <c r="AE26" s="63">
        <f>IF(AC26="","",(LOOKUP(AC26,{0,40,45,50,55,60,65,70,75,80},{0,2,2.25,2.5,2.75,3,3.25,3.5,3.75,4})))</f>
        <v>3.75</v>
      </c>
      <c r="AF26" s="63">
        <f>'CSE-4226'!C40</f>
        <v>33</v>
      </c>
      <c r="AG26" s="63">
        <f>'CSE-4226'!D40</f>
        <v>44</v>
      </c>
      <c r="AH26" s="92">
        <f t="shared" si="5"/>
        <v>77</v>
      </c>
      <c r="AI26" s="63" t="str">
        <f>LOOKUP(AH26,{0,40,45,50,55,60,65,70,75,80},{"F","D","C","C+","B-","B","B+","A-","A","A+"})</f>
        <v>A</v>
      </c>
      <c r="AJ26" s="63">
        <f>IF(AH26="","",(LOOKUP(AH26,{0,40,45,50,55,60,65,70,75,80},{0,2,2.25,2.5,2.75,3,3.25,3.5,3.75,4})))</f>
        <v>3.75</v>
      </c>
      <c r="AK26" s="64">
        <v>18</v>
      </c>
      <c r="AL26" s="64">
        <f t="shared" si="6"/>
        <v>18</v>
      </c>
      <c r="AM26" s="92">
        <v>69.75</v>
      </c>
      <c r="AN26" s="92">
        <f t="shared" si="7"/>
        <v>3.875</v>
      </c>
      <c r="AO26" s="92">
        <v>75.5</v>
      </c>
      <c r="AP26" s="92">
        <v>77.38</v>
      </c>
      <c r="AQ26" s="92">
        <v>85.88</v>
      </c>
      <c r="AR26" s="92">
        <v>79.88</v>
      </c>
      <c r="AS26" s="92">
        <v>75.5</v>
      </c>
      <c r="AT26" s="92">
        <v>75.63</v>
      </c>
      <c r="AU26" s="92">
        <v>67.94</v>
      </c>
      <c r="AV26" s="92">
        <v>161</v>
      </c>
      <c r="AW26" s="92">
        <v>161</v>
      </c>
      <c r="AX26" s="92">
        <f t="shared" si="8"/>
        <v>607.46</v>
      </c>
      <c r="AY26" s="92">
        <f t="shared" si="9"/>
        <v>3.7730434782608699</v>
      </c>
      <c r="AZ26" s="65" t="s">
        <v>147</v>
      </c>
      <c r="BA26" s="111" t="s">
        <v>171</v>
      </c>
      <c r="BB26" s="107"/>
      <c r="BC26" s="8"/>
    </row>
    <row r="27" spans="1:55" ht="51" customHeight="1" x14ac:dyDescent="0.25">
      <c r="A27" s="46">
        <v>25</v>
      </c>
      <c r="B27" s="82" t="s">
        <v>188</v>
      </c>
      <c r="C27" s="82"/>
      <c r="D27" s="90"/>
      <c r="E27" s="90" t="s">
        <v>91</v>
      </c>
      <c r="F27" s="83"/>
      <c r="G27" s="63">
        <f>'CSE-4201'!C41</f>
        <v>31</v>
      </c>
      <c r="H27" s="63">
        <f>'CSE-4201'!H41</f>
        <v>28</v>
      </c>
      <c r="I27" s="92">
        <f t="shared" si="0"/>
        <v>59</v>
      </c>
      <c r="J27" s="63" t="str">
        <f>LOOKUP(I27,{0,40,45,50,55,60,65,70,75,80},{"F","D","C","C+","B-","B","B+","A-","A","A+"})</f>
        <v>B-</v>
      </c>
      <c r="K27" s="63">
        <f>IF(I27="","",(LOOKUP(I27,{0,40,45,50,55,60,65,70,75,80},{0,2,2.25,2.5,2.75,3,3.25,3.5,3.75,4})))</f>
        <v>2.75</v>
      </c>
      <c r="L27" s="63">
        <f>'CSE-4202'!C41</f>
        <v>30</v>
      </c>
      <c r="M27" s="63">
        <f>'CSE-4202'!D41</f>
        <v>40</v>
      </c>
      <c r="N27" s="92">
        <f t="shared" si="1"/>
        <v>70</v>
      </c>
      <c r="O27" s="63" t="str">
        <f>LOOKUP(N27,{0,40,45,50,55,60,65,70,75,80},{"F","D","C","C+","B-","B","B+","A-","A","A+"})</f>
        <v>A-</v>
      </c>
      <c r="P27" s="63">
        <f>IF(N27="","",(LOOKUP(N27,{0,40,45,50,55,60,65,70,75,80},{0,2,2.25,2.5,2.75,3,3.25,3.5,3.75,4})))</f>
        <v>3.5</v>
      </c>
      <c r="Q27" s="63">
        <f>'CSE-4213'!C41</f>
        <v>29.25</v>
      </c>
      <c r="R27" s="63">
        <f>'CSE-4213'!H41</f>
        <v>34.5</v>
      </c>
      <c r="S27" s="92">
        <f t="shared" si="2"/>
        <v>64</v>
      </c>
      <c r="T27" s="63" t="str">
        <f>LOOKUP(S27,{0,40,45,50,55,60,65,70,75,80},{"F","D","C","C+","B-","B","B+","A-","A","A+"})</f>
        <v>B</v>
      </c>
      <c r="U27" s="63">
        <f>IF(S27="","",(LOOKUP(S27,{0,40,45,50,55,60,65,70,75,80},{0,2,2.25,2.5,2.75,3,3.25,3.5,3.75,4})))</f>
        <v>3</v>
      </c>
      <c r="V27" s="63">
        <f>'CSE-4214'!C41</f>
        <v>32.5</v>
      </c>
      <c r="W27" s="63">
        <f>'CSE-4214'!D41</f>
        <v>39.5</v>
      </c>
      <c r="X27" s="92">
        <f t="shared" si="3"/>
        <v>72</v>
      </c>
      <c r="Y27" s="63" t="str">
        <f>LOOKUP(X27,{0,40,45,50,55,60,65,70,75,80},{"F","D","C","C+","B-","B","B+","A-","A","A+"})</f>
        <v>A-</v>
      </c>
      <c r="Z27" s="63">
        <f>IF(X27="","",(LOOKUP(X27,{0,40,45,50,55,60,65,70,75,80},{0,2,2.25,2.5,2.75,3,3.25,3.5,3.75,4})))</f>
        <v>3.5</v>
      </c>
      <c r="AA27" s="63">
        <f>'CSE-4225'!C41</f>
        <v>28</v>
      </c>
      <c r="AB27" s="63">
        <f>'CSE-4225'!H41</f>
        <v>39.5</v>
      </c>
      <c r="AC27" s="92">
        <f t="shared" si="4"/>
        <v>68</v>
      </c>
      <c r="AD27" s="63" t="str">
        <f>LOOKUP(AC27,{0,40,45,50,55,60,65,70,75,80},{"F","D","C","C+","B-","B","B+","A-","A","A+"})</f>
        <v>B+</v>
      </c>
      <c r="AE27" s="63">
        <f>IF(AC27="","",(LOOKUP(AC27,{0,40,45,50,55,60,65,70,75,80},{0,2,2.25,2.5,2.75,3,3.25,3.5,3.75,4})))</f>
        <v>3.25</v>
      </c>
      <c r="AF27" s="63">
        <f>'CSE-4226'!C41</f>
        <v>33</v>
      </c>
      <c r="AG27" s="63">
        <f>'CSE-4226'!D41</f>
        <v>39</v>
      </c>
      <c r="AH27" s="92">
        <f t="shared" si="5"/>
        <v>72</v>
      </c>
      <c r="AI27" s="63" t="str">
        <f>LOOKUP(AH27,{0,40,45,50,55,60,65,70,75,80},{"F","D","C","C+","B-","B","B+","A-","A","A+"})</f>
        <v>A-</v>
      </c>
      <c r="AJ27" s="63">
        <f>IF(AH27="","",(LOOKUP(AH27,{0,40,45,50,55,60,65,70,75,80},{0,2,2.25,2.5,2.75,3,3.25,3.5,3.75,4})))</f>
        <v>3.5</v>
      </c>
      <c r="AK27" s="64">
        <v>18</v>
      </c>
      <c r="AL27" s="64">
        <f t="shared" si="6"/>
        <v>18</v>
      </c>
      <c r="AM27" s="92">
        <v>58.5</v>
      </c>
      <c r="AN27" s="92">
        <f t="shared" si="7"/>
        <v>3.25</v>
      </c>
      <c r="AO27" s="92">
        <v>62.38</v>
      </c>
      <c r="AP27" s="92">
        <v>64.63</v>
      </c>
      <c r="AQ27" s="92">
        <v>67.5</v>
      </c>
      <c r="AR27" s="92">
        <v>68.25</v>
      </c>
      <c r="AS27" s="92">
        <v>62.38</v>
      </c>
      <c r="AT27" s="92">
        <v>62.75</v>
      </c>
      <c r="AU27" s="92">
        <v>54.75</v>
      </c>
      <c r="AV27" s="92">
        <v>161</v>
      </c>
      <c r="AW27" s="92">
        <v>161</v>
      </c>
      <c r="AX27" s="92">
        <f t="shared" si="8"/>
        <v>501.14</v>
      </c>
      <c r="AY27" s="92">
        <f t="shared" si="9"/>
        <v>3.1126708074534162</v>
      </c>
      <c r="AZ27" s="65" t="s">
        <v>147</v>
      </c>
      <c r="BA27" s="111" t="s">
        <v>172</v>
      </c>
      <c r="BB27" s="107"/>
      <c r="BC27" s="8"/>
    </row>
    <row r="28" spans="1:55" ht="51" customHeight="1" x14ac:dyDescent="0.25">
      <c r="A28" s="90">
        <v>26</v>
      </c>
      <c r="B28" s="82" t="s">
        <v>189</v>
      </c>
      <c r="C28" s="82"/>
      <c r="D28" s="90"/>
      <c r="E28" s="90" t="s">
        <v>92</v>
      </c>
      <c r="F28" s="83"/>
      <c r="G28" s="63">
        <f>'CSE-4201'!C42</f>
        <v>34</v>
      </c>
      <c r="H28" s="63">
        <f>'CSE-4201'!H42</f>
        <v>39.5</v>
      </c>
      <c r="I28" s="92">
        <f t="shared" si="0"/>
        <v>74</v>
      </c>
      <c r="J28" s="63" t="str">
        <f>LOOKUP(I28,{0,40,45,50,55,60,65,70,75,80},{"F","D","C","C+","B-","B","B+","A-","A","A+"})</f>
        <v>A-</v>
      </c>
      <c r="K28" s="63">
        <f>IF(I28="","",(LOOKUP(I28,{0,40,45,50,55,60,65,70,75,80},{0,2,2.25,2.5,2.75,3,3.25,3.5,3.75,4})))</f>
        <v>3.5</v>
      </c>
      <c r="L28" s="63">
        <f>'CSE-4202'!C42</f>
        <v>35</v>
      </c>
      <c r="M28" s="63">
        <f>'CSE-4202'!D42</f>
        <v>35</v>
      </c>
      <c r="N28" s="92">
        <f t="shared" si="1"/>
        <v>70</v>
      </c>
      <c r="O28" s="63" t="str">
        <f>LOOKUP(N28,{0,40,45,50,55,60,65,70,75,80},{"F","D","C","C+","B-","B","B+","A-","A","A+"})</f>
        <v>A-</v>
      </c>
      <c r="P28" s="63">
        <f>IF(N28="","",(LOOKUP(N28,{0,40,45,50,55,60,65,70,75,80},{0,2,2.25,2.5,2.75,3,3.25,3.5,3.75,4})))</f>
        <v>3.5</v>
      </c>
      <c r="Q28" s="63">
        <f>'CSE-4213'!C42</f>
        <v>32.5</v>
      </c>
      <c r="R28" s="63">
        <f>'CSE-4213'!H42</f>
        <v>43.5</v>
      </c>
      <c r="S28" s="92">
        <f t="shared" si="2"/>
        <v>76</v>
      </c>
      <c r="T28" s="63" t="str">
        <f>LOOKUP(S28,{0,40,45,50,55,60,65,70,75,80},{"F","D","C","C+","B-","B","B+","A-","A","A+"})</f>
        <v>A</v>
      </c>
      <c r="U28" s="63">
        <f>IF(S28="","",(LOOKUP(S28,{0,40,45,50,55,60,65,70,75,80},{0,2,2.25,2.5,2.75,3,3.25,3.5,3.75,4})))</f>
        <v>3.75</v>
      </c>
      <c r="V28" s="63">
        <f>'CSE-4214'!C42</f>
        <v>34</v>
      </c>
      <c r="W28" s="63">
        <f>'CSE-4214'!D42</f>
        <v>42</v>
      </c>
      <c r="X28" s="92">
        <f t="shared" si="3"/>
        <v>76</v>
      </c>
      <c r="Y28" s="63" t="str">
        <f>LOOKUP(X28,{0,40,45,50,55,60,65,70,75,80},{"F","D","C","C+","B-","B","B+","A-","A","A+"})</f>
        <v>A</v>
      </c>
      <c r="Z28" s="63">
        <f>IF(X28="","",(LOOKUP(X28,{0,40,45,50,55,60,65,70,75,80},{0,2,2.25,2.5,2.75,3,3.25,3.5,3.75,4})))</f>
        <v>3.75</v>
      </c>
      <c r="AA28" s="63">
        <f>'CSE-4225'!C42</f>
        <v>32</v>
      </c>
      <c r="AB28" s="63">
        <f>'CSE-4225'!H42</f>
        <v>40</v>
      </c>
      <c r="AC28" s="92">
        <f t="shared" si="4"/>
        <v>72</v>
      </c>
      <c r="AD28" s="63" t="str">
        <f>LOOKUP(AC28,{0,40,45,50,55,60,65,70,75,80},{"F","D","C","C+","B-","B","B+","A-","A","A+"})</f>
        <v>A-</v>
      </c>
      <c r="AE28" s="63">
        <f>IF(AC28="","",(LOOKUP(AC28,{0,40,45,50,55,60,65,70,75,80},{0,2,2.25,2.5,2.75,3,3.25,3.5,3.75,4})))</f>
        <v>3.5</v>
      </c>
      <c r="AF28" s="63">
        <f>'CSE-4226'!C42</f>
        <v>33</v>
      </c>
      <c r="AG28" s="63">
        <f>'CSE-4226'!D42</f>
        <v>40.5</v>
      </c>
      <c r="AH28" s="92">
        <f t="shared" si="5"/>
        <v>74</v>
      </c>
      <c r="AI28" s="63" t="str">
        <f>LOOKUP(AH28,{0,40,45,50,55,60,65,70,75,80},{"F","D","C","C+","B-","B","B+","A-","A","A+"})</f>
        <v>A-</v>
      </c>
      <c r="AJ28" s="63">
        <f>IF(AH28="","",(LOOKUP(AH28,{0,40,45,50,55,60,65,70,75,80},{0,2,2.25,2.5,2.75,3,3.25,3.5,3.75,4})))</f>
        <v>3.5</v>
      </c>
      <c r="AK28" s="64">
        <v>18</v>
      </c>
      <c r="AL28" s="64">
        <f t="shared" si="6"/>
        <v>18</v>
      </c>
      <c r="AM28" s="92">
        <v>64.13</v>
      </c>
      <c r="AN28" s="92">
        <f t="shared" si="7"/>
        <v>3.5627777777777774</v>
      </c>
      <c r="AO28" s="92">
        <v>74.25</v>
      </c>
      <c r="AP28" s="92">
        <v>71.25</v>
      </c>
      <c r="AQ28" s="92">
        <v>79.88</v>
      </c>
      <c r="AR28" s="92">
        <v>78</v>
      </c>
      <c r="AS28" s="92">
        <v>74.88</v>
      </c>
      <c r="AT28" s="92">
        <v>74.5</v>
      </c>
      <c r="AU28" s="92">
        <v>65.56</v>
      </c>
      <c r="AV28" s="92">
        <v>161</v>
      </c>
      <c r="AW28" s="92">
        <v>161</v>
      </c>
      <c r="AX28" s="92">
        <f t="shared" si="8"/>
        <v>582.45000000000005</v>
      </c>
      <c r="AY28" s="92">
        <f t="shared" si="9"/>
        <v>3.6177018633540374</v>
      </c>
      <c r="AZ28" s="65" t="s">
        <v>147</v>
      </c>
      <c r="BA28" s="111" t="s">
        <v>173</v>
      </c>
      <c r="BB28" s="107"/>
      <c r="BC28" s="8"/>
    </row>
    <row r="29" spans="1:55" ht="51" customHeight="1" x14ac:dyDescent="0.25">
      <c r="A29" s="46">
        <v>27</v>
      </c>
      <c r="B29" s="82" t="s">
        <v>190</v>
      </c>
      <c r="C29" s="82"/>
      <c r="D29" s="90"/>
      <c r="E29" s="90" t="s">
        <v>93</v>
      </c>
      <c r="F29" s="83"/>
      <c r="G29" s="63">
        <f>'CSE-4201'!C43</f>
        <v>34.5</v>
      </c>
      <c r="H29" s="63">
        <f>'CSE-4201'!H43</f>
        <v>42</v>
      </c>
      <c r="I29" s="92">
        <f t="shared" si="0"/>
        <v>77</v>
      </c>
      <c r="J29" s="63" t="str">
        <f>LOOKUP(I29,{0,40,45,50,55,60,65,70,75,80},{"F","D","C","C+","B-","B","B+","A-","A","A+"})</f>
        <v>A</v>
      </c>
      <c r="K29" s="63">
        <f>IF(I29="","",(LOOKUP(I29,{0,40,45,50,55,60,65,70,75,80},{0,2,2.25,2.5,2.75,3,3.25,3.5,3.75,4})))</f>
        <v>3.75</v>
      </c>
      <c r="L29" s="63">
        <f>'CSE-4202'!C43</f>
        <v>35</v>
      </c>
      <c r="M29" s="63">
        <f>'CSE-4202'!D43</f>
        <v>45</v>
      </c>
      <c r="N29" s="92">
        <f t="shared" si="1"/>
        <v>80</v>
      </c>
      <c r="O29" s="63" t="str">
        <f>LOOKUP(N29,{0,40,45,50,55,60,65,70,75,80},{"F","D","C","C+","B-","B","B+","A-","A","A+"})</f>
        <v>A+</v>
      </c>
      <c r="P29" s="63">
        <f>IF(N29="","",(LOOKUP(N29,{0,40,45,50,55,60,65,70,75,80},{0,2,2.25,2.5,2.75,3,3.25,3.5,3.75,4})))</f>
        <v>4</v>
      </c>
      <c r="Q29" s="63">
        <f>'CSE-4213'!C43</f>
        <v>33.75</v>
      </c>
      <c r="R29" s="63">
        <f>'CSE-4213'!H43</f>
        <v>38.5</v>
      </c>
      <c r="S29" s="92">
        <f t="shared" si="2"/>
        <v>73</v>
      </c>
      <c r="T29" s="63" t="str">
        <f>LOOKUP(S29,{0,40,45,50,55,60,65,70,75,80},{"F","D","C","C+","B-","B","B+","A-","A","A+"})</f>
        <v>A-</v>
      </c>
      <c r="U29" s="63">
        <f>IF(S29="","",(LOOKUP(S29,{0,40,45,50,55,60,65,70,75,80},{0,2,2.25,2.5,2.75,3,3.25,3.5,3.75,4})))</f>
        <v>3.5</v>
      </c>
      <c r="V29" s="63">
        <f>'CSE-4214'!C43</f>
        <v>33.5</v>
      </c>
      <c r="W29" s="63">
        <f>'CSE-4214'!D43</f>
        <v>42.5</v>
      </c>
      <c r="X29" s="92">
        <f t="shared" si="3"/>
        <v>76</v>
      </c>
      <c r="Y29" s="63" t="str">
        <f>LOOKUP(X29,{0,40,45,50,55,60,65,70,75,80},{"F","D","C","C+","B-","B","B+","A-","A","A+"})</f>
        <v>A</v>
      </c>
      <c r="Z29" s="63">
        <f>IF(X29="","",(LOOKUP(X29,{0,40,45,50,55,60,65,70,75,80},{0,2,2.25,2.5,2.75,3,3.25,3.5,3.75,4})))</f>
        <v>3.75</v>
      </c>
      <c r="AA29" s="63">
        <f>'CSE-4225'!C43</f>
        <v>36</v>
      </c>
      <c r="AB29" s="63">
        <f>'CSE-4225'!H43</f>
        <v>43</v>
      </c>
      <c r="AC29" s="92">
        <f t="shared" si="4"/>
        <v>79</v>
      </c>
      <c r="AD29" s="63" t="str">
        <f>LOOKUP(AC29,{0,40,45,50,55,60,65,70,75,80},{"F","D","C","C+","B-","B","B+","A-","A","A+"})</f>
        <v>A</v>
      </c>
      <c r="AE29" s="63">
        <f>IF(AC29="","",(LOOKUP(AC29,{0,40,45,50,55,60,65,70,75,80},{0,2,2.25,2.5,2.75,3,3.25,3.5,3.75,4})))</f>
        <v>3.75</v>
      </c>
      <c r="AF29" s="63">
        <f>'CSE-4226'!C43</f>
        <v>35</v>
      </c>
      <c r="AG29" s="63">
        <f>'CSE-4226'!D43</f>
        <v>48</v>
      </c>
      <c r="AH29" s="92">
        <f t="shared" si="5"/>
        <v>83</v>
      </c>
      <c r="AI29" s="63" t="str">
        <f>LOOKUP(AH29,{0,40,45,50,55,60,65,70,75,80},{"F","D","C","C+","B-","B","B+","A-","A","A+"})</f>
        <v>A+</v>
      </c>
      <c r="AJ29" s="63">
        <f>IF(AH29="","",(LOOKUP(AH29,{0,40,45,50,55,60,65,70,75,80},{0,2,2.25,2.5,2.75,3,3.25,3.5,3.75,4})))</f>
        <v>4</v>
      </c>
      <c r="AK29" s="64">
        <v>18</v>
      </c>
      <c r="AL29" s="64">
        <f t="shared" si="6"/>
        <v>18</v>
      </c>
      <c r="AM29" s="92">
        <v>68.63</v>
      </c>
      <c r="AN29" s="92">
        <f t="shared" si="7"/>
        <v>3.8127777777777774</v>
      </c>
      <c r="AO29" s="92">
        <v>69.63</v>
      </c>
      <c r="AP29" s="92">
        <v>74.38</v>
      </c>
      <c r="AQ29" s="92">
        <v>85.13</v>
      </c>
      <c r="AR29" s="92">
        <v>78.75</v>
      </c>
      <c r="AS29" s="92">
        <v>76.75</v>
      </c>
      <c r="AT29" s="92">
        <v>78.5</v>
      </c>
      <c r="AU29" s="92">
        <v>68.5</v>
      </c>
      <c r="AV29" s="92">
        <v>161</v>
      </c>
      <c r="AW29" s="92">
        <v>161</v>
      </c>
      <c r="AX29" s="92">
        <f t="shared" si="8"/>
        <v>600.27</v>
      </c>
      <c r="AY29" s="92">
        <f t="shared" si="9"/>
        <v>3.7283850931677018</v>
      </c>
      <c r="AZ29" s="65" t="s">
        <v>147</v>
      </c>
      <c r="BA29" s="111" t="s">
        <v>174</v>
      </c>
      <c r="BB29" s="107"/>
      <c r="BC29" s="8"/>
    </row>
    <row r="30" spans="1:55" ht="51" customHeight="1" x14ac:dyDescent="0.25">
      <c r="A30" s="90">
        <v>28</v>
      </c>
      <c r="B30" s="82" t="s">
        <v>191</v>
      </c>
      <c r="C30" s="82"/>
      <c r="D30" s="90"/>
      <c r="E30" s="90" t="s">
        <v>94</v>
      </c>
      <c r="F30" s="83"/>
      <c r="G30" s="63">
        <f>'CSE-4201'!C44</f>
        <v>32</v>
      </c>
      <c r="H30" s="63">
        <f>'CSE-4201'!H44</f>
        <v>42</v>
      </c>
      <c r="I30" s="92">
        <f t="shared" si="0"/>
        <v>74</v>
      </c>
      <c r="J30" s="63" t="str">
        <f>LOOKUP(I30,{0,40,45,50,55,60,65,70,75,80},{"F","D","C","C+","B-","B","B+","A-","A","A+"})</f>
        <v>A-</v>
      </c>
      <c r="K30" s="63">
        <f>IF(I30="","",(LOOKUP(I30,{0,40,45,50,55,60,65,70,75,80},{0,2,2.25,2.5,2.75,3,3.25,3.5,3.75,4})))</f>
        <v>3.5</v>
      </c>
      <c r="L30" s="63">
        <f>'CSE-4202'!C44</f>
        <v>36.5</v>
      </c>
      <c r="M30" s="63">
        <f>'CSE-4202'!D44</f>
        <v>38</v>
      </c>
      <c r="N30" s="92">
        <f t="shared" si="1"/>
        <v>75</v>
      </c>
      <c r="O30" s="63" t="str">
        <f>LOOKUP(N30,{0,40,45,50,55,60,65,70,75,80},{"F","D","C","C+","B-","B","B+","A-","A","A+"})</f>
        <v>A</v>
      </c>
      <c r="P30" s="63">
        <f>IF(N30="","",(LOOKUP(N30,{0,40,45,50,55,60,65,70,75,80},{0,2,2.25,2.5,2.75,3,3.25,3.5,3.75,4})))</f>
        <v>3.75</v>
      </c>
      <c r="Q30" s="63">
        <f>'CSE-4213'!C44</f>
        <v>31.75</v>
      </c>
      <c r="R30" s="63">
        <f>'CSE-4213'!H44</f>
        <v>44</v>
      </c>
      <c r="S30" s="92">
        <f t="shared" si="2"/>
        <v>76</v>
      </c>
      <c r="T30" s="63" t="str">
        <f>LOOKUP(S30,{0,40,45,50,55,60,65,70,75,80},{"F","D","C","C+","B-","B","B+","A-","A","A+"})</f>
        <v>A</v>
      </c>
      <c r="U30" s="63">
        <f>IF(S30="","",(LOOKUP(S30,{0,40,45,50,55,60,65,70,75,80},{0,2,2.25,2.5,2.75,3,3.25,3.5,3.75,4})))</f>
        <v>3.75</v>
      </c>
      <c r="V30" s="63">
        <f>'CSE-4214'!C44</f>
        <v>33</v>
      </c>
      <c r="W30" s="63">
        <f>'CSE-4214'!D44</f>
        <v>43</v>
      </c>
      <c r="X30" s="92">
        <f t="shared" si="3"/>
        <v>76</v>
      </c>
      <c r="Y30" s="63" t="str">
        <f>LOOKUP(X30,{0,40,45,50,55,60,65,70,75,80},{"F","D","C","C+","B-","B","B+","A-","A","A+"})</f>
        <v>A</v>
      </c>
      <c r="Z30" s="63">
        <f>IF(X30="","",(LOOKUP(X30,{0,40,45,50,55,60,65,70,75,80},{0,2,2.25,2.5,2.75,3,3.25,3.5,3.75,4})))</f>
        <v>3.75</v>
      </c>
      <c r="AA30" s="63">
        <f>'CSE-4225'!C44</f>
        <v>31.5</v>
      </c>
      <c r="AB30" s="63">
        <f>'CSE-4225'!H44</f>
        <v>43.5</v>
      </c>
      <c r="AC30" s="92">
        <f t="shared" si="4"/>
        <v>75</v>
      </c>
      <c r="AD30" s="63" t="str">
        <f>LOOKUP(AC30,{0,40,45,50,55,60,65,70,75,80},{"F","D","C","C+","B-","B","B+","A-","A","A+"})</f>
        <v>A</v>
      </c>
      <c r="AE30" s="63">
        <f>IF(AC30="","",(LOOKUP(AC30,{0,40,45,50,55,60,65,70,75,80},{0,2,2.25,2.5,2.75,3,3.25,3.5,3.75,4})))</f>
        <v>3.75</v>
      </c>
      <c r="AF30" s="63">
        <f>'CSE-4226'!C44</f>
        <v>31</v>
      </c>
      <c r="AG30" s="63">
        <f>'CSE-4226'!D44</f>
        <v>46.5</v>
      </c>
      <c r="AH30" s="92">
        <f t="shared" si="5"/>
        <v>78</v>
      </c>
      <c r="AI30" s="63" t="str">
        <f>LOOKUP(AH30,{0,40,45,50,55,60,65,70,75,80},{"F","D","C","C+","B-","B","B+","A-","A","A+"})</f>
        <v>A</v>
      </c>
      <c r="AJ30" s="63">
        <f>IF(AH30="","",(LOOKUP(AH30,{0,40,45,50,55,60,65,70,75,80},{0,2,2.25,2.5,2.75,3,3.25,3.5,3.75,4})))</f>
        <v>3.75</v>
      </c>
      <c r="AK30" s="64">
        <v>18</v>
      </c>
      <c r="AL30" s="64">
        <f t="shared" si="6"/>
        <v>18</v>
      </c>
      <c r="AM30" s="92">
        <v>66.75</v>
      </c>
      <c r="AN30" s="92">
        <f t="shared" si="7"/>
        <v>3.7083333333333335</v>
      </c>
      <c r="AO30" s="92">
        <v>73.88</v>
      </c>
      <c r="AP30" s="92">
        <v>65.88</v>
      </c>
      <c r="AQ30" s="92">
        <v>82.88</v>
      </c>
      <c r="AR30" s="92">
        <v>63.38</v>
      </c>
      <c r="AS30" s="92">
        <v>68.38</v>
      </c>
      <c r="AT30" s="92">
        <v>66.25</v>
      </c>
      <c r="AU30" s="92">
        <v>62.94</v>
      </c>
      <c r="AV30" s="92">
        <v>161</v>
      </c>
      <c r="AW30" s="92">
        <v>161</v>
      </c>
      <c r="AX30" s="92">
        <f t="shared" si="8"/>
        <v>550.33999999999992</v>
      </c>
      <c r="AY30" s="92">
        <f t="shared" si="9"/>
        <v>3.4182608695652168</v>
      </c>
      <c r="AZ30" s="65" t="s">
        <v>147</v>
      </c>
      <c r="BA30" s="111" t="s">
        <v>175</v>
      </c>
      <c r="BB30" s="107"/>
      <c r="BC30" s="8"/>
    </row>
    <row r="31" spans="1:55" ht="51" customHeight="1" x14ac:dyDescent="0.25">
      <c r="A31" s="46">
        <v>29</v>
      </c>
      <c r="B31" s="82" t="s">
        <v>192</v>
      </c>
      <c r="C31" s="82"/>
      <c r="D31" s="90"/>
      <c r="E31" s="90" t="s">
        <v>95</v>
      </c>
      <c r="F31" s="83"/>
      <c r="G31" s="63">
        <f>'CSE-4201'!C45</f>
        <v>35.5</v>
      </c>
      <c r="H31" s="63">
        <f>'CSE-4201'!H45</f>
        <v>37</v>
      </c>
      <c r="I31" s="92">
        <f t="shared" si="0"/>
        <v>73</v>
      </c>
      <c r="J31" s="63" t="str">
        <f>LOOKUP(I31,{0,40,45,50,55,60,65,70,75,80},{"F","D","C","C+","B-","B","B+","A-","A","A+"})</f>
        <v>A-</v>
      </c>
      <c r="K31" s="63">
        <f>IF(I31="","",(LOOKUP(I31,{0,40,45,50,55,60,65,70,75,80},{0,2,2.25,2.5,2.75,3,3.25,3.5,3.75,4})))</f>
        <v>3.5</v>
      </c>
      <c r="L31" s="63">
        <f>'CSE-4202'!C45</f>
        <v>34.5</v>
      </c>
      <c r="M31" s="63">
        <f>'CSE-4202'!D45</f>
        <v>48</v>
      </c>
      <c r="N31" s="92">
        <f t="shared" si="1"/>
        <v>83</v>
      </c>
      <c r="O31" s="63" t="str">
        <f>LOOKUP(N31,{0,40,45,50,55,60,65,70,75,80},{"F","D","C","C+","B-","B","B+","A-","A","A+"})</f>
        <v>A+</v>
      </c>
      <c r="P31" s="63">
        <f>IF(N31="","",(LOOKUP(N31,{0,40,45,50,55,60,65,70,75,80},{0,2,2.25,2.5,2.75,3,3.25,3.5,3.75,4})))</f>
        <v>4</v>
      </c>
      <c r="Q31" s="63">
        <f>'CSE-4213'!C45</f>
        <v>36.5</v>
      </c>
      <c r="R31" s="63">
        <f>'CSE-4213'!H45</f>
        <v>48.5</v>
      </c>
      <c r="S31" s="92">
        <f t="shared" si="2"/>
        <v>85</v>
      </c>
      <c r="T31" s="63" t="str">
        <f>LOOKUP(S31,{0,40,45,50,55,60,65,70,75,80},{"F","D","C","C+","B-","B","B+","A-","A","A+"})</f>
        <v>A+</v>
      </c>
      <c r="U31" s="63">
        <f>IF(S31="","",(LOOKUP(S31,{0,40,45,50,55,60,65,70,75,80},{0,2,2.25,2.5,2.75,3,3.25,3.5,3.75,4})))</f>
        <v>4</v>
      </c>
      <c r="V31" s="63">
        <f>'CSE-4214'!C45</f>
        <v>38</v>
      </c>
      <c r="W31" s="63">
        <f>'CSE-4214'!D45</f>
        <v>48</v>
      </c>
      <c r="X31" s="92">
        <f t="shared" si="3"/>
        <v>86</v>
      </c>
      <c r="Y31" s="63" t="str">
        <f>LOOKUP(X31,{0,40,45,50,55,60,65,70,75,80},{"F","D","C","C+","B-","B","B+","A-","A","A+"})</f>
        <v>A+</v>
      </c>
      <c r="Z31" s="63">
        <f>IF(X31="","",(LOOKUP(X31,{0,40,45,50,55,60,65,70,75,80},{0,2,2.25,2.5,2.75,3,3.25,3.5,3.75,4})))</f>
        <v>4</v>
      </c>
      <c r="AA31" s="63">
        <f>'CSE-4225'!C45</f>
        <v>31</v>
      </c>
      <c r="AB31" s="63">
        <f>'CSE-4225'!H45</f>
        <v>40</v>
      </c>
      <c r="AC31" s="92">
        <f t="shared" si="4"/>
        <v>71</v>
      </c>
      <c r="AD31" s="63" t="str">
        <f>LOOKUP(AC31,{0,40,45,50,55,60,65,70,75,80},{"F","D","C","C+","B-","B","B+","A-","A","A+"})</f>
        <v>A-</v>
      </c>
      <c r="AE31" s="63">
        <f>IF(AC31="","",(LOOKUP(AC31,{0,40,45,50,55,60,65,70,75,80},{0,2,2.25,2.5,2.75,3,3.25,3.5,3.75,4})))</f>
        <v>3.5</v>
      </c>
      <c r="AF31" s="63">
        <f>'CSE-4226'!C45</f>
        <v>33</v>
      </c>
      <c r="AG31" s="63">
        <f>'CSE-4226'!D45</f>
        <v>43</v>
      </c>
      <c r="AH31" s="92">
        <f t="shared" si="5"/>
        <v>76</v>
      </c>
      <c r="AI31" s="63" t="str">
        <f>LOOKUP(AH31,{0,40,45,50,55,60,65,70,75,80},{"F","D","C","C+","B-","B","B+","A-","A","A+"})</f>
        <v>A</v>
      </c>
      <c r="AJ31" s="63">
        <f>IF(AH31="","",(LOOKUP(AH31,{0,40,45,50,55,60,65,70,75,80},{0,2,2.25,2.5,2.75,3,3.25,3.5,3.75,4})))</f>
        <v>3.75</v>
      </c>
      <c r="AK31" s="64">
        <v>18</v>
      </c>
      <c r="AL31" s="64">
        <f t="shared" si="6"/>
        <v>18</v>
      </c>
      <c r="AM31" s="92">
        <v>68.63</v>
      </c>
      <c r="AN31" s="92">
        <f t="shared" si="7"/>
        <v>3.8127777777777774</v>
      </c>
      <c r="AO31" s="92">
        <v>66.75</v>
      </c>
      <c r="AP31" s="92">
        <v>64.88</v>
      </c>
      <c r="AQ31" s="92">
        <v>71.25</v>
      </c>
      <c r="AR31" s="92">
        <v>70.13</v>
      </c>
      <c r="AS31" s="92">
        <v>73.63</v>
      </c>
      <c r="AT31" s="92">
        <v>72.88</v>
      </c>
      <c r="AU31" s="92">
        <v>66.19</v>
      </c>
      <c r="AV31" s="92">
        <v>161</v>
      </c>
      <c r="AW31" s="92">
        <v>161</v>
      </c>
      <c r="AX31" s="92">
        <f t="shared" si="8"/>
        <v>554.33999999999992</v>
      </c>
      <c r="AY31" s="92">
        <f t="shared" si="9"/>
        <v>3.4431055900621113</v>
      </c>
      <c r="AZ31" s="65" t="s">
        <v>147</v>
      </c>
      <c r="BA31" s="111" t="s">
        <v>176</v>
      </c>
      <c r="BB31" s="107"/>
      <c r="BC31" s="8"/>
    </row>
    <row r="32" spans="1:55" ht="51" customHeight="1" x14ac:dyDescent="0.25">
      <c r="A32" s="90">
        <v>30</v>
      </c>
      <c r="B32" s="82" t="s">
        <v>193</v>
      </c>
      <c r="C32" s="82"/>
      <c r="D32" s="90"/>
      <c r="E32" s="90" t="s">
        <v>96</v>
      </c>
      <c r="F32" s="83"/>
      <c r="G32" s="63">
        <f>'CSE-4201'!C46</f>
        <v>37</v>
      </c>
      <c r="H32" s="63">
        <f>'CSE-4201'!H46</f>
        <v>48</v>
      </c>
      <c r="I32" s="92">
        <f t="shared" si="0"/>
        <v>85</v>
      </c>
      <c r="J32" s="63" t="str">
        <f>LOOKUP(I32,{0,40,45,50,55,60,65,70,75,80},{"F","D","C","C+","B-","B","B+","A-","A","A+"})</f>
        <v>A+</v>
      </c>
      <c r="K32" s="63">
        <f>IF(I32="","",(LOOKUP(I32,{0,40,45,50,55,60,65,70,75,80},{0,2,2.25,2.5,2.75,3,3.25,3.5,3.75,4})))</f>
        <v>4</v>
      </c>
      <c r="L32" s="63">
        <f>'CSE-4202'!C46</f>
        <v>35.5</v>
      </c>
      <c r="M32" s="63">
        <f>'CSE-4202'!D46</f>
        <v>51.5</v>
      </c>
      <c r="N32" s="92">
        <f t="shared" si="1"/>
        <v>87</v>
      </c>
      <c r="O32" s="63" t="str">
        <f>LOOKUP(N32,{0,40,45,50,55,60,65,70,75,80},{"F","D","C","C+","B-","B","B+","A-","A","A+"})</f>
        <v>A+</v>
      </c>
      <c r="P32" s="63">
        <f>IF(N32="","",(LOOKUP(N32,{0,40,45,50,55,60,65,70,75,80},{0,2,2.25,2.5,2.75,3,3.25,3.5,3.75,4})))</f>
        <v>4</v>
      </c>
      <c r="Q32" s="63">
        <f>'CSE-4213'!C46</f>
        <v>35</v>
      </c>
      <c r="R32" s="63">
        <f>'CSE-4213'!H46</f>
        <v>48</v>
      </c>
      <c r="S32" s="92">
        <f t="shared" si="2"/>
        <v>83</v>
      </c>
      <c r="T32" s="63" t="str">
        <f>LOOKUP(S32,{0,40,45,50,55,60,65,70,75,80},{"F","D","C","C+","B-","B","B+","A-","A","A+"})</f>
        <v>A+</v>
      </c>
      <c r="U32" s="63">
        <f>IF(S32="","",(LOOKUP(S32,{0,40,45,50,55,60,65,70,75,80},{0,2,2.25,2.5,2.75,3,3.25,3.5,3.75,4})))</f>
        <v>4</v>
      </c>
      <c r="V32" s="63">
        <f>'CSE-4214'!C46</f>
        <v>36</v>
      </c>
      <c r="W32" s="63">
        <f>'CSE-4214'!D46</f>
        <v>47</v>
      </c>
      <c r="X32" s="92">
        <f t="shared" si="3"/>
        <v>83</v>
      </c>
      <c r="Y32" s="63" t="str">
        <f>LOOKUP(X32,{0,40,45,50,55,60,65,70,75,80},{"F","D","C","C+","B-","B","B+","A-","A","A+"})</f>
        <v>A+</v>
      </c>
      <c r="Z32" s="63">
        <f>IF(X32="","",(LOOKUP(X32,{0,40,45,50,55,60,65,70,75,80},{0,2,2.25,2.5,2.75,3,3.25,3.5,3.75,4})))</f>
        <v>4</v>
      </c>
      <c r="AA32" s="63">
        <f>'CSE-4225'!C46</f>
        <v>32.5</v>
      </c>
      <c r="AB32" s="63">
        <f>'CSE-4225'!H46</f>
        <v>44.5</v>
      </c>
      <c r="AC32" s="92">
        <f t="shared" si="4"/>
        <v>77</v>
      </c>
      <c r="AD32" s="63" t="str">
        <f>LOOKUP(AC32,{0,40,45,50,55,60,65,70,75,80},{"F","D","C","C+","B-","B","B+","A-","A","A+"})</f>
        <v>A</v>
      </c>
      <c r="AE32" s="63">
        <f>IF(AC32="","",(LOOKUP(AC32,{0,40,45,50,55,60,65,70,75,80},{0,2,2.25,2.5,2.75,3,3.25,3.5,3.75,4})))</f>
        <v>3.75</v>
      </c>
      <c r="AF32" s="63">
        <f>'CSE-4226'!C46</f>
        <v>33</v>
      </c>
      <c r="AG32" s="63">
        <f>'CSE-4226'!D46</f>
        <v>50.5</v>
      </c>
      <c r="AH32" s="92">
        <f t="shared" si="5"/>
        <v>84</v>
      </c>
      <c r="AI32" s="63" t="str">
        <f>LOOKUP(AH32,{0,40,45,50,55,60,65,70,75,80},{"F","D","C","C+","B-","B","B+","A-","A","A+"})</f>
        <v>A+</v>
      </c>
      <c r="AJ32" s="63">
        <f>IF(AH32="","",(LOOKUP(AH32,{0,40,45,50,55,60,65,70,75,80},{0,2,2.25,2.5,2.75,3,3.25,3.5,3.75,4})))</f>
        <v>4</v>
      </c>
      <c r="AK32" s="64">
        <v>18</v>
      </c>
      <c r="AL32" s="64">
        <f t="shared" si="6"/>
        <v>18</v>
      </c>
      <c r="AM32" s="92">
        <v>71.25</v>
      </c>
      <c r="AN32" s="92">
        <f t="shared" si="7"/>
        <v>3.9583333333333335</v>
      </c>
      <c r="AO32" s="92">
        <v>72.63</v>
      </c>
      <c r="AP32" s="92">
        <v>77.88</v>
      </c>
      <c r="AQ32" s="92">
        <v>83.25</v>
      </c>
      <c r="AR32" s="92">
        <v>70.13</v>
      </c>
      <c r="AS32" s="92">
        <v>76.25</v>
      </c>
      <c r="AT32" s="92">
        <v>77.5</v>
      </c>
      <c r="AU32" s="92">
        <v>71.25</v>
      </c>
      <c r="AV32" s="92">
        <v>161</v>
      </c>
      <c r="AW32" s="92">
        <v>161</v>
      </c>
      <c r="AX32" s="92">
        <f t="shared" si="8"/>
        <v>600.14</v>
      </c>
      <c r="AY32" s="92">
        <f t="shared" si="9"/>
        <v>3.7275776397515528</v>
      </c>
      <c r="AZ32" s="65" t="s">
        <v>147</v>
      </c>
      <c r="BA32" s="111" t="s">
        <v>177</v>
      </c>
      <c r="BB32" s="107"/>
      <c r="BC32" s="8"/>
    </row>
    <row r="33" spans="1:77" ht="51" customHeight="1" x14ac:dyDescent="0.25">
      <c r="A33" s="46">
        <v>31</v>
      </c>
      <c r="B33" s="82" t="s">
        <v>194</v>
      </c>
      <c r="C33" s="82"/>
      <c r="D33" s="90"/>
      <c r="E33" s="90" t="s">
        <v>97</v>
      </c>
      <c r="F33" s="83"/>
      <c r="G33" s="63">
        <f>'CSE-4201'!C47</f>
        <v>33.5</v>
      </c>
      <c r="H33" s="63">
        <f>'CSE-4201'!H47</f>
        <v>35.5</v>
      </c>
      <c r="I33" s="92">
        <f t="shared" si="0"/>
        <v>69</v>
      </c>
      <c r="J33" s="63" t="str">
        <f>LOOKUP(I33,{0,40,45,50,55,60,65,70,75,80},{"F","D","C","C+","B-","B","B+","A-","A","A+"})</f>
        <v>B+</v>
      </c>
      <c r="K33" s="63">
        <f>IF(I33="","",(LOOKUP(I33,{0,40,45,50,55,60,65,70,75,80},{0,2,2.25,2.5,2.75,3,3.25,3.5,3.75,4})))</f>
        <v>3.25</v>
      </c>
      <c r="L33" s="63">
        <f>'CSE-4202'!C47</f>
        <v>36</v>
      </c>
      <c r="M33" s="63">
        <f>'CSE-4202'!D47</f>
        <v>39</v>
      </c>
      <c r="N33" s="92">
        <f t="shared" si="1"/>
        <v>75</v>
      </c>
      <c r="O33" s="63" t="str">
        <f>LOOKUP(N33,{0,40,45,50,55,60,65,70,75,80},{"F","D","C","C+","B-","B","B+","A-","A","A+"})</f>
        <v>A</v>
      </c>
      <c r="P33" s="63">
        <f>IF(N33="","",(LOOKUP(N33,{0,40,45,50,55,60,65,70,75,80},{0,2,2.25,2.5,2.75,3,3.25,3.5,3.75,4})))</f>
        <v>3.75</v>
      </c>
      <c r="Q33" s="63">
        <f>'CSE-4213'!C47</f>
        <v>31.75</v>
      </c>
      <c r="R33" s="63">
        <f>'CSE-4213'!H47</f>
        <v>39</v>
      </c>
      <c r="S33" s="92">
        <f t="shared" si="2"/>
        <v>71</v>
      </c>
      <c r="T33" s="63" t="str">
        <f>LOOKUP(S33,{0,40,45,50,55,60,65,70,75,80},{"F","D","C","C+","B-","B","B+","A-","A","A+"})</f>
        <v>A-</v>
      </c>
      <c r="U33" s="63">
        <f>IF(S33="","",(LOOKUP(S33,{0,40,45,50,55,60,65,70,75,80},{0,2,2.25,2.5,2.75,3,3.25,3.5,3.75,4})))</f>
        <v>3.5</v>
      </c>
      <c r="V33" s="63">
        <f>'CSE-4214'!C47</f>
        <v>34</v>
      </c>
      <c r="W33" s="63">
        <f>'CSE-4214'!D47</f>
        <v>37</v>
      </c>
      <c r="X33" s="92">
        <f t="shared" si="3"/>
        <v>71</v>
      </c>
      <c r="Y33" s="63" t="str">
        <f>LOOKUP(X33,{0,40,45,50,55,60,65,70,75,80},{"F","D","C","C+","B-","B","B+","A-","A","A+"})</f>
        <v>A-</v>
      </c>
      <c r="Z33" s="63">
        <f>IF(X33="","",(LOOKUP(X33,{0,40,45,50,55,60,65,70,75,80},{0,2,2.25,2.5,2.75,3,3.25,3.5,3.75,4})))</f>
        <v>3.5</v>
      </c>
      <c r="AA33" s="63">
        <f>'CSE-4225'!C47</f>
        <v>30.5</v>
      </c>
      <c r="AB33" s="63">
        <f>'CSE-4225'!H47</f>
        <v>36.5</v>
      </c>
      <c r="AC33" s="92">
        <f t="shared" si="4"/>
        <v>67</v>
      </c>
      <c r="AD33" s="63" t="str">
        <f>LOOKUP(AC33,{0,40,45,50,55,60,65,70,75,80},{"F","D","C","C+","B-","B","B+","A-","A","A+"})</f>
        <v>B+</v>
      </c>
      <c r="AE33" s="63">
        <f>IF(AC33="","",(LOOKUP(AC33,{0,40,45,50,55,60,65,70,75,80},{0,2,2.25,2.5,2.75,3,3.25,3.5,3.75,4})))</f>
        <v>3.25</v>
      </c>
      <c r="AF33" s="63">
        <f>'CSE-4226'!C47</f>
        <v>33</v>
      </c>
      <c r="AG33" s="63">
        <f>'CSE-4226'!D47</f>
        <v>45</v>
      </c>
      <c r="AH33" s="92">
        <f t="shared" si="5"/>
        <v>78</v>
      </c>
      <c r="AI33" s="63" t="str">
        <f>LOOKUP(AH33,{0,40,45,50,55,60,65,70,75,80},{"F","D","C","C+","B-","B","B+","A-","A","A+"})</f>
        <v>A</v>
      </c>
      <c r="AJ33" s="63">
        <f>IF(AH33="","",(LOOKUP(AH33,{0,40,45,50,55,60,65,70,75,80},{0,2,2.25,2.5,2.75,3,3.25,3.5,3.75,4})))</f>
        <v>3.75</v>
      </c>
      <c r="AK33" s="64">
        <v>18</v>
      </c>
      <c r="AL33" s="64">
        <f t="shared" si="6"/>
        <v>18</v>
      </c>
      <c r="AM33" s="92">
        <v>63.38</v>
      </c>
      <c r="AN33" s="92">
        <f t="shared" si="7"/>
        <v>3.5211111111111113</v>
      </c>
      <c r="AO33" s="92">
        <v>62.75</v>
      </c>
      <c r="AP33" s="92">
        <v>63.25</v>
      </c>
      <c r="AQ33" s="92">
        <v>68.25</v>
      </c>
      <c r="AR33" s="92">
        <v>61.5</v>
      </c>
      <c r="AS33" s="92">
        <v>64.38</v>
      </c>
      <c r="AT33" s="92">
        <v>65.13</v>
      </c>
      <c r="AU33" s="92">
        <v>57.63</v>
      </c>
      <c r="AV33" s="92">
        <v>161</v>
      </c>
      <c r="AW33" s="92">
        <v>161</v>
      </c>
      <c r="AX33" s="92">
        <f t="shared" si="8"/>
        <v>506.27</v>
      </c>
      <c r="AY33" s="92">
        <f t="shared" si="9"/>
        <v>3.1445341614906832</v>
      </c>
      <c r="AZ33" s="65" t="s">
        <v>147</v>
      </c>
      <c r="BA33" s="111" t="s">
        <v>178</v>
      </c>
      <c r="BB33" s="107"/>
      <c r="BC33" s="8"/>
    </row>
    <row r="34" spans="1:77" ht="51" customHeight="1" x14ac:dyDescent="0.25">
      <c r="A34" s="90">
        <v>32</v>
      </c>
      <c r="B34" s="82" t="s">
        <v>195</v>
      </c>
      <c r="C34" s="82"/>
      <c r="D34" s="90"/>
      <c r="E34" s="90" t="s">
        <v>98</v>
      </c>
      <c r="F34" s="83"/>
      <c r="G34" s="63">
        <f>'CSE-4201'!C48</f>
        <v>33.5</v>
      </c>
      <c r="H34" s="63">
        <f>'CSE-4201'!H48</f>
        <v>38</v>
      </c>
      <c r="I34" s="92">
        <f t="shared" si="0"/>
        <v>72</v>
      </c>
      <c r="J34" s="63" t="str">
        <f>LOOKUP(I34,{0,40,45,50,55,60,65,70,75,80},{"F","D","C","C+","B-","B","B+","A-","A","A+"})</f>
        <v>A-</v>
      </c>
      <c r="K34" s="63">
        <f>IF(I34="","",(LOOKUP(I34,{0,40,45,50,55,60,65,70,75,80},{0,2,2.25,2.5,2.75,3,3.25,3.5,3.75,4})))</f>
        <v>3.5</v>
      </c>
      <c r="L34" s="63">
        <f>'CSE-4202'!C48</f>
        <v>35</v>
      </c>
      <c r="M34" s="63">
        <f>'CSE-4202'!D48</f>
        <v>35</v>
      </c>
      <c r="N34" s="92">
        <f t="shared" si="1"/>
        <v>70</v>
      </c>
      <c r="O34" s="63" t="str">
        <f>LOOKUP(N34,{0,40,45,50,55,60,65,70,75,80},{"F","D","C","C+","B-","B","B+","A-","A","A+"})</f>
        <v>A-</v>
      </c>
      <c r="P34" s="63">
        <f>IF(N34="","",(LOOKUP(N34,{0,40,45,50,55,60,65,70,75,80},{0,2,2.25,2.5,2.75,3,3.25,3.5,3.75,4})))</f>
        <v>3.5</v>
      </c>
      <c r="Q34" s="63">
        <f>'CSE-4213'!C48</f>
        <v>31</v>
      </c>
      <c r="R34" s="63">
        <f>'CSE-4213'!H48</f>
        <v>42.5</v>
      </c>
      <c r="S34" s="92">
        <f t="shared" si="2"/>
        <v>74</v>
      </c>
      <c r="T34" s="63" t="str">
        <f>LOOKUP(S34,{0,40,45,50,55,60,65,70,75,80},{"F","D","C","C+","B-","B","B+","A-","A","A+"})</f>
        <v>A-</v>
      </c>
      <c r="U34" s="63">
        <f>IF(S34="","",(LOOKUP(S34,{0,40,45,50,55,60,65,70,75,80},{0,2,2.25,2.5,2.75,3,3.25,3.5,3.75,4})))</f>
        <v>3.5</v>
      </c>
      <c r="V34" s="63">
        <f>'CSE-4214'!C48</f>
        <v>32.5</v>
      </c>
      <c r="W34" s="63">
        <f>'CSE-4214'!D48</f>
        <v>37.5</v>
      </c>
      <c r="X34" s="92">
        <f t="shared" si="3"/>
        <v>70</v>
      </c>
      <c r="Y34" s="63" t="str">
        <f>LOOKUP(X34,{0,40,45,50,55,60,65,70,75,80},{"F","D","C","C+","B-","B","B+","A-","A","A+"})</f>
        <v>A-</v>
      </c>
      <c r="Z34" s="63">
        <f>IF(X34="","",(LOOKUP(X34,{0,40,45,50,55,60,65,70,75,80},{0,2,2.25,2.5,2.75,3,3.25,3.5,3.75,4})))</f>
        <v>3.5</v>
      </c>
      <c r="AA34" s="63">
        <f>'CSE-4225'!C48</f>
        <v>28</v>
      </c>
      <c r="AB34" s="63">
        <f>'CSE-4225'!H48</f>
        <v>38.5</v>
      </c>
      <c r="AC34" s="92">
        <f t="shared" si="4"/>
        <v>67</v>
      </c>
      <c r="AD34" s="63" t="str">
        <f>LOOKUP(AC34,{0,40,45,50,55,60,65,70,75,80},{"F","D","C","C+","B-","B","B+","A-","A","A+"})</f>
        <v>B+</v>
      </c>
      <c r="AE34" s="63">
        <f>IF(AC34="","",(LOOKUP(AC34,{0,40,45,50,55,60,65,70,75,80},{0,2,2.25,2.5,2.75,3,3.25,3.5,3.75,4})))</f>
        <v>3.25</v>
      </c>
      <c r="AF34" s="63">
        <f>'CSE-4226'!C48</f>
        <v>28</v>
      </c>
      <c r="AG34" s="63">
        <f>'CSE-4226'!D48</f>
        <v>38</v>
      </c>
      <c r="AH34" s="92">
        <f t="shared" si="5"/>
        <v>66</v>
      </c>
      <c r="AI34" s="63" t="str">
        <f>LOOKUP(AH34,{0,40,45,50,55,60,65,70,75,80},{"F","D","C","C+","B-","B","B+","A-","A","A+"})</f>
        <v>B+</v>
      </c>
      <c r="AJ34" s="63">
        <f>IF(AH34="","",(LOOKUP(AH34,{0,40,45,50,55,60,65,70,75,80},{0,2,2.25,2.5,2.75,3,3.25,3.5,3.75,4})))</f>
        <v>3.25</v>
      </c>
      <c r="AK34" s="64">
        <v>18</v>
      </c>
      <c r="AL34" s="64">
        <f t="shared" si="6"/>
        <v>18</v>
      </c>
      <c r="AM34" s="92">
        <v>61.88</v>
      </c>
      <c r="AN34" s="92">
        <f t="shared" si="7"/>
        <v>3.4377777777777778</v>
      </c>
      <c r="AO34" s="92">
        <v>66.13</v>
      </c>
      <c r="AP34" s="92">
        <v>65.5</v>
      </c>
      <c r="AQ34" s="92">
        <v>72</v>
      </c>
      <c r="AR34" s="92">
        <v>67.88</v>
      </c>
      <c r="AS34" s="92">
        <v>70.63</v>
      </c>
      <c r="AT34" s="92">
        <v>66.75</v>
      </c>
      <c r="AU34" s="92">
        <v>61</v>
      </c>
      <c r="AV34" s="92">
        <v>161</v>
      </c>
      <c r="AW34" s="92">
        <v>161</v>
      </c>
      <c r="AX34" s="92">
        <f t="shared" si="8"/>
        <v>531.77</v>
      </c>
      <c r="AY34" s="92">
        <f t="shared" si="9"/>
        <v>3.3029192546583848</v>
      </c>
      <c r="AZ34" s="65" t="s">
        <v>147</v>
      </c>
      <c r="BA34" s="111" t="s">
        <v>179</v>
      </c>
      <c r="BB34" s="107"/>
      <c r="BC34" s="8"/>
    </row>
    <row r="35" spans="1:77" ht="51" customHeight="1" x14ac:dyDescent="0.25">
      <c r="A35" s="46">
        <v>33</v>
      </c>
      <c r="B35" s="82" t="s">
        <v>196</v>
      </c>
      <c r="C35" s="82"/>
      <c r="D35" s="90"/>
      <c r="E35" s="90" t="s">
        <v>99</v>
      </c>
      <c r="F35" s="83"/>
      <c r="G35" s="63">
        <f>'CSE-4201'!C49</f>
        <v>31.5</v>
      </c>
      <c r="H35" s="63">
        <f>'CSE-4201'!H49</f>
        <v>27</v>
      </c>
      <c r="I35" s="92">
        <f t="shared" si="0"/>
        <v>59</v>
      </c>
      <c r="J35" s="63" t="str">
        <f>LOOKUP(I35,{0,40,45,50,55,60,65,70,75,80},{"F","D","C","C+","B-","B","B+","A-","A","A+"})</f>
        <v>B-</v>
      </c>
      <c r="K35" s="63">
        <f>IF(I35="","",(LOOKUP(I35,{0,40,45,50,55,60,65,70,75,80},{0,2,2.25,2.5,2.75,3,3.25,3.5,3.75,4})))</f>
        <v>2.75</v>
      </c>
      <c r="L35" s="63">
        <f>'CSE-4202'!C49</f>
        <v>33</v>
      </c>
      <c r="M35" s="63">
        <f>'CSE-4202'!D49</f>
        <v>22</v>
      </c>
      <c r="N35" s="92">
        <f t="shared" si="1"/>
        <v>55</v>
      </c>
      <c r="O35" s="63" t="str">
        <f>LOOKUP(N35,{0,40,45,50,55,60,65,70,75,80},{"F","D","C","C+","B-","B","B+","A-","A","A+"})</f>
        <v>B-</v>
      </c>
      <c r="P35" s="63">
        <f>IF(N35="","",(LOOKUP(N35,{0,40,45,50,55,60,65,70,75,80},{0,2,2.25,2.5,2.75,3,3.25,3.5,3.75,4})))</f>
        <v>2.75</v>
      </c>
      <c r="Q35" s="63">
        <f>'CSE-4213'!C49</f>
        <v>28.25</v>
      </c>
      <c r="R35" s="63">
        <f>'CSE-4213'!H49</f>
        <v>40</v>
      </c>
      <c r="S35" s="92">
        <f t="shared" si="2"/>
        <v>69</v>
      </c>
      <c r="T35" s="63" t="str">
        <f>LOOKUP(S35,{0,40,45,50,55,60,65,70,75,80},{"F","D","C","C+","B-","B","B+","A-","A","A+"})</f>
        <v>B+</v>
      </c>
      <c r="U35" s="63">
        <f>IF(S35="","",(LOOKUP(S35,{0,40,45,50,55,60,65,70,75,80},{0,2,2.25,2.5,2.75,3,3.25,3.5,3.75,4})))</f>
        <v>3.25</v>
      </c>
      <c r="V35" s="63">
        <f>'CSE-4214'!C49</f>
        <v>28.5</v>
      </c>
      <c r="W35" s="63">
        <f>'CSE-4214'!D49</f>
        <v>31.5</v>
      </c>
      <c r="X35" s="92">
        <f t="shared" si="3"/>
        <v>60</v>
      </c>
      <c r="Y35" s="63" t="str">
        <f>LOOKUP(X35,{0,40,45,50,55,60,65,70,75,80},{"F","D","C","C+","B-","B","B+","A-","A","A+"})</f>
        <v>B</v>
      </c>
      <c r="Z35" s="63">
        <f>IF(X35="","",(LOOKUP(X35,{0,40,45,50,55,60,65,70,75,80},{0,2,2.25,2.5,2.75,3,3.25,3.5,3.75,4})))</f>
        <v>3</v>
      </c>
      <c r="AA35" s="63">
        <f>'CSE-4225'!C49</f>
        <v>27</v>
      </c>
      <c r="AB35" s="63">
        <f>'CSE-4225'!H49</f>
        <v>36</v>
      </c>
      <c r="AC35" s="92">
        <f t="shared" si="4"/>
        <v>63</v>
      </c>
      <c r="AD35" s="63" t="str">
        <f>LOOKUP(AC35,{0,40,45,50,55,60,65,70,75,80},{"F","D","C","C+","B-","B","B+","A-","A","A+"})</f>
        <v>B</v>
      </c>
      <c r="AE35" s="63">
        <f>IF(AC35="","",(LOOKUP(AC35,{0,40,45,50,55,60,65,70,75,80},{0,2,2.25,2.5,2.75,3,3.25,3.5,3.75,4})))</f>
        <v>3</v>
      </c>
      <c r="AF35" s="63">
        <f>'CSE-4226'!C49</f>
        <v>30</v>
      </c>
      <c r="AG35" s="63">
        <f>'CSE-4226'!D49</f>
        <v>37</v>
      </c>
      <c r="AH35" s="92">
        <f t="shared" si="5"/>
        <v>67</v>
      </c>
      <c r="AI35" s="63" t="str">
        <f>LOOKUP(AH35,{0,40,45,50,55,60,65,70,75,80},{"F","D","C","C+","B-","B","B+","A-","A","A+"})</f>
        <v>B+</v>
      </c>
      <c r="AJ35" s="63">
        <f>IF(AH35="","",(LOOKUP(AH35,{0,40,45,50,55,60,65,70,75,80},{0,2,2.25,2.5,2.75,3,3.25,3.5,3.75,4})))</f>
        <v>3.25</v>
      </c>
      <c r="AK35" s="64">
        <v>18</v>
      </c>
      <c r="AL35" s="64">
        <f t="shared" si="6"/>
        <v>18</v>
      </c>
      <c r="AM35" s="92">
        <v>52.88</v>
      </c>
      <c r="AN35" s="92">
        <f t="shared" si="7"/>
        <v>2.9377777777777778</v>
      </c>
      <c r="AO35" s="92">
        <v>66.25</v>
      </c>
      <c r="AP35" s="92">
        <v>69</v>
      </c>
      <c r="AQ35" s="92">
        <v>73.5</v>
      </c>
      <c r="AR35" s="92">
        <v>60.75</v>
      </c>
      <c r="AS35" s="92">
        <v>64</v>
      </c>
      <c r="AT35" s="92">
        <v>62.88</v>
      </c>
      <c r="AU35" s="92">
        <v>56.94</v>
      </c>
      <c r="AV35" s="92">
        <v>161</v>
      </c>
      <c r="AW35" s="92">
        <v>161</v>
      </c>
      <c r="AX35" s="92">
        <f t="shared" si="8"/>
        <v>506.2</v>
      </c>
      <c r="AY35" s="92">
        <f t="shared" si="9"/>
        <v>3.1440993788819873</v>
      </c>
      <c r="AZ35" s="65" t="s">
        <v>147</v>
      </c>
      <c r="BA35" s="111" t="s">
        <v>180</v>
      </c>
      <c r="BB35" s="107"/>
      <c r="BC35" s="8"/>
    </row>
    <row r="36" spans="1:77" ht="51" customHeight="1" x14ac:dyDescent="0.25">
      <c r="A36" s="90">
        <v>34</v>
      </c>
      <c r="B36" s="82" t="s">
        <v>197</v>
      </c>
      <c r="C36" s="82"/>
      <c r="D36" s="90"/>
      <c r="E36" s="90" t="s">
        <v>100</v>
      </c>
      <c r="F36" s="83"/>
      <c r="G36" s="63">
        <f>'CSE-4201'!C50</f>
        <v>35</v>
      </c>
      <c r="H36" s="63">
        <f>'CSE-4201'!H50</f>
        <v>41.5</v>
      </c>
      <c r="I36" s="92">
        <f t="shared" si="0"/>
        <v>77</v>
      </c>
      <c r="J36" s="63" t="str">
        <f>LOOKUP(I36,{0,40,45,50,55,60,65,70,75,80},{"F","D","C","C+","B-","B","B+","A-","A","A+"})</f>
        <v>A</v>
      </c>
      <c r="K36" s="63">
        <f>IF(I36="","",(LOOKUP(I36,{0,40,45,50,55,60,65,70,75,80},{0,2,2.25,2.5,2.75,3,3.25,3.5,3.75,4})))</f>
        <v>3.75</v>
      </c>
      <c r="L36" s="63">
        <f>'CSE-4202'!C50</f>
        <v>34</v>
      </c>
      <c r="M36" s="63">
        <f>'CSE-4202'!D50</f>
        <v>43</v>
      </c>
      <c r="N36" s="92">
        <f t="shared" si="1"/>
        <v>77</v>
      </c>
      <c r="O36" s="63" t="str">
        <f>LOOKUP(N36,{0,40,45,50,55,60,65,70,75,80},{"F","D","C","C+","B-","B","B+","A-","A","A+"})</f>
        <v>A</v>
      </c>
      <c r="P36" s="63">
        <f>IF(N36="","",(LOOKUP(N36,{0,40,45,50,55,60,65,70,75,80},{0,2,2.25,2.5,2.75,3,3.25,3.5,3.75,4})))</f>
        <v>3.75</v>
      </c>
      <c r="Q36" s="63">
        <f>'CSE-4213'!C50</f>
        <v>34</v>
      </c>
      <c r="R36" s="63">
        <f>'CSE-4213'!H50</f>
        <v>47.5</v>
      </c>
      <c r="S36" s="92">
        <f t="shared" si="2"/>
        <v>82</v>
      </c>
      <c r="T36" s="63" t="str">
        <f>LOOKUP(S36,{0,40,45,50,55,60,65,70,75,80},{"F","D","C","C+","B-","B","B+","A-","A","A+"})</f>
        <v>A+</v>
      </c>
      <c r="U36" s="63">
        <f>IF(S36="","",(LOOKUP(S36,{0,40,45,50,55,60,65,70,75,80},{0,2,2.25,2.5,2.75,3,3.25,3.5,3.75,4})))</f>
        <v>4</v>
      </c>
      <c r="V36" s="63">
        <f>'CSE-4214'!C50</f>
        <v>33.5</v>
      </c>
      <c r="W36" s="63">
        <f>'CSE-4214'!D50</f>
        <v>42.5</v>
      </c>
      <c r="X36" s="92">
        <f t="shared" si="3"/>
        <v>76</v>
      </c>
      <c r="Y36" s="63" t="str">
        <f>LOOKUP(X36,{0,40,45,50,55,60,65,70,75,80},{"F","D","C","C+","B-","B","B+","A-","A","A+"})</f>
        <v>A</v>
      </c>
      <c r="Z36" s="63">
        <f>IF(X36="","",(LOOKUP(X36,{0,40,45,50,55,60,65,70,75,80},{0,2,2.25,2.5,2.75,3,3.25,3.5,3.75,4})))</f>
        <v>3.75</v>
      </c>
      <c r="AA36" s="63">
        <f>'CSE-4225'!C50</f>
        <v>29.5</v>
      </c>
      <c r="AB36" s="63">
        <f>'CSE-4225'!H50</f>
        <v>36</v>
      </c>
      <c r="AC36" s="92">
        <f t="shared" si="4"/>
        <v>66</v>
      </c>
      <c r="AD36" s="63" t="str">
        <f>LOOKUP(AC36,{0,40,45,50,55,60,65,70,75,80},{"F","D","C","C+","B-","B","B+","A-","A","A+"})</f>
        <v>B+</v>
      </c>
      <c r="AE36" s="63">
        <f>IF(AC36="","",(LOOKUP(AC36,{0,40,45,50,55,60,65,70,75,80},{0,2,2.25,2.5,2.75,3,3.25,3.5,3.75,4})))</f>
        <v>3.25</v>
      </c>
      <c r="AF36" s="63">
        <f>'CSE-4226'!C50</f>
        <v>33</v>
      </c>
      <c r="AG36" s="63">
        <f>'CSE-4226'!D50</f>
        <v>40.5</v>
      </c>
      <c r="AH36" s="92">
        <f t="shared" si="5"/>
        <v>74</v>
      </c>
      <c r="AI36" s="63" t="str">
        <f>LOOKUP(AH36,{0,40,45,50,55,60,65,70,75,80},{"F","D","C","C+","B-","B","B+","A-","A","A+"})</f>
        <v>A-</v>
      </c>
      <c r="AJ36" s="63">
        <f>IF(AH36="","",(LOOKUP(AH36,{0,40,45,50,55,60,65,70,75,80},{0,2,2.25,2.5,2.75,3,3.25,3.5,3.75,4})))</f>
        <v>3.5</v>
      </c>
      <c r="AK36" s="64">
        <v>18</v>
      </c>
      <c r="AL36" s="64">
        <f t="shared" si="6"/>
        <v>18</v>
      </c>
      <c r="AM36" s="92">
        <v>66.38</v>
      </c>
      <c r="AN36" s="92">
        <f t="shared" si="7"/>
        <v>3.6877777777777774</v>
      </c>
      <c r="AO36" s="92">
        <v>73</v>
      </c>
      <c r="AP36" s="92">
        <v>71.13</v>
      </c>
      <c r="AQ36" s="92">
        <v>76.13</v>
      </c>
      <c r="AR36" s="92">
        <v>76.88</v>
      </c>
      <c r="AS36" s="92">
        <v>74.63</v>
      </c>
      <c r="AT36" s="92">
        <v>73.63</v>
      </c>
      <c r="AU36" s="92">
        <v>63.44</v>
      </c>
      <c r="AV36" s="92">
        <v>161</v>
      </c>
      <c r="AW36" s="92">
        <v>161</v>
      </c>
      <c r="AX36" s="92">
        <f t="shared" si="8"/>
        <v>575.22</v>
      </c>
      <c r="AY36" s="92">
        <f t="shared" si="9"/>
        <v>3.5727950310559007</v>
      </c>
      <c r="AZ36" s="65" t="s">
        <v>147</v>
      </c>
      <c r="BA36" s="111" t="s">
        <v>181</v>
      </c>
      <c r="BB36" s="107"/>
      <c r="BC36" s="8"/>
    </row>
    <row r="37" spans="1:77" ht="51" customHeight="1" x14ac:dyDescent="0.25">
      <c r="A37" s="46">
        <v>35</v>
      </c>
      <c r="B37" s="82" t="s">
        <v>198</v>
      </c>
      <c r="C37" s="82"/>
      <c r="D37" s="90"/>
      <c r="E37" s="90" t="s">
        <v>101</v>
      </c>
      <c r="F37" s="83"/>
      <c r="G37" s="63">
        <f>'CSE-4201'!C51</f>
        <v>34.5</v>
      </c>
      <c r="H37" s="63">
        <f>'CSE-4201'!H51</f>
        <v>32</v>
      </c>
      <c r="I37" s="92">
        <f t="shared" si="0"/>
        <v>67</v>
      </c>
      <c r="J37" s="63" t="str">
        <f>LOOKUP(I37,{0,40,45,50,55,60,65,70,75,80},{"F","D","C","C+","B-","B","B+","A-","A","A+"})</f>
        <v>B+</v>
      </c>
      <c r="K37" s="63">
        <f>IF(I37="","",(LOOKUP(I37,{0,40,45,50,55,60,65,70,75,80},{0,2,2.25,2.5,2.75,3,3.25,3.5,3.75,4})))</f>
        <v>3.25</v>
      </c>
      <c r="L37" s="63">
        <f>'CSE-4202'!C51</f>
        <v>31</v>
      </c>
      <c r="M37" s="63">
        <f>'CSE-4202'!D51</f>
        <v>29</v>
      </c>
      <c r="N37" s="92">
        <f t="shared" si="1"/>
        <v>60</v>
      </c>
      <c r="O37" s="63" t="str">
        <f>LOOKUP(N37,{0,40,45,50,55,60,65,70,75,80},{"F","D","C","C+","B-","B","B+","A-","A","A+"})</f>
        <v>B</v>
      </c>
      <c r="P37" s="63">
        <f>IF(N37="","",(LOOKUP(N37,{0,40,45,50,55,60,65,70,75,80},{0,2,2.25,2.5,2.75,3,3.25,3.5,3.75,4})))</f>
        <v>3</v>
      </c>
      <c r="Q37" s="63">
        <f>'CSE-4213'!C51</f>
        <v>30</v>
      </c>
      <c r="R37" s="63">
        <f>'CSE-4213'!H51</f>
        <v>32</v>
      </c>
      <c r="S37" s="92">
        <f t="shared" si="2"/>
        <v>62</v>
      </c>
      <c r="T37" s="63" t="str">
        <f>LOOKUP(S37,{0,40,45,50,55,60,65,70,75,80},{"F","D","C","C+","B-","B","B+","A-","A","A+"})</f>
        <v>B</v>
      </c>
      <c r="U37" s="63">
        <f>IF(S37="","",(LOOKUP(S37,{0,40,45,50,55,60,65,70,75,80},{0,2,2.25,2.5,2.75,3,3.25,3.5,3.75,4})))</f>
        <v>3</v>
      </c>
      <c r="V37" s="63">
        <f>'CSE-4214'!C51</f>
        <v>33</v>
      </c>
      <c r="W37" s="63">
        <f>'CSE-4214'!D51</f>
        <v>37</v>
      </c>
      <c r="X37" s="92">
        <f t="shared" si="3"/>
        <v>70</v>
      </c>
      <c r="Y37" s="63" t="str">
        <f>LOOKUP(X37,{0,40,45,50,55,60,65,70,75,80},{"F","D","C","C+","B-","B","B+","A-","A","A+"})</f>
        <v>A-</v>
      </c>
      <c r="Z37" s="63">
        <f>IF(X37="","",(LOOKUP(X37,{0,40,45,50,55,60,65,70,75,80},{0,2,2.25,2.5,2.75,3,3.25,3.5,3.75,4})))</f>
        <v>3.5</v>
      </c>
      <c r="AA37" s="63">
        <f>'CSE-4225'!C51</f>
        <v>25</v>
      </c>
      <c r="AB37" s="63">
        <f>'CSE-4225'!H51</f>
        <v>33</v>
      </c>
      <c r="AC37" s="92">
        <f t="shared" si="4"/>
        <v>58</v>
      </c>
      <c r="AD37" s="63" t="str">
        <f>LOOKUP(AC37,{0,40,45,50,55,60,65,70,75,80},{"F","D","C","C+","B-","B","B+","A-","A","A+"})</f>
        <v>B-</v>
      </c>
      <c r="AE37" s="63">
        <f>IF(AC37="","",(LOOKUP(AC37,{0,40,45,50,55,60,65,70,75,80},{0,2,2.25,2.5,2.75,3,3.25,3.5,3.75,4})))</f>
        <v>2.75</v>
      </c>
      <c r="AF37" s="63">
        <f>'CSE-4226'!C51</f>
        <v>28</v>
      </c>
      <c r="AG37" s="63">
        <f>'CSE-4226'!D51</f>
        <v>38</v>
      </c>
      <c r="AH37" s="92">
        <f t="shared" si="5"/>
        <v>66</v>
      </c>
      <c r="AI37" s="63" t="str">
        <f>LOOKUP(AH37,{0,40,45,50,55,60,65,70,75,80},{"F","D","C","C+","B-","B","B+","A-","A","A+"})</f>
        <v>B+</v>
      </c>
      <c r="AJ37" s="63">
        <f>IF(AH37="","",(LOOKUP(AH37,{0,40,45,50,55,60,65,70,75,80},{0,2,2.25,2.5,2.75,3,3.25,3.5,3.75,4})))</f>
        <v>3.25</v>
      </c>
      <c r="AK37" s="64">
        <v>18</v>
      </c>
      <c r="AL37" s="64">
        <f t="shared" si="6"/>
        <v>18</v>
      </c>
      <c r="AM37" s="92">
        <v>55.13</v>
      </c>
      <c r="AN37" s="92">
        <f t="shared" si="7"/>
        <v>3.0627777777777778</v>
      </c>
      <c r="AO37" s="92">
        <v>58.75</v>
      </c>
      <c r="AP37" s="92">
        <v>54.63</v>
      </c>
      <c r="AQ37" s="92">
        <v>67.5</v>
      </c>
      <c r="AR37" s="92">
        <v>59.63</v>
      </c>
      <c r="AS37" s="92">
        <v>64</v>
      </c>
      <c r="AT37" s="92">
        <v>58</v>
      </c>
      <c r="AU37" s="92">
        <v>53.81</v>
      </c>
      <c r="AV37" s="92">
        <v>161</v>
      </c>
      <c r="AW37" s="92">
        <v>161</v>
      </c>
      <c r="AX37" s="92">
        <f t="shared" si="8"/>
        <v>471.45</v>
      </c>
      <c r="AY37" s="92">
        <f t="shared" si="9"/>
        <v>2.9282608695652175</v>
      </c>
      <c r="AZ37" s="65" t="s">
        <v>147</v>
      </c>
      <c r="BA37" s="111" t="s">
        <v>182</v>
      </c>
      <c r="BB37" s="107"/>
      <c r="BC37" s="8"/>
    </row>
    <row r="38" spans="1:77" ht="24" customHeight="1" x14ac:dyDescent="0.25">
      <c r="B38" s="82"/>
      <c r="C38" s="11" t="s">
        <v>127</v>
      </c>
      <c r="D38" s="11"/>
      <c r="E38" s="11"/>
      <c r="F38" s="11"/>
      <c r="G38" s="11"/>
      <c r="H38" s="11"/>
      <c r="I38" s="11"/>
      <c r="J38" s="11"/>
      <c r="K38" s="1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10"/>
      <c r="Y38" s="47"/>
      <c r="Z38" s="47"/>
      <c r="AA38" s="47"/>
      <c r="AB38" s="47"/>
      <c r="AC38" s="10"/>
      <c r="AD38" s="47"/>
      <c r="AE38" s="47"/>
      <c r="AF38" s="47"/>
      <c r="AG38" s="47"/>
      <c r="AH38" s="10"/>
      <c r="AI38" s="47"/>
      <c r="AJ38" s="47"/>
      <c r="AK38" s="10"/>
      <c r="AL38" s="47"/>
      <c r="AM38" s="47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77" ht="24" customHeight="1" x14ac:dyDescent="0.25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s="8" customFormat="1" ht="24" customHeight="1" x14ac:dyDescent="0.25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BB40" s="40"/>
    </row>
    <row r="41" spans="1:77" s="8" customFormat="1" ht="24" customHeight="1" x14ac:dyDescent="0.25">
      <c r="A41" s="44"/>
      <c r="B41" s="44"/>
      <c r="C41" s="44"/>
      <c r="D41" s="44"/>
      <c r="E41" s="44"/>
      <c r="AG41" s="127"/>
      <c r="AH41" s="127"/>
      <c r="AI41" s="127"/>
      <c r="AJ41" s="127"/>
      <c r="AK41" s="127"/>
      <c r="AL41" s="127"/>
      <c r="AO41" s="94"/>
      <c r="AP41" s="94"/>
      <c r="AQ41" s="94"/>
      <c r="AR41" s="94"/>
      <c r="AS41" s="127"/>
      <c r="AT41" s="127"/>
      <c r="AU41" s="127"/>
      <c r="AV41" s="127"/>
      <c r="AY41" s="94"/>
      <c r="BV41" s="71"/>
      <c r="BW41" s="44"/>
      <c r="BX41" s="44"/>
    </row>
    <row r="42" spans="1:77" s="8" customFormat="1" ht="27.95" customHeight="1" x14ac:dyDescent="0.25">
      <c r="A42" s="44"/>
      <c r="B42" s="130"/>
      <c r="C42" s="130"/>
      <c r="D42" s="44"/>
      <c r="E42" s="44"/>
      <c r="F42" s="44"/>
      <c r="H42" s="130"/>
      <c r="I42" s="130"/>
      <c r="J42" s="130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28"/>
      <c r="AH42" s="128"/>
      <c r="AI42" s="128"/>
      <c r="AJ42" s="128"/>
      <c r="AK42" s="128"/>
      <c r="AL42" s="128"/>
      <c r="AO42" s="93"/>
      <c r="AP42" s="93"/>
      <c r="AQ42" s="93"/>
      <c r="AR42" s="93"/>
      <c r="AS42" s="128"/>
      <c r="AT42" s="128"/>
      <c r="AU42" s="128"/>
      <c r="AV42" s="128"/>
      <c r="AY42" s="93"/>
      <c r="BV42" s="80"/>
      <c r="BW42" s="80"/>
      <c r="BX42" s="80"/>
    </row>
    <row r="43" spans="1:77" s="8" customFormat="1" ht="27.95" customHeight="1" x14ac:dyDescent="0.25">
      <c r="A43" s="44"/>
      <c r="B43" s="130"/>
      <c r="C43" s="130"/>
      <c r="D43" s="44"/>
      <c r="E43" s="44"/>
      <c r="F43" s="44"/>
      <c r="H43" s="130"/>
      <c r="I43" s="130"/>
      <c r="J43" s="130"/>
      <c r="K43" s="44"/>
      <c r="M43" s="44"/>
      <c r="N43" s="44"/>
      <c r="O43" s="44"/>
      <c r="P43" s="44"/>
      <c r="Q43" s="44"/>
      <c r="R43" s="44"/>
      <c r="S43" s="44"/>
      <c r="AG43" s="128"/>
      <c r="AH43" s="128"/>
      <c r="AI43" s="128"/>
      <c r="AJ43" s="128"/>
      <c r="AK43" s="128"/>
      <c r="AL43" s="128"/>
      <c r="AO43" s="93"/>
      <c r="AP43" s="93"/>
      <c r="AQ43" s="93"/>
      <c r="AR43" s="93"/>
      <c r="AS43" s="128"/>
      <c r="AT43" s="128"/>
      <c r="AU43" s="128"/>
      <c r="AV43" s="128"/>
      <c r="AY43" s="93"/>
      <c r="BV43" s="80"/>
      <c r="BW43" s="80"/>
      <c r="BX43" s="80"/>
    </row>
    <row r="44" spans="1:77" s="8" customFormat="1" ht="27.95" customHeight="1" x14ac:dyDescent="0.25">
      <c r="A44" s="44"/>
      <c r="B44" s="44"/>
      <c r="C44" s="44"/>
      <c r="D44" s="71"/>
      <c r="E44" s="71"/>
      <c r="F44" s="44"/>
      <c r="H44" s="130"/>
      <c r="I44" s="130"/>
      <c r="J44" s="130"/>
      <c r="K44" s="44"/>
      <c r="M44" s="44"/>
      <c r="N44" s="44"/>
      <c r="O44" s="44"/>
      <c r="P44" s="44"/>
      <c r="Q44" s="44"/>
      <c r="R44" s="44"/>
      <c r="S44" s="44"/>
      <c r="AG44" s="129"/>
      <c r="AH44" s="129"/>
      <c r="AI44" s="129"/>
      <c r="AJ44" s="129"/>
      <c r="AK44" s="129"/>
      <c r="AL44" s="129"/>
      <c r="AO44" s="95"/>
      <c r="AP44" s="95"/>
      <c r="AQ44" s="95"/>
      <c r="AR44" s="95"/>
      <c r="AS44" s="129"/>
      <c r="AT44" s="129"/>
      <c r="AU44" s="129"/>
      <c r="AV44" s="129"/>
      <c r="AY44" s="95"/>
      <c r="BV44" s="44"/>
      <c r="BW44" s="44"/>
      <c r="BX44" s="44"/>
    </row>
    <row r="45" spans="1:77" s="8" customFormat="1" ht="27.95" customHeight="1" x14ac:dyDescent="0.25">
      <c r="A45" s="44"/>
      <c r="B45" s="44"/>
      <c r="D45" s="12"/>
      <c r="E45" s="12"/>
      <c r="H45" s="130"/>
      <c r="I45" s="130"/>
      <c r="J45" s="130"/>
      <c r="K45" s="44"/>
      <c r="M45" s="44"/>
      <c r="N45" s="44"/>
      <c r="O45" s="44"/>
      <c r="P45" s="44"/>
      <c r="Q45" s="44"/>
      <c r="R45" s="44"/>
      <c r="S45" s="44"/>
      <c r="BD45" s="40"/>
      <c r="BT45" s="40"/>
      <c r="BU45" s="40"/>
      <c r="BV45" s="40"/>
      <c r="BW45" s="40"/>
      <c r="BX45" s="40"/>
      <c r="BY45" s="40"/>
    </row>
    <row r="46" spans="1:77" ht="15" customHeight="1" x14ac:dyDescent="0.25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4"/>
      <c r="BA46" s="14"/>
      <c r="BB46" s="13"/>
    </row>
    <row r="47" spans="1:77" s="8" customFormat="1" ht="18" customHeight="1" x14ac:dyDescent="0.25">
      <c r="AK47" s="1"/>
    </row>
    <row r="48" spans="1:77" s="8" customFormat="1" ht="18" customHeight="1" x14ac:dyDescent="0.25">
      <c r="AK48" s="11"/>
    </row>
    <row r="49" s="8" customFormat="1" ht="18" customHeight="1" x14ac:dyDescent="0.25"/>
    <row r="50" s="8" customFormat="1" ht="18" customHeight="1" x14ac:dyDescent="0.25"/>
    <row r="51" s="8" customFormat="1" ht="18" customHeight="1" x14ac:dyDescent="0.25"/>
    <row r="52" s="8" customFormat="1" ht="18" customHeight="1" x14ac:dyDescent="0.25"/>
    <row r="53" s="8" customFormat="1" ht="18" customHeight="1" x14ac:dyDescent="0.25"/>
    <row r="54" s="8" customFormat="1" ht="18" customHeight="1" x14ac:dyDescent="0.25"/>
    <row r="55" s="8" customFormat="1" ht="18" customHeight="1" x14ac:dyDescent="0.25"/>
    <row r="56" s="8" customFormat="1" ht="18" customHeight="1" x14ac:dyDescent="0.25"/>
    <row r="57" s="8" customFormat="1" ht="18" customHeight="1" x14ac:dyDescent="0.25"/>
    <row r="58" s="8" customFormat="1" ht="18" customHeight="1" x14ac:dyDescent="0.25"/>
    <row r="59" s="8" customFormat="1" ht="18" customHeight="1" x14ac:dyDescent="0.25"/>
    <row r="60" s="8" customFormat="1" ht="18" customHeight="1" x14ac:dyDescent="0.25"/>
    <row r="61" s="8" customFormat="1" ht="18" customHeight="1" x14ac:dyDescent="0.25"/>
    <row r="62" s="8" customFormat="1" ht="18" customHeight="1" x14ac:dyDescent="0.25"/>
    <row r="63" s="8" customFormat="1" ht="18" customHeight="1" x14ac:dyDescent="0.25"/>
    <row r="64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5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96" spans="1:53" ht="15" customHeight="1" x14ac:dyDescent="0.25">
      <c r="A96" s="8"/>
      <c r="B96" s="8"/>
      <c r="C96" s="8"/>
      <c r="D96" s="8"/>
      <c r="E96" s="8"/>
      <c r="BA96" s="8"/>
    </row>
    <row r="97" spans="1:53" ht="15" customHeight="1" x14ac:dyDescent="0.25">
      <c r="A97" s="8"/>
      <c r="B97" s="8"/>
      <c r="C97" s="8"/>
      <c r="D97" s="8"/>
      <c r="E97" s="8"/>
      <c r="BA97" s="8"/>
    </row>
    <row r="98" spans="1:53" ht="15" customHeight="1" x14ac:dyDescent="0.25">
      <c r="A98" s="8"/>
      <c r="B98" s="8"/>
      <c r="C98" s="8"/>
      <c r="D98" s="8"/>
      <c r="E98" s="8"/>
      <c r="BA98" s="8"/>
    </row>
    <row r="99" spans="1:53" ht="15" customHeight="1" x14ac:dyDescent="0.25">
      <c r="A99" s="8"/>
      <c r="B99" s="8"/>
      <c r="C99" s="8"/>
      <c r="D99" s="8"/>
      <c r="E99" s="8"/>
      <c r="BA99" s="8"/>
    </row>
    <row r="100" spans="1:53" ht="15" customHeight="1" x14ac:dyDescent="0.25">
      <c r="A100" s="8"/>
      <c r="B100" s="8"/>
      <c r="C100" s="8"/>
      <c r="D100" s="8"/>
      <c r="E100" s="8"/>
      <c r="BA100" s="8"/>
    </row>
    <row r="101" spans="1:53" ht="15" customHeight="1" x14ac:dyDescent="0.25">
      <c r="A101" s="8"/>
      <c r="B101" s="8"/>
      <c r="C101" s="8"/>
      <c r="D101" s="8"/>
      <c r="E101" s="8"/>
      <c r="BA101" s="8"/>
    </row>
    <row r="102" spans="1:53" ht="15" customHeight="1" x14ac:dyDescent="0.25">
      <c r="A102" s="8"/>
      <c r="B102" s="8"/>
      <c r="C102" s="8"/>
      <c r="D102" s="8"/>
      <c r="E102" s="8"/>
      <c r="BA102" s="8"/>
    </row>
    <row r="103" spans="1:53" ht="15" customHeight="1" x14ac:dyDescent="0.25">
      <c r="A103" s="8"/>
      <c r="B103" s="8"/>
      <c r="C103" s="8"/>
      <c r="D103" s="8"/>
      <c r="E103" s="8"/>
      <c r="BA103" s="8"/>
    </row>
    <row r="104" spans="1:53" ht="15" customHeight="1" x14ac:dyDescent="0.25">
      <c r="A104" s="8"/>
      <c r="B104" s="8"/>
      <c r="C104" s="8"/>
      <c r="D104" s="8"/>
      <c r="E104" s="8"/>
      <c r="BA104" s="8"/>
    </row>
    <row r="105" spans="1:53" ht="15" customHeight="1" x14ac:dyDescent="0.25">
      <c r="A105" s="8"/>
      <c r="B105" s="8"/>
      <c r="C105" s="8"/>
      <c r="D105" s="8"/>
      <c r="E105" s="8"/>
      <c r="BA105" s="8"/>
    </row>
    <row r="106" spans="1:53" ht="15" customHeight="1" x14ac:dyDescent="0.25">
      <c r="A106" s="8"/>
      <c r="B106" s="8"/>
      <c r="C106" s="8"/>
      <c r="D106" s="8"/>
      <c r="E106" s="8"/>
      <c r="BA106" s="8"/>
    </row>
    <row r="107" spans="1:53" ht="15" customHeight="1" x14ac:dyDescent="0.25">
      <c r="A107" s="8"/>
      <c r="B107" s="8"/>
      <c r="C107" s="8"/>
      <c r="D107" s="8"/>
      <c r="E107" s="8"/>
      <c r="BA107" s="8"/>
    </row>
    <row r="108" spans="1:53" ht="15" customHeight="1" x14ac:dyDescent="0.25">
      <c r="A108" s="8"/>
      <c r="B108" s="8"/>
      <c r="C108" s="8"/>
      <c r="D108" s="8"/>
      <c r="E108" s="8"/>
      <c r="BA108" s="8"/>
    </row>
    <row r="109" spans="1:53" ht="15" customHeight="1" x14ac:dyDescent="0.25">
      <c r="A109" s="8"/>
      <c r="B109" s="8"/>
      <c r="C109" s="8"/>
      <c r="D109" s="8"/>
      <c r="E109" s="8"/>
      <c r="BA109" s="8"/>
    </row>
    <row r="110" spans="1:53" ht="15" customHeight="1" x14ac:dyDescent="0.25">
      <c r="A110" s="8"/>
      <c r="B110" s="8"/>
      <c r="C110" s="8"/>
      <c r="D110" s="8"/>
      <c r="E110" s="8"/>
      <c r="BA110" s="8"/>
    </row>
    <row r="111" spans="1:53" ht="15" customHeight="1" x14ac:dyDescent="0.25">
      <c r="A111" s="8"/>
      <c r="B111" s="8"/>
      <c r="C111" s="8"/>
      <c r="D111" s="8"/>
      <c r="E111" s="8"/>
      <c r="BA111" s="8"/>
    </row>
    <row r="112" spans="1:53" ht="15" customHeight="1" x14ac:dyDescent="0.25">
      <c r="A112" s="8"/>
      <c r="B112" s="8"/>
      <c r="C112" s="8"/>
      <c r="D112" s="8"/>
      <c r="E112" s="8"/>
      <c r="BA112" s="8"/>
    </row>
  </sheetData>
  <mergeCells count="55">
    <mergeCell ref="AS42:AV43"/>
    <mergeCell ref="AG44:AL44"/>
    <mergeCell ref="AS44:AV44"/>
    <mergeCell ref="AS19:AS20"/>
    <mergeCell ref="AT19:AT20"/>
    <mergeCell ref="AU19:AU20"/>
    <mergeCell ref="AG41:AL41"/>
    <mergeCell ref="AS41:AV41"/>
    <mergeCell ref="AV17:AV20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BA17:BA20"/>
    <mergeCell ref="AF17:AJ17"/>
    <mergeCell ref="AK17:AK20"/>
    <mergeCell ref="AL17:AL20"/>
    <mergeCell ref="AM17:AM20"/>
    <mergeCell ref="AN17:AN20"/>
    <mergeCell ref="AO17:AU18"/>
    <mergeCell ref="AO19:AO20"/>
    <mergeCell ref="AP19:AP20"/>
    <mergeCell ref="AQ19:AQ20"/>
    <mergeCell ref="AR19:AR20"/>
    <mergeCell ref="AF18:AJ18"/>
    <mergeCell ref="AW17:AW20"/>
    <mergeCell ref="AX17:AX20"/>
    <mergeCell ref="AV3:BA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Y17:AY20"/>
    <mergeCell ref="AZ17:AZ20"/>
  </mergeCells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Z21:AZ37">
    <cfRule type="containsText" dxfId="0" priority="47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selection activeCell="L30" sqref="L30"/>
    </sheetView>
  </sheetViews>
  <sheetFormatPr defaultColWidth="9.140625" defaultRowHeight="15" x14ac:dyDescent="0.25"/>
  <cols>
    <col min="1" max="1" width="4" style="26" customWidth="1"/>
    <col min="2" max="2" width="13.140625" style="34" customWidth="1"/>
    <col min="3" max="3" width="11.7109375" style="34" customWidth="1"/>
    <col min="4" max="4" width="27.42578125" style="34" customWidth="1"/>
    <col min="5" max="5" width="9.140625" style="32" customWidth="1"/>
    <col min="6" max="6" width="7.5703125" style="32" customWidth="1"/>
    <col min="7" max="7" width="7.42578125" style="34" customWidth="1"/>
    <col min="8" max="8" width="13.7109375" style="35" customWidth="1"/>
    <col min="9" max="18" width="9.140625" style="25"/>
    <col min="19" max="16384" width="9.140625" style="26"/>
  </cols>
  <sheetData>
    <row r="1" spans="1:8" customFormat="1" ht="32.25" customHeight="1" x14ac:dyDescent="0.25">
      <c r="A1" s="142" t="s">
        <v>27</v>
      </c>
      <c r="B1" s="142"/>
      <c r="C1" s="142"/>
      <c r="D1" s="142"/>
      <c r="E1" s="142"/>
      <c r="F1" s="142"/>
      <c r="G1" s="142"/>
      <c r="H1" s="142"/>
    </row>
    <row r="2" spans="1:8" customFormat="1" ht="42" customHeight="1" x14ac:dyDescent="0.25">
      <c r="A2" s="143" t="s">
        <v>65</v>
      </c>
      <c r="B2" s="143"/>
      <c r="C2" s="143"/>
      <c r="D2" s="143"/>
      <c r="E2" s="143"/>
      <c r="F2" s="143"/>
      <c r="G2" s="143"/>
      <c r="H2" s="143"/>
    </row>
    <row r="3" spans="1:8" customFormat="1" ht="15" customHeight="1" x14ac:dyDescent="0.35">
      <c r="A3" s="147" t="s">
        <v>54</v>
      </c>
      <c r="B3" s="147"/>
      <c r="C3" s="147"/>
      <c r="D3" s="147"/>
      <c r="E3" s="148"/>
      <c r="F3" s="96"/>
      <c r="G3" s="148" t="s">
        <v>36</v>
      </c>
      <c r="H3" s="109" t="s">
        <v>142</v>
      </c>
    </row>
    <row r="4" spans="1:8" customFormat="1" ht="15" customHeight="1" x14ac:dyDescent="0.35">
      <c r="A4" s="147"/>
      <c r="B4" s="147"/>
      <c r="C4" s="147"/>
      <c r="D4" s="147"/>
      <c r="E4" s="148"/>
      <c r="F4" s="96"/>
      <c r="G4" s="148"/>
      <c r="H4" s="108"/>
    </row>
    <row r="5" spans="1:8" ht="9" customHeight="1" x14ac:dyDescent="0.25">
      <c r="B5" s="27"/>
      <c r="C5" s="27"/>
      <c r="D5" s="28"/>
      <c r="E5" s="29"/>
      <c r="F5" s="29"/>
      <c r="G5" s="28"/>
      <c r="H5" s="30"/>
    </row>
    <row r="6" spans="1:8" ht="9" customHeight="1" x14ac:dyDescent="0.25">
      <c r="B6" s="27"/>
      <c r="C6" s="27"/>
      <c r="D6" s="28"/>
      <c r="E6" s="29"/>
      <c r="F6" s="29"/>
      <c r="G6" s="28"/>
      <c r="H6" s="30"/>
    </row>
    <row r="7" spans="1:8" ht="39" customHeight="1" x14ac:dyDescent="0.25">
      <c r="A7" s="144"/>
      <c r="B7" s="144"/>
      <c r="C7" s="144"/>
      <c r="D7" s="144"/>
      <c r="E7" s="144"/>
      <c r="F7" s="144"/>
      <c r="G7" s="144"/>
      <c r="H7" s="144"/>
    </row>
    <row r="8" spans="1:8" ht="9.75" customHeight="1" x14ac:dyDescent="0.25">
      <c r="A8" s="144"/>
      <c r="B8" s="144"/>
      <c r="C8" s="144"/>
      <c r="D8" s="144"/>
      <c r="E8" s="144"/>
      <c r="F8" s="144"/>
      <c r="G8" s="144"/>
      <c r="H8" s="144"/>
    </row>
    <row r="9" spans="1:8" ht="111" customHeight="1" x14ac:dyDescent="0.25">
      <c r="A9" s="31" t="s">
        <v>40</v>
      </c>
      <c r="B9" s="31" t="s">
        <v>35</v>
      </c>
      <c r="C9" s="31" t="s">
        <v>28</v>
      </c>
      <c r="D9" s="31" t="s">
        <v>29</v>
      </c>
      <c r="E9" s="72" t="s">
        <v>141</v>
      </c>
      <c r="F9" s="31" t="s">
        <v>30</v>
      </c>
      <c r="G9" s="31" t="s">
        <v>66</v>
      </c>
      <c r="H9" s="31" t="s">
        <v>3</v>
      </c>
    </row>
    <row r="10" spans="1:8" ht="18" customHeight="1" x14ac:dyDescent="0.25">
      <c r="A10" s="73">
        <v>1</v>
      </c>
      <c r="B10" s="51" t="s">
        <v>148</v>
      </c>
      <c r="C10" s="49" t="s">
        <v>67</v>
      </c>
      <c r="D10" s="45"/>
      <c r="E10" s="74">
        <f>'TS1'!AN21</f>
        <v>3.1461111111111113</v>
      </c>
      <c r="F10" s="74"/>
      <c r="G10" s="74">
        <f>'TS1'!AY21</f>
        <v>3.1588819875776397</v>
      </c>
      <c r="H10" s="74" t="str">
        <f>'TS1'!AZ21</f>
        <v>PASSED</v>
      </c>
    </row>
    <row r="11" spans="1:8" ht="18" customHeight="1" x14ac:dyDescent="0.25">
      <c r="A11" s="49">
        <v>2</v>
      </c>
      <c r="B11" s="51" t="s">
        <v>149</v>
      </c>
      <c r="C11" s="49" t="s">
        <v>68</v>
      </c>
      <c r="D11" s="45"/>
      <c r="E11" s="74">
        <f>'TS1'!AN22</f>
        <v>3.6044444444444443</v>
      </c>
      <c r="F11" s="74"/>
      <c r="G11" s="74">
        <f>'TS1'!AY22</f>
        <v>3.3901863354037265</v>
      </c>
      <c r="H11" s="74" t="str">
        <f>'TS1'!AZ22</f>
        <v>PASSED</v>
      </c>
    </row>
    <row r="12" spans="1:8" ht="18" customHeight="1" x14ac:dyDescent="0.25">
      <c r="A12" s="73">
        <v>3</v>
      </c>
      <c r="B12" s="51" t="s">
        <v>150</v>
      </c>
      <c r="C12" s="49" t="s">
        <v>69</v>
      </c>
      <c r="D12" s="45"/>
      <c r="E12" s="74">
        <f>'TS1'!AN23</f>
        <v>3.5627777777777774</v>
      </c>
      <c r="F12" s="74"/>
      <c r="G12" s="74">
        <f>'TS1'!AY23</f>
        <v>3.594782608695652</v>
      </c>
      <c r="H12" s="74" t="str">
        <f>'TS1'!AZ23</f>
        <v>PASSED</v>
      </c>
    </row>
    <row r="13" spans="1:8" ht="18" customHeight="1" x14ac:dyDescent="0.25">
      <c r="A13" s="49">
        <v>4</v>
      </c>
      <c r="B13" s="51" t="s">
        <v>151</v>
      </c>
      <c r="C13" s="49" t="s">
        <v>70</v>
      </c>
      <c r="D13" s="45"/>
      <c r="E13" s="74">
        <f>'TS1'!AN24</f>
        <v>3.2294444444444448</v>
      </c>
      <c r="F13" s="74"/>
      <c r="G13" s="74">
        <f>'TS1'!AY24</f>
        <v>2.9492546583850929</v>
      </c>
      <c r="H13" s="74" t="str">
        <f>'TS1'!AZ24</f>
        <v>PASSED</v>
      </c>
    </row>
    <row r="14" spans="1:8" ht="18" customHeight="1" x14ac:dyDescent="0.25">
      <c r="A14" s="73">
        <v>5</v>
      </c>
      <c r="B14" s="51" t="s">
        <v>152</v>
      </c>
      <c r="C14" s="49" t="s">
        <v>71</v>
      </c>
      <c r="D14" s="45"/>
      <c r="E14" s="74">
        <f>'TS1'!AN25</f>
        <v>3.2083333333333335</v>
      </c>
      <c r="F14" s="74"/>
      <c r="G14" s="74">
        <f>'TS1'!AY25</f>
        <v>3.3731366459627332</v>
      </c>
      <c r="H14" s="74" t="str">
        <f>'TS1'!AZ25</f>
        <v>PASSED</v>
      </c>
    </row>
    <row r="15" spans="1:8" ht="18" customHeight="1" x14ac:dyDescent="0.25">
      <c r="A15" s="49">
        <v>6</v>
      </c>
      <c r="B15" s="51" t="s">
        <v>153</v>
      </c>
      <c r="C15" s="49" t="s">
        <v>72</v>
      </c>
      <c r="D15" s="45"/>
      <c r="E15" s="74">
        <f>'TS1'!AN26</f>
        <v>3.8961111111111109</v>
      </c>
      <c r="F15" s="74"/>
      <c r="G15" s="74">
        <f>'TS1'!AY26</f>
        <v>3.804782608695652</v>
      </c>
      <c r="H15" s="74" t="str">
        <f>'TS1'!AZ26</f>
        <v>PASSED</v>
      </c>
    </row>
    <row r="16" spans="1:8" ht="18" customHeight="1" x14ac:dyDescent="0.25">
      <c r="A16" s="73">
        <v>7</v>
      </c>
      <c r="B16" s="51" t="s">
        <v>154</v>
      </c>
      <c r="C16" s="49" t="s">
        <v>73</v>
      </c>
      <c r="D16" s="45"/>
      <c r="E16" s="74">
        <f>'TS1'!AN27</f>
        <v>3.6044444444444443</v>
      </c>
      <c r="F16" s="74"/>
      <c r="G16" s="74">
        <f>'TS1'!AY27</f>
        <v>3.5580124223602478</v>
      </c>
      <c r="H16" s="74" t="str">
        <f>'TS1'!AZ27</f>
        <v>PASSED</v>
      </c>
    </row>
    <row r="17" spans="1:8" ht="18" customHeight="1" x14ac:dyDescent="0.25">
      <c r="A17" s="49">
        <v>8</v>
      </c>
      <c r="B17" s="51" t="s">
        <v>155</v>
      </c>
      <c r="C17" s="49" t="s">
        <v>74</v>
      </c>
      <c r="D17" s="45"/>
      <c r="E17" s="74">
        <f>'TS1'!AN28</f>
        <v>3.8333333333333335</v>
      </c>
      <c r="F17" s="74"/>
      <c r="G17" s="74">
        <f>'TS1'!AY28</f>
        <v>3.3712422360248446</v>
      </c>
      <c r="H17" s="74" t="str">
        <f>'TS1'!AZ28</f>
        <v>PASSED</v>
      </c>
    </row>
    <row r="18" spans="1:8" ht="18" customHeight="1" x14ac:dyDescent="0.25">
      <c r="A18" s="73">
        <v>9</v>
      </c>
      <c r="B18" s="51" t="s">
        <v>156</v>
      </c>
      <c r="C18" s="49" t="s">
        <v>75</v>
      </c>
      <c r="D18" s="45"/>
      <c r="E18" s="74">
        <f>'TS1'!AN29</f>
        <v>3.6405555555555558</v>
      </c>
      <c r="F18" s="74"/>
      <c r="G18" s="74">
        <f>'TS1'!AY29</f>
        <v>3.4540993788819869</v>
      </c>
      <c r="H18" s="74" t="str">
        <f>'TS1'!AZ29</f>
        <v>PASSED</v>
      </c>
    </row>
    <row r="19" spans="1:8" ht="18" customHeight="1" x14ac:dyDescent="0.25">
      <c r="A19" s="49">
        <v>10</v>
      </c>
      <c r="B19" s="51" t="s">
        <v>157</v>
      </c>
      <c r="C19" s="49" t="s">
        <v>76</v>
      </c>
      <c r="D19" s="45"/>
      <c r="E19" s="74">
        <f>'TS1'!AN30</f>
        <v>2.9377777777777778</v>
      </c>
      <c r="F19" s="74"/>
      <c r="G19" s="74">
        <f>'TS1'!AY30</f>
        <v>3.089006211180124</v>
      </c>
      <c r="H19" s="74" t="str">
        <f>'TS1'!AZ30</f>
        <v>PASSED</v>
      </c>
    </row>
    <row r="20" spans="1:8" ht="18" customHeight="1" x14ac:dyDescent="0.25">
      <c r="A20" s="73">
        <v>11</v>
      </c>
      <c r="B20" s="51" t="s">
        <v>158</v>
      </c>
      <c r="C20" s="49" t="s">
        <v>77</v>
      </c>
      <c r="D20" s="45"/>
      <c r="E20" s="74">
        <f>'TS1'!AN31</f>
        <v>4</v>
      </c>
      <c r="F20" s="74"/>
      <c r="G20" s="74">
        <f>'TS1'!AY31</f>
        <v>3.9519254658385092</v>
      </c>
      <c r="H20" s="74" t="str">
        <f>'TS1'!AZ31</f>
        <v>PASSED</v>
      </c>
    </row>
    <row r="21" spans="1:8" ht="18" customHeight="1" x14ac:dyDescent="0.25">
      <c r="A21" s="49">
        <v>12</v>
      </c>
      <c r="B21" s="51" t="s">
        <v>159</v>
      </c>
      <c r="C21" s="49" t="s">
        <v>78</v>
      </c>
      <c r="D21" s="45"/>
      <c r="E21" s="74">
        <f>'TS1'!AN32</f>
        <v>3.9166666666666665</v>
      </c>
      <c r="F21" s="74"/>
      <c r="G21" s="74">
        <f>'TS1'!AY32</f>
        <v>3.6941614906832299</v>
      </c>
      <c r="H21" s="74" t="str">
        <f>'TS1'!AZ32</f>
        <v>PASSED</v>
      </c>
    </row>
    <row r="22" spans="1:8" ht="18" customHeight="1" x14ac:dyDescent="0.25">
      <c r="A22" s="73">
        <v>13</v>
      </c>
      <c r="B22" s="51" t="s">
        <v>160</v>
      </c>
      <c r="C22" s="49" t="s">
        <v>79</v>
      </c>
      <c r="D22" s="45"/>
      <c r="E22" s="74">
        <f>'TS1'!AN33</f>
        <v>3.5627777777777774</v>
      </c>
      <c r="F22" s="74"/>
      <c r="G22" s="74">
        <f>'TS1'!AY33</f>
        <v>3.6049068322981364</v>
      </c>
      <c r="H22" s="74" t="str">
        <f>'TS1'!AZ33</f>
        <v>PASSED</v>
      </c>
    </row>
    <row r="23" spans="1:8" ht="18" customHeight="1" x14ac:dyDescent="0.25">
      <c r="A23" s="49">
        <v>14</v>
      </c>
      <c r="B23" s="51" t="s">
        <v>161</v>
      </c>
      <c r="C23" s="49" t="s">
        <v>80</v>
      </c>
      <c r="D23" s="45"/>
      <c r="E23" s="74">
        <f>'TS1'!AN34</f>
        <v>3.5211111111111113</v>
      </c>
      <c r="F23" s="74"/>
      <c r="G23" s="74">
        <f>'TS1'!AY34</f>
        <v>3.6103726708074535</v>
      </c>
      <c r="H23" s="74" t="str">
        <f>'TS1'!AZ34</f>
        <v>PASSED</v>
      </c>
    </row>
    <row r="24" spans="1:8" ht="18" customHeight="1" x14ac:dyDescent="0.25">
      <c r="A24" s="73">
        <v>15</v>
      </c>
      <c r="B24" s="51" t="s">
        <v>162</v>
      </c>
      <c r="C24" s="49" t="s">
        <v>81</v>
      </c>
      <c r="D24" s="45"/>
      <c r="E24" s="74">
        <f>'TS1'!AN35</f>
        <v>3.9794444444444443</v>
      </c>
      <c r="F24" s="74"/>
      <c r="G24" s="74">
        <f>'TS1'!AY35</f>
        <v>3.5421118012422359</v>
      </c>
      <c r="H24" s="74" t="str">
        <f>'TS1'!AZ35</f>
        <v>PASSED</v>
      </c>
    </row>
    <row r="25" spans="1:8" ht="18" customHeight="1" x14ac:dyDescent="0.25">
      <c r="A25" s="49">
        <v>16</v>
      </c>
      <c r="B25" s="51" t="s">
        <v>163</v>
      </c>
      <c r="C25" s="49" t="s">
        <v>82</v>
      </c>
      <c r="D25" s="45"/>
      <c r="E25" s="74">
        <f>'TS1'!AN36</f>
        <v>3.9166666666666665</v>
      </c>
      <c r="F25" s="74"/>
      <c r="G25" s="74">
        <f>'TS1'!AY36</f>
        <v>3.7954658385093163</v>
      </c>
      <c r="H25" s="74" t="str">
        <f>'TS1'!AZ36</f>
        <v>PASSED</v>
      </c>
    </row>
    <row r="26" spans="1:8" ht="18" customHeight="1" x14ac:dyDescent="0.25">
      <c r="A26" s="73">
        <v>17</v>
      </c>
      <c r="B26" s="51" t="s">
        <v>164</v>
      </c>
      <c r="C26" s="49" t="s">
        <v>83</v>
      </c>
      <c r="D26" s="45"/>
      <c r="E26" s="74">
        <f>'TS1'!AN37</f>
        <v>3.0833333333333335</v>
      </c>
      <c r="F26" s="74"/>
      <c r="G26" s="74">
        <f>'TS1'!AY37</f>
        <v>3.1429813664596273</v>
      </c>
      <c r="H26" s="74" t="str">
        <f>'TS1'!AZ37</f>
        <v>PASSED</v>
      </c>
    </row>
    <row r="27" spans="1:8" ht="18" customHeight="1" x14ac:dyDescent="0.25">
      <c r="A27" s="49">
        <v>18</v>
      </c>
      <c r="B27" s="51" t="s">
        <v>165</v>
      </c>
      <c r="C27" s="49" t="s">
        <v>84</v>
      </c>
      <c r="D27" s="45"/>
      <c r="E27" s="74">
        <f>'TS1'!AN38</f>
        <v>3.4166666666666665</v>
      </c>
      <c r="F27" s="74"/>
      <c r="G27" s="74">
        <f>'TS1'!AY38</f>
        <v>3.6472670807453418</v>
      </c>
      <c r="H27" s="74" t="str">
        <f>'TS1'!AZ38</f>
        <v>PASSED</v>
      </c>
    </row>
    <row r="28" spans="1:8" ht="18" customHeight="1" x14ac:dyDescent="0.25">
      <c r="A28" s="73">
        <v>19</v>
      </c>
      <c r="B28" s="51" t="s">
        <v>166</v>
      </c>
      <c r="C28" s="49" t="s">
        <v>85</v>
      </c>
      <c r="D28" s="45"/>
      <c r="E28" s="74">
        <f>'TS2'!AN21</f>
        <v>3.375</v>
      </c>
      <c r="F28" s="74"/>
      <c r="G28" s="74">
        <f>'TS2'!AY21</f>
        <v>3.3149068322981368</v>
      </c>
      <c r="H28" s="33" t="str">
        <f>'TS2'!AZ21</f>
        <v>PASSED</v>
      </c>
    </row>
    <row r="29" spans="1:8" ht="18" customHeight="1" x14ac:dyDescent="0.25">
      <c r="A29" s="49">
        <v>20</v>
      </c>
      <c r="B29" s="51" t="s">
        <v>167</v>
      </c>
      <c r="C29" s="49" t="s">
        <v>86</v>
      </c>
      <c r="D29" s="45"/>
      <c r="E29" s="74">
        <f>'TS2'!AN22</f>
        <v>3.6666666666666665</v>
      </c>
      <c r="F29" s="74"/>
      <c r="G29" s="74">
        <f>'TS2'!AY22</f>
        <v>3.5419875776397514</v>
      </c>
      <c r="H29" s="33" t="str">
        <f>'TS2'!AZ22</f>
        <v>PASSED</v>
      </c>
    </row>
    <row r="30" spans="1:8" ht="18" customHeight="1" x14ac:dyDescent="0.25">
      <c r="A30" s="73">
        <v>21</v>
      </c>
      <c r="B30" s="51" t="s">
        <v>168</v>
      </c>
      <c r="C30" s="49" t="s">
        <v>87</v>
      </c>
      <c r="D30" s="45"/>
      <c r="E30" s="74">
        <f>'TS2'!AN23</f>
        <v>3.3544444444444448</v>
      </c>
      <c r="F30" s="74"/>
      <c r="G30" s="74">
        <f>'TS2'!AY23</f>
        <v>3.5673291925465835</v>
      </c>
      <c r="H30" s="33" t="str">
        <f>'TS2'!AZ23</f>
        <v>PASSED</v>
      </c>
    </row>
    <row r="31" spans="1:8" ht="18" customHeight="1" x14ac:dyDescent="0.25">
      <c r="A31" s="49">
        <v>22</v>
      </c>
      <c r="B31" s="51" t="s">
        <v>169</v>
      </c>
      <c r="C31" s="49" t="s">
        <v>88</v>
      </c>
      <c r="D31" s="45"/>
      <c r="E31" s="74">
        <f>'TS2'!AN24</f>
        <v>3.625</v>
      </c>
      <c r="F31" s="74"/>
      <c r="G31" s="74">
        <f>'TS2'!AY24</f>
        <v>3.501242236024845</v>
      </c>
      <c r="H31" s="33" t="str">
        <f>'TS2'!AZ24</f>
        <v>PASSED</v>
      </c>
    </row>
    <row r="32" spans="1:8" ht="18" customHeight="1" x14ac:dyDescent="0.25">
      <c r="A32" s="73">
        <v>23</v>
      </c>
      <c r="B32" s="51" t="s">
        <v>170</v>
      </c>
      <c r="C32" s="49" t="s">
        <v>89</v>
      </c>
      <c r="D32" s="45"/>
      <c r="E32" s="74">
        <f>'TS2'!AN25</f>
        <v>3.875</v>
      </c>
      <c r="F32" s="74"/>
      <c r="G32" s="74">
        <f>'TS2'!AY25</f>
        <v>3.5319254658385093</v>
      </c>
      <c r="H32" s="33" t="str">
        <f>'TS2'!AZ25</f>
        <v>PASSED</v>
      </c>
    </row>
    <row r="33" spans="1:8" ht="18" customHeight="1" x14ac:dyDescent="0.25">
      <c r="A33" s="49">
        <v>24</v>
      </c>
      <c r="B33" s="51" t="s">
        <v>171</v>
      </c>
      <c r="C33" s="49" t="s">
        <v>90</v>
      </c>
      <c r="D33" s="45"/>
      <c r="E33" s="74">
        <f>'TS2'!AN26</f>
        <v>3.875</v>
      </c>
      <c r="F33" s="74"/>
      <c r="G33" s="74">
        <f>'TS2'!AY26</f>
        <v>3.7730434782608699</v>
      </c>
      <c r="H33" s="33" t="str">
        <f>'TS2'!AZ26</f>
        <v>PASSED</v>
      </c>
    </row>
    <row r="34" spans="1:8" ht="18" customHeight="1" x14ac:dyDescent="0.25">
      <c r="A34" s="73">
        <v>25</v>
      </c>
      <c r="B34" s="51" t="s">
        <v>172</v>
      </c>
      <c r="C34" s="49" t="s">
        <v>91</v>
      </c>
      <c r="D34" s="45"/>
      <c r="E34" s="74">
        <f>'TS2'!AN27</f>
        <v>3.25</v>
      </c>
      <c r="F34" s="74"/>
      <c r="G34" s="74">
        <f>'TS2'!AY27</f>
        <v>3.1126708074534162</v>
      </c>
      <c r="H34" s="33" t="str">
        <f>'TS2'!AZ27</f>
        <v>PASSED</v>
      </c>
    </row>
    <row r="35" spans="1:8" ht="18" customHeight="1" x14ac:dyDescent="0.25">
      <c r="A35" s="49">
        <v>26</v>
      </c>
      <c r="B35" s="51" t="s">
        <v>173</v>
      </c>
      <c r="C35" s="49" t="s">
        <v>92</v>
      </c>
      <c r="D35" s="45"/>
      <c r="E35" s="74">
        <f>'TS2'!AN28</f>
        <v>3.5627777777777774</v>
      </c>
      <c r="F35" s="74"/>
      <c r="G35" s="74">
        <f>'TS2'!AY28</f>
        <v>3.6177018633540374</v>
      </c>
      <c r="H35" s="33" t="str">
        <f>'TS2'!AZ28</f>
        <v>PASSED</v>
      </c>
    </row>
    <row r="36" spans="1:8" ht="18" customHeight="1" x14ac:dyDescent="0.25">
      <c r="A36" s="73">
        <v>27</v>
      </c>
      <c r="B36" s="51" t="s">
        <v>174</v>
      </c>
      <c r="C36" s="49" t="s">
        <v>93</v>
      </c>
      <c r="D36" s="45"/>
      <c r="E36" s="74">
        <f>'TS2'!AN29</f>
        <v>3.8127777777777774</v>
      </c>
      <c r="F36" s="74"/>
      <c r="G36" s="74">
        <f>'TS2'!AY29</f>
        <v>3.7283850931677018</v>
      </c>
      <c r="H36" s="33" t="str">
        <f>'TS2'!AZ29</f>
        <v>PASSED</v>
      </c>
    </row>
    <row r="37" spans="1:8" ht="18" customHeight="1" x14ac:dyDescent="0.25">
      <c r="A37" s="49">
        <v>28</v>
      </c>
      <c r="B37" s="51" t="s">
        <v>175</v>
      </c>
      <c r="C37" s="49" t="s">
        <v>94</v>
      </c>
      <c r="D37" s="45"/>
      <c r="E37" s="74">
        <f>'TS2'!AN30</f>
        <v>3.7083333333333335</v>
      </c>
      <c r="F37" s="74"/>
      <c r="G37" s="74">
        <f>'TS2'!AY30</f>
        <v>3.4182608695652168</v>
      </c>
      <c r="H37" s="33" t="str">
        <f>'TS2'!AZ30</f>
        <v>PASSED</v>
      </c>
    </row>
    <row r="38" spans="1:8" ht="18" customHeight="1" x14ac:dyDescent="0.25">
      <c r="A38" s="73">
        <v>29</v>
      </c>
      <c r="B38" s="51" t="s">
        <v>176</v>
      </c>
      <c r="C38" s="49" t="s">
        <v>95</v>
      </c>
      <c r="D38" s="45"/>
      <c r="E38" s="74">
        <f>'TS2'!AN31</f>
        <v>3.8127777777777774</v>
      </c>
      <c r="F38" s="74"/>
      <c r="G38" s="74">
        <f>'TS2'!AY31</f>
        <v>3.4431055900621113</v>
      </c>
      <c r="H38" s="33" t="str">
        <f>'TS2'!AZ31</f>
        <v>PASSED</v>
      </c>
    </row>
    <row r="39" spans="1:8" ht="18" customHeight="1" x14ac:dyDescent="0.25">
      <c r="A39" s="49">
        <v>30</v>
      </c>
      <c r="B39" s="51" t="s">
        <v>177</v>
      </c>
      <c r="C39" s="49" t="s">
        <v>96</v>
      </c>
      <c r="D39" s="45"/>
      <c r="E39" s="74">
        <f>'TS2'!AN32</f>
        <v>3.9583333333333335</v>
      </c>
      <c r="F39" s="74"/>
      <c r="G39" s="74">
        <f>'TS2'!AY32</f>
        <v>3.7275776397515528</v>
      </c>
      <c r="H39" s="33" t="str">
        <f>'TS2'!AZ32</f>
        <v>PASSED</v>
      </c>
    </row>
    <row r="40" spans="1:8" ht="18" customHeight="1" x14ac:dyDescent="0.25">
      <c r="A40" s="73">
        <v>31</v>
      </c>
      <c r="B40" s="51" t="s">
        <v>178</v>
      </c>
      <c r="C40" s="49" t="s">
        <v>97</v>
      </c>
      <c r="D40" s="45"/>
      <c r="E40" s="74">
        <f>'TS2'!AN33</f>
        <v>3.5211111111111113</v>
      </c>
      <c r="F40" s="74"/>
      <c r="G40" s="74">
        <f>'TS2'!AY33</f>
        <v>3.1445341614906832</v>
      </c>
      <c r="H40" s="33" t="str">
        <f>'TS2'!AZ33</f>
        <v>PASSED</v>
      </c>
    </row>
    <row r="41" spans="1:8" ht="18" customHeight="1" x14ac:dyDescent="0.25">
      <c r="A41" s="49">
        <v>32</v>
      </c>
      <c r="B41" s="51" t="s">
        <v>179</v>
      </c>
      <c r="C41" s="49" t="s">
        <v>98</v>
      </c>
      <c r="D41" s="45"/>
      <c r="E41" s="74">
        <f>'TS2'!AN34</f>
        <v>3.4377777777777778</v>
      </c>
      <c r="F41" s="74"/>
      <c r="G41" s="74">
        <f>'TS2'!AY34</f>
        <v>3.3029192546583848</v>
      </c>
      <c r="H41" s="33" t="str">
        <f>'TS2'!AZ34</f>
        <v>PASSED</v>
      </c>
    </row>
    <row r="42" spans="1:8" ht="18" customHeight="1" x14ac:dyDescent="0.25">
      <c r="A42" s="73">
        <v>33</v>
      </c>
      <c r="B42" s="51" t="s">
        <v>180</v>
      </c>
      <c r="C42" s="49" t="s">
        <v>99</v>
      </c>
      <c r="D42" s="45"/>
      <c r="E42" s="74">
        <f>'TS2'!AN35</f>
        <v>2.9377777777777778</v>
      </c>
      <c r="F42" s="74"/>
      <c r="G42" s="74">
        <f>'TS2'!AY35</f>
        <v>3.1440993788819873</v>
      </c>
      <c r="H42" s="33" t="str">
        <f>'TS2'!AZ35</f>
        <v>PASSED</v>
      </c>
    </row>
    <row r="43" spans="1:8" ht="18" customHeight="1" x14ac:dyDescent="0.25">
      <c r="A43" s="49">
        <v>34</v>
      </c>
      <c r="B43" s="51" t="s">
        <v>181</v>
      </c>
      <c r="C43" s="49" t="s">
        <v>100</v>
      </c>
      <c r="D43" s="45"/>
      <c r="E43" s="74">
        <f>'TS2'!AN36</f>
        <v>3.6877777777777774</v>
      </c>
      <c r="F43" s="74"/>
      <c r="G43" s="74">
        <f>'TS2'!AY36</f>
        <v>3.5727950310559007</v>
      </c>
      <c r="H43" s="33" t="str">
        <f>'TS2'!AZ36</f>
        <v>PASSED</v>
      </c>
    </row>
    <row r="44" spans="1:8" ht="18" customHeight="1" x14ac:dyDescent="0.25">
      <c r="A44" s="73">
        <v>35</v>
      </c>
      <c r="B44" s="51" t="s">
        <v>182</v>
      </c>
      <c r="C44" s="49" t="s">
        <v>101</v>
      </c>
      <c r="D44" s="45"/>
      <c r="E44" s="74">
        <f>'TS2'!AN37</f>
        <v>3.0627777777777778</v>
      </c>
      <c r="F44" s="74"/>
      <c r="G44" s="74">
        <f>'TS2'!AY37</f>
        <v>2.9282608695652175</v>
      </c>
      <c r="H44" s="33" t="str">
        <f>'TS2'!AZ37</f>
        <v>PASSED</v>
      </c>
    </row>
    <row r="45" spans="1:8" ht="8.25" customHeight="1" x14ac:dyDescent="0.25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 x14ac:dyDescent="0.25">
      <c r="B46" s="145" t="s">
        <v>31</v>
      </c>
      <c r="C46" s="145"/>
      <c r="D46" s="145"/>
      <c r="E46" s="145"/>
      <c r="F46" s="145"/>
      <c r="G46" s="145"/>
      <c r="H46" s="145"/>
    </row>
    <row r="47" spans="1:8" ht="17.100000000000001" customHeight="1" x14ac:dyDescent="0.25"/>
    <row r="48" spans="1:8" ht="17.100000000000001" customHeight="1" x14ac:dyDescent="0.25"/>
    <row r="49" spans="1:18" ht="17.100000000000001" customHeight="1" x14ac:dyDescent="0.25">
      <c r="E49" s="36"/>
      <c r="F49" s="36"/>
      <c r="G49" s="84"/>
      <c r="H49" s="37"/>
      <c r="R49" s="26"/>
    </row>
    <row r="50" spans="1:18" ht="17.100000000000001" customHeight="1" x14ac:dyDescent="0.25">
      <c r="E50" s="36"/>
      <c r="F50" s="36"/>
      <c r="G50" s="84"/>
      <c r="H50" s="38"/>
      <c r="R50" s="26"/>
    </row>
    <row r="51" spans="1:18" s="34" customFormat="1" ht="17.100000000000001" customHeight="1" x14ac:dyDescent="0.35">
      <c r="A51" s="146"/>
      <c r="B51" s="146"/>
      <c r="C51" s="146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 x14ac:dyDescent="0.3">
      <c r="A52" s="50"/>
      <c r="B52" s="50"/>
      <c r="C52" s="50"/>
      <c r="D52" s="50"/>
      <c r="G52" s="75"/>
    </row>
    <row r="53" spans="1:18" s="25" customFormat="1" ht="14.25" customHeight="1" x14ac:dyDescent="0.3">
      <c r="A53" s="50"/>
      <c r="B53" s="50"/>
      <c r="C53" s="50"/>
      <c r="D53" s="50"/>
      <c r="G53" s="75"/>
    </row>
    <row r="54" spans="1:18" s="25" customFormat="1" ht="14.25" customHeight="1" x14ac:dyDescent="0.3">
      <c r="A54" s="50"/>
      <c r="B54" s="50"/>
      <c r="C54" s="50"/>
      <c r="D54" s="50"/>
      <c r="G54" s="75"/>
    </row>
    <row r="55" spans="1:18" s="25" customFormat="1" ht="14.25" customHeight="1" x14ac:dyDescent="0.3">
      <c r="A55" s="50"/>
      <c r="B55" s="50"/>
      <c r="C55" s="50"/>
      <c r="D55" s="50"/>
      <c r="G55" s="75"/>
    </row>
    <row r="56" spans="1:18" s="25" customFormat="1" ht="14.25" customHeight="1" x14ac:dyDescent="0.3">
      <c r="A56" s="50"/>
      <c r="B56" s="50"/>
      <c r="C56" s="50"/>
      <c r="D56" s="50"/>
      <c r="G56" s="75"/>
    </row>
    <row r="57" spans="1:18" s="25" customFormat="1" ht="14.25" customHeight="1" x14ac:dyDescent="0.3">
      <c r="A57" s="50"/>
      <c r="B57" s="50"/>
      <c r="C57" s="50"/>
      <c r="D57" s="50"/>
      <c r="E57" s="50"/>
      <c r="F57" s="50"/>
      <c r="G57" s="50"/>
    </row>
    <row r="58" spans="1:18" s="25" customFormat="1" ht="14.25" customHeight="1" x14ac:dyDescent="0.3">
      <c r="A58" s="50"/>
      <c r="B58" s="50"/>
      <c r="C58" s="50"/>
      <c r="D58" s="50"/>
      <c r="E58" s="50"/>
      <c r="F58" s="50"/>
      <c r="G58" s="50"/>
    </row>
    <row r="59" spans="1:18" s="25" customFormat="1" ht="14.25" customHeight="1" x14ac:dyDescent="0.3">
      <c r="A59" s="50"/>
      <c r="B59" s="50"/>
      <c r="C59" s="50"/>
      <c r="D59" s="50"/>
      <c r="G59" s="75"/>
    </row>
    <row r="60" spans="1:18" s="25" customFormat="1" ht="14.25" customHeight="1" x14ac:dyDescent="0.3">
      <c r="A60" s="50"/>
      <c r="B60" s="50"/>
      <c r="C60" s="50"/>
      <c r="D60" s="50"/>
      <c r="G60" s="75"/>
    </row>
    <row r="61" spans="1:18" s="34" customFormat="1" x14ac:dyDescent="0.25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 x14ac:dyDescent="0.25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 x14ac:dyDescent="0.25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 x14ac:dyDescent="0.25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 x14ac:dyDescent="0.25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 x14ac:dyDescent="0.25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 x14ac:dyDescent="0.25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MC</cp:lastModifiedBy>
  <cp:lastPrinted>2021-03-02T06:00:08Z</cp:lastPrinted>
  <dcterms:created xsi:type="dcterms:W3CDTF">2010-01-05T16:46:02Z</dcterms:created>
  <dcterms:modified xsi:type="dcterms:W3CDTF">2024-12-02T13:52:21Z</dcterms:modified>
</cp:coreProperties>
</file>