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Fokko Vos\Downloads\vaadin-mail-manager\vaadin-mail-manager\files\"/>
    </mc:Choice>
  </mc:AlternateContent>
  <xr:revisionPtr revIDLastSave="0" documentId="13_ncr:1_{887BEA75-76D9-4708-A3CF-2478D5CEA57F}" xr6:coauthVersionLast="47" xr6:coauthVersionMax="47" xr10:uidLastSave="{00000000-0000-0000-0000-000000000000}"/>
  <bookViews>
    <workbookView xWindow="-120" yWindow="-120" windowWidth="28140" windowHeight="16455" xr2:uid="{00000000-000D-0000-FFFF-FFFF00000000}"/>
  </bookViews>
  <sheets>
    <sheet name="Ablauf" sheetId="1" r:id="rId1"/>
  </sheets>
  <definedNames>
    <definedName name="Display_Week">Ablauf!$S$2</definedName>
    <definedName name="Print_Titles" localSheetId="0">Ablauf!$4:$6</definedName>
    <definedName name="Project_Start">Ablauf!$S$1</definedName>
    <definedName name="task_end" localSheetId="0">Ablauf!$H1</definedName>
    <definedName name="task_progress" localSheetId="0">Ablauf!$F1</definedName>
    <definedName name="task_start" localSheetId="0">Ablauf!$G1</definedName>
    <definedName name="today" localSheetId="0">TODAY()</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1" i="1" l="1"/>
  <c r="F27" i="1" s="1"/>
  <c r="E27" i="1"/>
  <c r="D27" i="1"/>
  <c r="F24" i="1"/>
  <c r="E24" i="1"/>
  <c r="D24" i="1"/>
  <c r="F20" i="1"/>
  <c r="E20" i="1"/>
  <c r="D20" i="1"/>
  <c r="F18" i="1"/>
  <c r="E18" i="1"/>
  <c r="D18" i="1"/>
  <c r="F13" i="1"/>
  <c r="E13" i="1"/>
  <c r="D13" i="1"/>
  <c r="F8" i="1"/>
  <c r="E8" i="1"/>
  <c r="D8" i="1"/>
  <c r="J7" i="1"/>
  <c r="S1" i="1"/>
  <c r="K5" i="1" s="1"/>
  <c r="E32" i="1" l="1"/>
  <c r="K6" i="1"/>
  <c r="K4" i="1"/>
  <c r="L5" i="1"/>
  <c r="D32" i="1"/>
  <c r="G9" i="1"/>
  <c r="M5" i="1" l="1"/>
  <c r="L6" i="1"/>
  <c r="G10" i="1"/>
  <c r="J9" i="1"/>
  <c r="H9" i="1"/>
  <c r="H10" i="1" l="1"/>
  <c r="G11" i="1" s="1"/>
  <c r="M6" i="1"/>
  <c r="N5" i="1"/>
  <c r="O5" i="1" l="1"/>
  <c r="N6" i="1"/>
  <c r="H11" i="1"/>
  <c r="G12" i="1"/>
  <c r="J11" i="1"/>
  <c r="J10" i="1"/>
  <c r="O6" i="1" l="1"/>
  <c r="P5" i="1"/>
  <c r="H12" i="1"/>
  <c r="J12" i="1" s="1"/>
  <c r="G8" i="1"/>
  <c r="H8" i="1"/>
  <c r="G14" i="1" s="1"/>
  <c r="H14" i="1" l="1"/>
  <c r="J14" i="1"/>
  <c r="Q5" i="1"/>
  <c r="P6" i="1"/>
  <c r="J8" i="1"/>
  <c r="G32" i="1"/>
  <c r="Q6" i="1" l="1"/>
  <c r="R5" i="1"/>
  <c r="G15" i="1"/>
  <c r="H15" i="1" l="1"/>
  <c r="S5" i="1"/>
  <c r="R4" i="1"/>
  <c r="R6" i="1"/>
  <c r="S6" i="1" l="1"/>
  <c r="T5" i="1"/>
  <c r="G16" i="1"/>
  <c r="J15" i="1"/>
  <c r="H16" i="1" l="1"/>
  <c r="U5" i="1"/>
  <c r="T6" i="1"/>
  <c r="U6" i="1" l="1"/>
  <c r="V5" i="1"/>
  <c r="G17" i="1"/>
  <c r="H17" i="1" l="1"/>
  <c r="H13" i="1" s="1"/>
  <c r="G19" i="1" s="1"/>
  <c r="G13" i="1"/>
  <c r="J13" i="1" s="1"/>
  <c r="W5" i="1"/>
  <c r="V6" i="1"/>
  <c r="W6" i="1" l="1"/>
  <c r="X5" i="1"/>
  <c r="H19" i="1"/>
  <c r="H18" i="1" s="1"/>
  <c r="G21" i="1" s="1"/>
  <c r="G18" i="1"/>
  <c r="J18" i="1" s="1"/>
  <c r="J19" i="1"/>
  <c r="G22" i="1" l="1"/>
  <c r="H21" i="1"/>
  <c r="Y5" i="1"/>
  <c r="X6" i="1"/>
  <c r="J21" i="1" l="1"/>
  <c r="Y6" i="1"/>
  <c r="Y4" i="1"/>
  <c r="Z5" i="1"/>
  <c r="H22" i="1"/>
  <c r="G23" i="1"/>
  <c r="J22" i="1"/>
  <c r="H23" i="1" l="1"/>
  <c r="H20" i="1" s="1"/>
  <c r="G25" i="1" s="1"/>
  <c r="G20" i="1"/>
  <c r="AA5" i="1"/>
  <c r="Z6" i="1"/>
  <c r="H25" i="1" l="1"/>
  <c r="G26" i="1"/>
  <c r="J25" i="1"/>
  <c r="J20" i="1"/>
  <c r="J23" i="1"/>
  <c r="AA6" i="1"/>
  <c r="AB5" i="1"/>
  <c r="H26" i="1" l="1"/>
  <c r="J26" i="1" s="1"/>
  <c r="G24" i="1"/>
  <c r="J24" i="1" s="1"/>
  <c r="AC5" i="1"/>
  <c r="AB6" i="1"/>
  <c r="H24" i="1"/>
  <c r="G28" i="1" s="1"/>
  <c r="AC6" i="1" l="1"/>
  <c r="AD5" i="1"/>
  <c r="H28" i="1"/>
  <c r="J28" i="1"/>
  <c r="G29" i="1"/>
  <c r="G30" i="1" l="1"/>
  <c r="H29" i="1"/>
  <c r="AE5" i="1"/>
  <c r="AD6" i="1"/>
  <c r="J29" i="1" l="1"/>
  <c r="H30" i="1"/>
  <c r="G31" i="1" s="1"/>
  <c r="AE6" i="1"/>
  <c r="AF5" i="1"/>
  <c r="H31" i="1" l="1"/>
  <c r="J31" i="1" s="1"/>
  <c r="AG5" i="1"/>
  <c r="AF6" i="1"/>
  <c r="AF4" i="1"/>
  <c r="J30" i="1"/>
  <c r="G27" i="1"/>
  <c r="H27" i="1"/>
  <c r="H32" i="1" s="1"/>
  <c r="J32" i="1" s="1"/>
  <c r="J27" i="1" l="1"/>
  <c r="AG6" i="1"/>
  <c r="AH5" i="1"/>
  <c r="AI5" i="1" l="1"/>
  <c r="AH6" i="1"/>
  <c r="AI6" i="1" l="1"/>
  <c r="AJ5" i="1"/>
  <c r="AK5" i="1" l="1"/>
  <c r="AJ6" i="1"/>
  <c r="AK6" i="1" l="1"/>
  <c r="AL5" i="1"/>
  <c r="AM5" i="1" l="1"/>
  <c r="AL6" i="1"/>
  <c r="AM6" i="1" l="1"/>
  <c r="AM4" i="1"/>
  <c r="AN5" i="1"/>
  <c r="AO5" i="1" l="1"/>
  <c r="AN6" i="1"/>
  <c r="AO6" i="1" l="1"/>
  <c r="AP5" i="1"/>
  <c r="AQ5" i="1" l="1"/>
  <c r="AP6" i="1"/>
  <c r="AQ6" i="1" l="1"/>
  <c r="AR5" i="1"/>
  <c r="AS5" i="1" l="1"/>
  <c r="AR6" i="1"/>
  <c r="AS6" i="1" l="1"/>
  <c r="AT5" i="1"/>
  <c r="AU5" i="1" l="1"/>
  <c r="AT4" i="1"/>
  <c r="AT6" i="1"/>
  <c r="AU6" i="1" l="1"/>
  <c r="AV5" i="1"/>
  <c r="AW5" i="1" l="1"/>
  <c r="AV6" i="1"/>
  <c r="AW6" i="1" l="1"/>
  <c r="AX5" i="1"/>
  <c r="AY5" i="1" l="1"/>
  <c r="AX6" i="1"/>
  <c r="AY6" i="1" l="1"/>
  <c r="AZ5" i="1"/>
  <c r="BA5" i="1" l="1"/>
  <c r="AZ6" i="1"/>
  <c r="BA6" i="1" l="1"/>
  <c r="BA4" i="1"/>
  <c r="BB5" i="1"/>
  <c r="BC5" i="1" l="1"/>
  <c r="BB6" i="1"/>
  <c r="BC6" i="1" l="1"/>
  <c r="BD5" i="1"/>
  <c r="BE5" i="1" l="1"/>
  <c r="BD6" i="1"/>
  <c r="BE6" i="1" l="1"/>
  <c r="BF5" i="1"/>
  <c r="BG5" i="1" l="1"/>
  <c r="BF6" i="1"/>
  <c r="BG6" i="1" l="1"/>
  <c r="BH5" i="1"/>
  <c r="BI5" i="1" l="1"/>
  <c r="BH6" i="1"/>
  <c r="BH4" i="1"/>
  <c r="BI6" i="1" l="1"/>
  <c r="BJ5" i="1"/>
  <c r="BK5" i="1" l="1"/>
  <c r="BJ6" i="1"/>
  <c r="BK6" i="1" l="1"/>
  <c r="BL5" i="1"/>
  <c r="BM5" i="1" l="1"/>
  <c r="BL6" i="1"/>
  <c r="BM6" i="1" l="1"/>
  <c r="BN5" i="1"/>
  <c r="BN6" i="1" s="1"/>
</calcChain>
</file>

<file path=xl/sharedStrings.xml><?xml version="1.0" encoding="utf-8"?>
<sst xmlns="http://schemas.openxmlformats.org/spreadsheetml/2006/main" count="54" uniqueCount="42">
  <si>
    <t>Vaadin Mail Manager</t>
  </si>
  <si>
    <t>Project start:</t>
  </si>
  <si>
    <t>Prototyp</t>
  </si>
  <si>
    <t>Display week:</t>
  </si>
  <si>
    <t>Projektleiter: Fokko Vos</t>
  </si>
  <si>
    <t>TASK</t>
  </si>
  <si>
    <t>ASSIGNED TO</t>
  </si>
  <si>
    <t>SOLL</t>
  </si>
  <si>
    <t>IST</t>
  </si>
  <si>
    <t>PROGRESS</t>
  </si>
  <si>
    <t>START</t>
  </si>
  <si>
    <t>END</t>
  </si>
  <si>
    <t xml:space="preserve">Do not delete this row. This row is hidden to preserve a formula that is used to highlight the current day within the project schedule. </t>
  </si>
  <si>
    <t>Informieren</t>
  </si>
  <si>
    <t>Analyse der bestehenden JAMM-Anwendung</t>
  </si>
  <si>
    <t>Gokce Aslan</t>
  </si>
  <si>
    <t>Analyse der zu migrierenden UI</t>
  </si>
  <si>
    <t>Hayden Cook</t>
  </si>
  <si>
    <t>Erstellung der Dokumentation</t>
  </si>
  <si>
    <t>Nuria Acevedo</t>
  </si>
  <si>
    <t>Anforderungsanalyse</t>
  </si>
  <si>
    <t>Olivia Wilson</t>
  </si>
  <si>
    <t>Planen</t>
  </si>
  <si>
    <t>Definition der zu migrierenden Kernfunktionen</t>
  </si>
  <si>
    <t>Jens Martensson</t>
  </si>
  <si>
    <t>Detailierten Zeitplan erstellen</t>
  </si>
  <si>
    <t>Ausarbeitung der Systemarchitektur und Mockups</t>
  </si>
  <si>
    <t>Testkonzept</t>
  </si>
  <si>
    <t>Entscheiden</t>
  </si>
  <si>
    <t xml:space="preserve"> Technologiestack (Versionen)</t>
  </si>
  <si>
    <t>Realisieren</t>
  </si>
  <si>
    <t>Grundgerüst Vaadin UI erstellen</t>
  </si>
  <si>
    <t>LDAP-Anbindung implementieren</t>
  </si>
  <si>
    <t>Usability-Feinschliff und Styling</t>
  </si>
  <si>
    <t>Kontrollieren</t>
  </si>
  <si>
    <t>Anwenung Testkonzept</t>
  </si>
  <si>
    <t>ggf. Anpassungen Vornehmen</t>
  </si>
  <si>
    <t>Auswerten</t>
  </si>
  <si>
    <t>Abgleich mit den Zielen</t>
  </si>
  <si>
    <t>Reflektion und Fazit</t>
  </si>
  <si>
    <t>Finalisierung der Dokumentation</t>
  </si>
  <si>
    <t>Vorbereitung der Präsentation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</si>
</sst>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m/d/yy;@"/>
    <numFmt numFmtId="166" formatCode="ddd\,\ m/d/yyyy"/>
    <numFmt numFmtId="167" formatCode="[$-F800]dddd\,\ mmmm\ dd\,\ yyyy"/>
    <numFmt numFmtId="168" formatCode="mmm\ d\,\ yyyy"/>
    <numFmt numFmtId="169" formatCode="d"/>
    <numFmt numFmtId="170" formatCode="dd/mm/yy;@"/>
  </numFmts>
  <fonts count="28" x14ac:knownFonts="1">
    <font>
      <sz val="11"/>
      <color theme="1"/>
      <name val="Arial"/>
      <scheme val="minor"/>
    </font>
    <font>
      <u/>
      <sz val="11"/>
      <color indexed="4"/>
      <name val="Arial"/>
    </font>
    <font>
      <b/>
      <sz val="22"/>
      <color theme="1" tint="0.34998626667073579"/>
      <name val="Arial Black"/>
      <scheme val="major"/>
    </font>
    <font>
      <sz val="14"/>
      <color theme="1"/>
      <name val="Arial"/>
      <scheme val="minor"/>
    </font>
    <font>
      <sz val="11"/>
      <color theme="0"/>
      <name val="Arial"/>
      <scheme val="minor"/>
    </font>
    <font>
      <b/>
      <sz val="40"/>
      <color theme="9"/>
      <name val="Arial Black"/>
      <scheme val="major"/>
    </font>
    <font>
      <sz val="10"/>
      <name val="Arial"/>
      <scheme val="minor"/>
    </font>
    <font>
      <b/>
      <sz val="16"/>
      <color theme="9"/>
      <name val="Arial"/>
      <scheme val="minor"/>
    </font>
    <font>
      <sz val="16"/>
      <color theme="1"/>
      <name val="Arial"/>
      <scheme val="minor"/>
    </font>
    <font>
      <b/>
      <sz val="16"/>
      <color theme="9"/>
      <name val="Arial Black"/>
      <scheme val="major"/>
    </font>
    <font>
      <b/>
      <sz val="26"/>
      <color rgb="FF215881"/>
      <name val="Arial"/>
      <scheme val="minor"/>
    </font>
    <font>
      <sz val="11"/>
      <color theme="1"/>
      <name val="Arial Black"/>
      <scheme val="major"/>
    </font>
    <font>
      <sz val="10"/>
      <color theme="1"/>
      <name val="Arial"/>
      <scheme val="minor"/>
    </font>
    <font>
      <b/>
      <sz val="10"/>
      <color theme="1"/>
      <name val="Arial"/>
      <scheme val="minor"/>
    </font>
    <font>
      <b/>
      <sz val="8"/>
      <name val="Arial"/>
      <scheme val="minor"/>
    </font>
    <font>
      <b/>
      <sz val="8"/>
      <color theme="1"/>
      <name val="Arial"/>
      <scheme val="minor"/>
    </font>
    <font>
      <b/>
      <sz val="12"/>
      <color theme="1"/>
      <name val="Arial"/>
      <scheme val="minor"/>
    </font>
    <font>
      <sz val="10"/>
      <color rgb="FF14B8A6"/>
      <name val="Arial"/>
      <scheme val="minor"/>
    </font>
    <font>
      <sz val="11"/>
      <name val="Arial"/>
      <scheme val="minor"/>
    </font>
    <font>
      <sz val="10"/>
      <color rgb="FF06B6D4"/>
      <name val="Arial"/>
      <scheme val="minor"/>
    </font>
    <font>
      <sz val="10"/>
      <color rgb="FF3B82F6"/>
      <name val="Arial"/>
      <scheme val="minor"/>
    </font>
    <font>
      <sz val="10"/>
      <color rgb="FF6366F1"/>
      <name val="Arial"/>
      <scheme val="minor"/>
    </font>
    <font>
      <sz val="10"/>
      <color rgb="FF8B5CF6"/>
      <name val="Arial"/>
      <scheme val="minor"/>
    </font>
    <font>
      <sz val="10"/>
      <color rgb="FFA855F7"/>
      <name val="Arial"/>
      <scheme val="minor"/>
    </font>
    <font>
      <i/>
      <sz val="10"/>
      <color theme="1"/>
      <name val="Arial"/>
      <scheme val="minor"/>
    </font>
    <font>
      <b/>
      <sz val="11"/>
      <color theme="1" tint="0.499984740745262"/>
      <name val="Arial"/>
      <scheme val="minor"/>
    </font>
    <font>
      <sz val="10"/>
      <color theme="1" tint="0.499984740745262"/>
      <name val="Arial"/>
    </font>
    <font>
      <sz val="11"/>
      <color theme="1"/>
      <name val="Arial"/>
      <scheme val="minor"/>
    </font>
  </fonts>
  <fills count="17">
    <fill>
      <patternFill patternType="none"/>
    </fill>
    <fill>
      <patternFill patternType="gray125"/>
    </fill>
    <fill>
      <patternFill patternType="solid">
        <fgColor theme="0" tint="-4.9989318521683403E-2"/>
        <bgColor indexed="65"/>
      </patternFill>
    </fill>
    <fill>
      <patternFill patternType="solid">
        <fgColor theme="0" tint="-4.9989318521683403E-2"/>
        <bgColor theme="4"/>
      </patternFill>
    </fill>
    <fill>
      <patternFill patternType="solid">
        <fgColor theme="0" tint="-0.14996795556505021"/>
        <bgColor indexed="65"/>
      </patternFill>
    </fill>
    <fill>
      <patternFill patternType="solid">
        <fgColor rgb="FF2DD4BF"/>
      </patternFill>
    </fill>
    <fill>
      <patternFill patternType="solid">
        <fgColor rgb="FF99F6E4"/>
      </patternFill>
    </fill>
    <fill>
      <patternFill patternType="solid">
        <fgColor rgb="FF22D3EE"/>
      </patternFill>
    </fill>
    <fill>
      <patternFill patternType="solid">
        <fgColor rgb="FFA5F3FC"/>
      </patternFill>
    </fill>
    <fill>
      <patternFill patternType="solid">
        <fgColor rgb="FF60A5FA"/>
      </patternFill>
    </fill>
    <fill>
      <patternFill patternType="solid">
        <fgColor rgb="FFBFDBFE"/>
      </patternFill>
    </fill>
    <fill>
      <patternFill patternType="solid">
        <fgColor rgb="FF818CF8"/>
      </patternFill>
    </fill>
    <fill>
      <patternFill patternType="solid">
        <fgColor rgb="FFC7D2FE"/>
      </patternFill>
    </fill>
    <fill>
      <patternFill patternType="solid">
        <fgColor rgb="FFA78BFA"/>
      </patternFill>
    </fill>
    <fill>
      <patternFill patternType="solid">
        <fgColor rgb="FFDDD6FE"/>
      </patternFill>
    </fill>
    <fill>
      <patternFill patternType="solid">
        <fgColor rgb="FFC084FC"/>
      </patternFill>
    </fill>
    <fill>
      <patternFill patternType="solid">
        <fgColor rgb="FFE9D5FF"/>
      </patternFill>
    </fill>
  </fills>
  <borders count="28">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diagonal/>
    </border>
    <border>
      <left/>
      <right/>
      <top style="thin">
        <color theme="1" tint="0.499984740745262"/>
      </top>
      <bottom style="thin">
        <color theme="1" tint="0.499984740745262"/>
      </bottom>
      <diagonal/>
    </border>
    <border>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style="thin">
        <color theme="0" tint="-0.14993743705557422"/>
      </left>
      <right style="thin">
        <color theme="0" tint="-0.14993743705557422"/>
      </right>
      <top/>
      <bottom/>
      <diagonal/>
    </border>
    <border>
      <left/>
      <right/>
      <top/>
      <bottom style="thin">
        <color rgb="FF2DD4BF"/>
      </bottom>
      <diagonal/>
    </border>
    <border>
      <left/>
      <right/>
      <top style="thin">
        <color theme="0" tint="-4.9989318521683403E-2"/>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rgb="FF2DD4BF"/>
      </top>
      <bottom style="thin">
        <color rgb="FF2DD4BF"/>
      </bottom>
      <diagonal/>
    </border>
    <border>
      <left/>
      <right/>
      <top style="thin">
        <color rgb="FF2DD4BF"/>
      </top>
      <bottom style="thin">
        <color rgb="FF60A5FA"/>
      </bottom>
      <diagonal/>
    </border>
    <border>
      <left/>
      <right/>
      <top/>
      <bottom style="thin">
        <color theme="0" tint="-4.9989318521683403E-2"/>
      </bottom>
      <diagonal/>
    </border>
    <border>
      <left/>
      <right/>
      <top style="thin">
        <color rgb="FF60A5FA"/>
      </top>
      <bottom style="thin">
        <color rgb="FF60A5FA"/>
      </bottom>
      <diagonal/>
    </border>
    <border>
      <left/>
      <right/>
      <top style="thin">
        <color rgb="FF60A5FA"/>
      </top>
      <bottom style="thin">
        <color rgb="FF818CF8"/>
      </bottom>
      <diagonal/>
    </border>
    <border>
      <left/>
      <right/>
      <top style="thin">
        <color theme="0" tint="-4.9989318521683403E-2"/>
      </top>
      <bottom style="thin">
        <color theme="0" tint="-4.9989318521683403E-2"/>
      </bottom>
      <diagonal/>
    </border>
    <border>
      <left/>
      <right/>
      <top style="thin">
        <color rgb="FF818CF8"/>
      </top>
      <bottom style="thin">
        <color rgb="FF818CF8"/>
      </bottom>
      <diagonal/>
    </border>
    <border>
      <left/>
      <right/>
      <top style="thin">
        <color rgb="FF818CF8"/>
      </top>
      <bottom style="thin">
        <color rgb="FFA78BFA"/>
      </bottom>
      <diagonal/>
    </border>
    <border>
      <left/>
      <right/>
      <top/>
      <bottom style="thin">
        <color rgb="FFA78BFA"/>
      </bottom>
      <diagonal/>
    </border>
    <border>
      <left/>
      <right/>
      <top style="thin">
        <color rgb="FFA78BFA"/>
      </top>
      <bottom style="thin">
        <color rgb="FFA78BFA"/>
      </bottom>
      <diagonal/>
    </border>
    <border>
      <left/>
      <right/>
      <top style="thin">
        <color rgb="FFA78BFA"/>
      </top>
      <bottom style="thin">
        <color rgb="FFC084FC"/>
      </bottom>
      <diagonal/>
    </border>
    <border>
      <left/>
      <right/>
      <top style="thin">
        <color rgb="FFC084FC"/>
      </top>
      <bottom style="thin">
        <color rgb="FFC084FC"/>
      </bottom>
      <diagonal/>
    </border>
  </borders>
  <cellStyleXfs count="11">
    <xf numFmtId="0" fontId="0" fillId="0" borderId="0"/>
    <xf numFmtId="164" fontId="27" fillId="0" borderId="1" applyFill="0">
      <alignment horizontal="center" vertical="center"/>
    </xf>
    <xf numFmtId="0" fontId="1" fillId="0" borderId="0" applyNumberFormat="0" applyFill="0" applyBorder="0" applyProtection="0">
      <alignment vertical="top"/>
      <protection locked="0"/>
    </xf>
    <xf numFmtId="0" fontId="27" fillId="0" borderId="1" applyFill="0">
      <alignment horizontal="center" vertical="center"/>
    </xf>
    <xf numFmtId="166" fontId="27" fillId="0" borderId="2">
      <alignment horizontal="center" vertical="center"/>
    </xf>
    <xf numFmtId="9" fontId="27" fillId="0" borderId="0" applyFont="0" applyFill="0" applyBorder="0" applyProtection="0"/>
    <xf numFmtId="0" fontId="27" fillId="0" borderId="1" applyFill="0">
      <alignment horizontal="left" vertical="center" indent="2"/>
    </xf>
    <xf numFmtId="0" fontId="2" fillId="0" borderId="0" applyNumberFormat="0" applyFill="0" applyBorder="0" applyProtection="0"/>
    <xf numFmtId="0" fontId="3" fillId="0" borderId="0" applyNumberFormat="0" applyFill="0" applyProtection="0"/>
    <xf numFmtId="0" fontId="27" fillId="0" borderId="0" applyNumberFormat="0" applyFill="0" applyProtection="0">
      <alignment horizontal="right" indent="1"/>
    </xf>
    <xf numFmtId="0" fontId="4" fillId="0" borderId="0"/>
  </cellStyleXfs>
  <cellXfs count="123">
    <xf numFmtId="0" fontId="0" fillId="0" borderId="0" xfId="0"/>
    <xf numFmtId="0" fontId="4" fillId="0" borderId="0" xfId="10" applyFont="1"/>
    <xf numFmtId="0" fontId="0" fillId="0" borderId="0" xfId="0" applyAlignment="1">
      <alignment horizontal="center"/>
    </xf>
    <xf numFmtId="0" fontId="4" fillId="0" borderId="0" xfId="10" applyFont="1" applyAlignment="1">
      <alignment wrapText="1"/>
    </xf>
    <xf numFmtId="0" fontId="6" fillId="0" borderId="0" xfId="0" applyFont="1"/>
    <xf numFmtId="0" fontId="0" fillId="0" borderId="0" xfId="0"/>
    <xf numFmtId="0" fontId="8" fillId="0" borderId="0" xfId="0" applyFont="1"/>
    <xf numFmtId="169" fontId="14" fillId="4" borderId="8" xfId="0" applyNumberFormat="1" applyFont="1" applyFill="1" applyBorder="1" applyAlignment="1">
      <alignment horizontal="center" vertical="center"/>
    </xf>
    <xf numFmtId="169" fontId="14" fillId="4" borderId="4" xfId="0" applyNumberFormat="1" applyFont="1" applyFill="1" applyBorder="1" applyAlignment="1">
      <alignment horizontal="center" vertical="center"/>
    </xf>
    <xf numFmtId="169" fontId="14" fillId="4" borderId="6" xfId="0" applyNumberFormat="1" applyFont="1" applyFill="1" applyBorder="1" applyAlignment="1">
      <alignment horizontal="center" vertical="center"/>
    </xf>
    <xf numFmtId="0" fontId="15" fillId="2" borderId="9" xfId="0" applyFont="1" applyFill="1" applyBorder="1" applyAlignment="1">
      <alignment horizontal="center" vertical="center" shrinkToFit="1"/>
    </xf>
    <xf numFmtId="0" fontId="15" fillId="2" borderId="10" xfId="0" applyFont="1" applyFill="1" applyBorder="1" applyAlignment="1">
      <alignment horizontal="center" vertical="center" shrinkToFit="1"/>
    </xf>
    <xf numFmtId="0" fontId="15" fillId="2" borderId="11" xfId="0" applyFont="1" applyFill="1" applyBorder="1" applyAlignment="1">
      <alignment horizontal="center" vertical="center" shrinkToFit="1"/>
    </xf>
    <xf numFmtId="0" fontId="12" fillId="0" borderId="0" xfId="0" applyFont="1"/>
    <xf numFmtId="0" fontId="12" fillId="0" borderId="0" xfId="0" applyFont="1" applyAlignment="1">
      <alignment wrapText="1"/>
    </xf>
    <xf numFmtId="0" fontId="0" fillId="0" borderId="12" xfId="0" applyBorder="1" applyAlignment="1">
      <alignment vertical="center"/>
    </xf>
    <xf numFmtId="0" fontId="0" fillId="0" borderId="0" xfId="0" applyAlignment="1">
      <alignment vertical="center"/>
    </xf>
    <xf numFmtId="0" fontId="16" fillId="5" borderId="13" xfId="0" applyFont="1" applyFill="1" applyBorder="1" applyAlignment="1">
      <alignment horizontal="left" vertical="center" indent="1"/>
    </xf>
    <xf numFmtId="0" fontId="12" fillId="5" borderId="13" xfId="3" applyFont="1" applyFill="1" applyBorder="1" applyAlignment="1">
      <alignment vertical="center"/>
    </xf>
    <xf numFmtId="0" fontId="17" fillId="5" borderId="13" xfId="3" applyFont="1" applyFill="1" applyBorder="1" applyAlignment="1">
      <alignment horizontal="left" vertical="center"/>
    </xf>
    <xf numFmtId="9" fontId="17" fillId="5" borderId="13" xfId="5" applyNumberFormat="1" applyFont="1" applyFill="1" applyBorder="1" applyAlignment="1">
      <alignment horizontal="center" vertical="center"/>
    </xf>
    <xf numFmtId="170" fontId="17" fillId="5" borderId="13" xfId="0" applyNumberFormat="1" applyFont="1" applyFill="1" applyBorder="1" applyAlignment="1">
      <alignment horizontal="center" vertical="center"/>
    </xf>
    <xf numFmtId="0" fontId="18" fillId="0" borderId="0" xfId="0" applyFont="1" applyAlignment="1">
      <alignment horizontal="center" vertical="center"/>
    </xf>
    <xf numFmtId="0" fontId="18" fillId="0" borderId="1" xfId="0" applyFont="1" applyBorder="1" applyAlignment="1">
      <alignment horizontal="center" vertical="center"/>
    </xf>
    <xf numFmtId="0" fontId="0" fillId="0" borderId="14" xfId="0" applyBorder="1" applyAlignment="1">
      <alignment vertical="center"/>
    </xf>
    <xf numFmtId="0" fontId="12" fillId="6" borderId="13" xfId="6" applyFont="1" applyFill="1" applyBorder="1" applyAlignment="1">
      <alignment horizontal="left" vertical="center" indent="2"/>
    </xf>
    <xf numFmtId="0" fontId="12" fillId="6" borderId="13" xfId="3" applyFont="1" applyFill="1" applyBorder="1" applyAlignment="1">
      <alignment vertical="center"/>
    </xf>
    <xf numFmtId="0" fontId="12" fillId="6" borderId="13" xfId="3" applyFont="1" applyFill="1" applyBorder="1" applyAlignment="1">
      <alignment horizontal="left" vertical="center"/>
    </xf>
    <xf numFmtId="9" fontId="6" fillId="6" borderId="13" xfId="5" applyNumberFormat="1" applyFont="1" applyFill="1" applyBorder="1" applyAlignment="1">
      <alignment horizontal="center" vertical="center"/>
    </xf>
    <xf numFmtId="170" fontId="12" fillId="6" borderId="13" xfId="1" applyNumberFormat="1" applyFont="1" applyFill="1" applyBorder="1" applyAlignment="1">
      <alignment horizontal="center" vertical="center"/>
    </xf>
    <xf numFmtId="0" fontId="0" fillId="0" borderId="15" xfId="0" applyBorder="1" applyAlignment="1">
      <alignment vertical="center"/>
    </xf>
    <xf numFmtId="0" fontId="12" fillId="6" borderId="16" xfId="6" applyFont="1" applyFill="1" applyBorder="1" applyAlignment="1">
      <alignment horizontal="left" vertical="center" indent="2"/>
    </xf>
    <xf numFmtId="0" fontId="12" fillId="6" borderId="16" xfId="3" applyFont="1" applyFill="1" applyBorder="1" applyAlignment="1">
      <alignment vertical="center"/>
    </xf>
    <xf numFmtId="0" fontId="12" fillId="6" borderId="16" xfId="3" applyFont="1" applyFill="1" applyBorder="1" applyAlignment="1">
      <alignment horizontal="left" vertical="center"/>
    </xf>
    <xf numFmtId="170" fontId="12" fillId="6" borderId="0" xfId="1" applyNumberFormat="1" applyFont="1" applyFill="1" applyBorder="1" applyAlignment="1">
      <alignment horizontal="center" vertical="center"/>
    </xf>
    <xf numFmtId="0" fontId="0" fillId="0" borderId="15" xfId="0" applyBorder="1" applyAlignment="1">
      <alignment horizontal="right" vertical="center"/>
    </xf>
    <xf numFmtId="170" fontId="12" fillId="6" borderId="16" xfId="1" applyNumberFormat="1" applyFont="1" applyFill="1" applyBorder="1" applyAlignment="1">
      <alignment horizontal="center" vertical="center"/>
    </xf>
    <xf numFmtId="0" fontId="16" fillId="7" borderId="16" xfId="0" applyFont="1" applyFill="1" applyBorder="1" applyAlignment="1">
      <alignment horizontal="left" vertical="center" indent="1"/>
    </xf>
    <xf numFmtId="0" fontId="12" fillId="7" borderId="16" xfId="3" applyFont="1" applyFill="1" applyBorder="1" applyAlignment="1">
      <alignment vertical="center"/>
    </xf>
    <xf numFmtId="0" fontId="19" fillId="7" borderId="16" xfId="3" applyFont="1" applyFill="1" applyBorder="1" applyAlignment="1">
      <alignment horizontal="left" vertical="center"/>
    </xf>
    <xf numFmtId="9" fontId="19" fillId="7" borderId="16" xfId="5" applyNumberFormat="1" applyFont="1" applyFill="1" applyBorder="1" applyAlignment="1">
      <alignment horizontal="center" vertical="center"/>
    </xf>
    <xf numFmtId="170" fontId="19" fillId="7" borderId="16" xfId="0" applyNumberFormat="1" applyFont="1" applyFill="1" applyBorder="1" applyAlignment="1">
      <alignment horizontal="center" vertical="center"/>
    </xf>
    <xf numFmtId="0" fontId="12" fillId="8" borderId="16" xfId="6" applyFont="1" applyFill="1" applyBorder="1" applyAlignment="1">
      <alignment horizontal="left" vertical="center" indent="2"/>
    </xf>
    <xf numFmtId="0" fontId="12" fillId="8" borderId="16" xfId="3" applyFont="1" applyFill="1" applyBorder="1" applyAlignment="1">
      <alignment vertical="center"/>
    </xf>
    <xf numFmtId="0" fontId="12" fillId="8" borderId="16" xfId="3" applyFont="1" applyFill="1" applyBorder="1" applyAlignment="1">
      <alignment horizontal="left" vertical="center"/>
    </xf>
    <xf numFmtId="9" fontId="6" fillId="8" borderId="16" xfId="5" applyNumberFormat="1" applyFont="1" applyFill="1" applyBorder="1" applyAlignment="1">
      <alignment horizontal="center" vertical="center"/>
    </xf>
    <xf numFmtId="170" fontId="12" fillId="8" borderId="16" xfId="1" applyNumberFormat="1" applyFont="1" applyFill="1" applyBorder="1" applyAlignment="1">
      <alignment horizontal="center" vertical="center"/>
    </xf>
    <xf numFmtId="0" fontId="16" fillId="9" borderId="17" xfId="0" applyFont="1" applyFill="1" applyBorder="1" applyAlignment="1">
      <alignment horizontal="left" vertical="center" indent="1"/>
    </xf>
    <xf numFmtId="0" fontId="12" fillId="9" borderId="17" xfId="3" applyFont="1" applyFill="1" applyBorder="1" applyAlignment="1">
      <alignment vertical="center"/>
    </xf>
    <xf numFmtId="0" fontId="20" fillId="9" borderId="17" xfId="3" applyFont="1" applyFill="1" applyBorder="1" applyAlignment="1">
      <alignment horizontal="left" vertical="center"/>
    </xf>
    <xf numFmtId="9" fontId="20" fillId="9" borderId="17" xfId="5" applyNumberFormat="1" applyFont="1" applyFill="1" applyBorder="1" applyAlignment="1">
      <alignment horizontal="center" vertical="center"/>
    </xf>
    <xf numFmtId="170" fontId="20" fillId="9" borderId="17" xfId="0" applyNumberFormat="1" applyFont="1" applyFill="1" applyBorder="1" applyAlignment="1">
      <alignment horizontal="center" vertical="center"/>
    </xf>
    <xf numFmtId="0" fontId="0" fillId="0" borderId="18" xfId="0" applyBorder="1" applyAlignment="1">
      <alignment vertical="center"/>
    </xf>
    <xf numFmtId="0" fontId="12" fillId="10" borderId="19" xfId="6" applyFont="1" applyFill="1" applyBorder="1" applyAlignment="1">
      <alignment horizontal="left" vertical="center" indent="2"/>
    </xf>
    <xf numFmtId="0" fontId="12" fillId="10" borderId="19" xfId="3" applyFont="1" applyFill="1" applyBorder="1" applyAlignment="1">
      <alignment vertical="center"/>
    </xf>
    <xf numFmtId="0" fontId="12" fillId="10" borderId="19" xfId="3" applyFont="1" applyFill="1" applyBorder="1" applyAlignment="1">
      <alignment horizontal="left" vertical="center"/>
    </xf>
    <xf numFmtId="9" fontId="6" fillId="10" borderId="19" xfId="5" applyNumberFormat="1" applyFont="1" applyFill="1" applyBorder="1" applyAlignment="1">
      <alignment horizontal="center" vertical="center"/>
    </xf>
    <xf numFmtId="170" fontId="12" fillId="10" borderId="19" xfId="1" applyNumberFormat="1" applyFont="1" applyFill="1" applyBorder="1" applyAlignment="1">
      <alignment horizontal="center" vertical="center"/>
    </xf>
    <xf numFmtId="0" fontId="16" fillId="11" borderId="20" xfId="0" applyFont="1" applyFill="1" applyBorder="1" applyAlignment="1">
      <alignment horizontal="left" vertical="center" indent="1"/>
    </xf>
    <xf numFmtId="0" fontId="12" fillId="11" borderId="20" xfId="3" applyFont="1" applyFill="1" applyBorder="1" applyAlignment="1">
      <alignment vertical="center"/>
    </xf>
    <xf numFmtId="0" fontId="21" fillId="11" borderId="20" xfId="3" applyFont="1" applyFill="1" applyBorder="1" applyAlignment="1">
      <alignment horizontal="left" vertical="center"/>
    </xf>
    <xf numFmtId="9" fontId="21" fillId="11" borderId="20" xfId="5" applyNumberFormat="1" applyFont="1" applyFill="1" applyBorder="1" applyAlignment="1">
      <alignment horizontal="center" vertical="center"/>
    </xf>
    <xf numFmtId="170" fontId="21" fillId="11" borderId="20" xfId="0" applyNumberFormat="1" applyFont="1" applyFill="1" applyBorder="1" applyAlignment="1">
      <alignment horizontal="center" vertical="center"/>
    </xf>
    <xf numFmtId="0" fontId="0" fillId="0" borderId="21" xfId="0" applyBorder="1" applyAlignment="1">
      <alignment vertical="center"/>
    </xf>
    <xf numFmtId="0" fontId="12" fillId="12" borderId="22" xfId="6" applyFont="1" applyFill="1" applyBorder="1" applyAlignment="1">
      <alignment horizontal="left" vertical="center" indent="2"/>
    </xf>
    <xf numFmtId="0" fontId="12" fillId="12" borderId="22" xfId="3" applyFont="1" applyFill="1" applyBorder="1" applyAlignment="1">
      <alignment vertical="center"/>
    </xf>
    <xf numFmtId="0" fontId="12" fillId="12" borderId="22" xfId="3" applyFont="1" applyFill="1" applyBorder="1" applyAlignment="1">
      <alignment horizontal="left" vertical="center"/>
    </xf>
    <xf numFmtId="9" fontId="6" fillId="12" borderId="22" xfId="5" applyNumberFormat="1" applyFont="1" applyFill="1" applyBorder="1" applyAlignment="1">
      <alignment horizontal="center" vertical="center"/>
    </xf>
    <xf numFmtId="170" fontId="12" fillId="12" borderId="22" xfId="1" applyNumberFormat="1" applyFont="1" applyFill="1" applyBorder="1" applyAlignment="1">
      <alignment horizontal="center" vertical="center"/>
    </xf>
    <xf numFmtId="0" fontId="16" fillId="13" borderId="23" xfId="0" applyFont="1" applyFill="1" applyBorder="1" applyAlignment="1">
      <alignment horizontal="left" vertical="center" indent="1"/>
    </xf>
    <xf numFmtId="0" fontId="12" fillId="13" borderId="23" xfId="3" applyFont="1" applyFill="1" applyBorder="1" applyAlignment="1">
      <alignment vertical="center"/>
    </xf>
    <xf numFmtId="0" fontId="22" fillId="13" borderId="23" xfId="3" applyFont="1" applyFill="1" applyBorder="1" applyAlignment="1">
      <alignment horizontal="left" vertical="center"/>
    </xf>
    <xf numFmtId="9" fontId="22" fillId="13" borderId="23" xfId="5" applyNumberFormat="1" applyFont="1" applyFill="1" applyBorder="1" applyAlignment="1">
      <alignment horizontal="center" vertical="center"/>
    </xf>
    <xf numFmtId="170" fontId="22" fillId="13" borderId="23" xfId="0" applyNumberFormat="1" applyFont="1" applyFill="1" applyBorder="1" applyAlignment="1">
      <alignment horizontal="center" vertical="center"/>
    </xf>
    <xf numFmtId="0" fontId="12" fillId="14" borderId="24" xfId="6" applyFont="1" applyFill="1" applyBorder="1" applyAlignment="1">
      <alignment horizontal="left" vertical="center" indent="2"/>
    </xf>
    <xf numFmtId="0" fontId="12" fillId="14" borderId="24" xfId="3" applyFont="1" applyFill="1" applyBorder="1" applyAlignment="1">
      <alignment vertical="center"/>
    </xf>
    <xf numFmtId="0" fontId="12" fillId="14" borderId="24" xfId="3" applyFont="1" applyFill="1" applyBorder="1" applyAlignment="1">
      <alignment horizontal="left" vertical="center"/>
    </xf>
    <xf numFmtId="9" fontId="6" fillId="14" borderId="24" xfId="5" applyNumberFormat="1" applyFont="1" applyFill="1" applyBorder="1" applyAlignment="1">
      <alignment horizontal="center" vertical="center"/>
    </xf>
    <xf numFmtId="170" fontId="12" fillId="14" borderId="24" xfId="1" applyNumberFormat="1" applyFont="1" applyFill="1" applyBorder="1" applyAlignment="1">
      <alignment horizontal="center" vertical="center"/>
    </xf>
    <xf numFmtId="0" fontId="12" fillId="14" borderId="25" xfId="6" applyFont="1" applyFill="1" applyBorder="1" applyAlignment="1">
      <alignment horizontal="left" vertical="center" indent="2"/>
    </xf>
    <xf numFmtId="0" fontId="12" fillId="14" borderId="25" xfId="3" applyFont="1" applyFill="1" applyBorder="1" applyAlignment="1">
      <alignment vertical="center"/>
    </xf>
    <xf numFmtId="170" fontId="12" fillId="14" borderId="25" xfId="1" applyNumberFormat="1" applyFont="1" applyFill="1" applyBorder="1" applyAlignment="1">
      <alignment horizontal="center" vertical="center"/>
    </xf>
    <xf numFmtId="0" fontId="16" fillId="15" borderId="26" xfId="0" applyFont="1" applyFill="1" applyBorder="1" applyAlignment="1">
      <alignment horizontal="left" vertical="center" indent="1"/>
    </xf>
    <xf numFmtId="0" fontId="12" fillId="15" borderId="26" xfId="3" applyFont="1" applyFill="1" applyBorder="1" applyAlignment="1">
      <alignment vertical="center"/>
    </xf>
    <xf numFmtId="0" fontId="23" fillId="15" borderId="26" xfId="3" applyFont="1" applyFill="1" applyBorder="1" applyAlignment="1">
      <alignment horizontal="left" vertical="center"/>
    </xf>
    <xf numFmtId="9" fontId="23" fillId="15" borderId="26" xfId="5" applyNumberFormat="1" applyFont="1" applyFill="1" applyBorder="1" applyAlignment="1">
      <alignment horizontal="center" vertical="center"/>
    </xf>
    <xf numFmtId="170" fontId="23" fillId="15" borderId="26" xfId="0" applyNumberFormat="1" applyFont="1" applyFill="1" applyBorder="1" applyAlignment="1">
      <alignment horizontal="center" vertical="center"/>
    </xf>
    <xf numFmtId="0" fontId="12" fillId="16" borderId="27" xfId="6" applyFont="1" applyFill="1" applyBorder="1" applyAlignment="1">
      <alignment horizontal="left" vertical="center" indent="2"/>
    </xf>
    <xf numFmtId="0" fontId="12" fillId="16" borderId="27" xfId="3" applyFont="1" applyFill="1" applyBorder="1" applyAlignment="1">
      <alignment vertical="center"/>
    </xf>
    <xf numFmtId="0" fontId="12" fillId="16" borderId="27" xfId="3" applyFont="1" applyFill="1" applyBorder="1" applyAlignment="1">
      <alignment horizontal="left" vertical="center"/>
    </xf>
    <xf numFmtId="9" fontId="6" fillId="16" borderId="27" xfId="5" applyNumberFormat="1" applyFont="1" applyFill="1" applyBorder="1" applyAlignment="1">
      <alignment horizontal="center" vertical="center"/>
    </xf>
    <xf numFmtId="170" fontId="12" fillId="16" borderId="27" xfId="1" applyNumberFormat="1" applyFont="1" applyFill="1" applyBorder="1" applyAlignment="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0" fontId="24" fillId="2" borderId="0" xfId="0" applyFont="1" applyFill="1" applyAlignment="1">
      <alignment horizontal="left" vertical="center"/>
    </xf>
    <xf numFmtId="9" fontId="6" fillId="2" borderId="0" xfId="5" applyNumberFormat="1" applyFont="1" applyFill="1" applyAlignment="1">
      <alignment horizontal="center" vertical="center"/>
    </xf>
    <xf numFmtId="164" fontId="6" fillId="2" borderId="0" xfId="0" applyNumberFormat="1" applyFont="1" applyFill="1" applyAlignment="1">
      <alignment horizontal="center" vertical="center"/>
    </xf>
    <xf numFmtId="0" fontId="18" fillId="2" borderId="1" xfId="0" applyFont="1" applyFill="1" applyBorder="1" applyAlignment="1">
      <alignment horizontal="center" vertical="center"/>
    </xf>
    <xf numFmtId="0" fontId="0" fillId="2" borderId="0" xfId="0" applyFill="1" applyAlignment="1">
      <alignment vertical="center"/>
    </xf>
    <xf numFmtId="0" fontId="0" fillId="0" borderId="0" xfId="0" applyAlignment="1">
      <alignment horizontal="right" vertical="center"/>
    </xf>
    <xf numFmtId="0" fontId="25" fillId="0" borderId="0" xfId="0" applyFont="1"/>
    <xf numFmtId="0" fontId="4" fillId="0" borderId="0" xfId="0" applyFont="1" applyAlignment="1">
      <alignment horizontal="center"/>
    </xf>
    <xf numFmtId="0" fontId="26" fillId="0" borderId="0" xfId="2" applyFont="1" applyAlignment="1" applyProtection="1"/>
    <xf numFmtId="0" fontId="5" fillId="0" borderId="0" xfId="7" applyFont="1" applyAlignment="1">
      <alignment horizontal="left"/>
    </xf>
    <xf numFmtId="0" fontId="7" fillId="0" borderId="0" xfId="9" applyFont="1" applyAlignment="1">
      <alignment horizontal="left"/>
    </xf>
    <xf numFmtId="0" fontId="0" fillId="0" borderId="0" xfId="0"/>
    <xf numFmtId="167" fontId="9" fillId="0" borderId="0" xfId="4" applyNumberFormat="1" applyFont="1" applyBorder="1" applyAlignment="1">
      <alignment horizontal="left"/>
    </xf>
    <xf numFmtId="0" fontId="10" fillId="0" borderId="0" xfId="0" applyFont="1" applyAlignment="1">
      <alignment horizontal="left" vertical="top"/>
    </xf>
    <xf numFmtId="0" fontId="9" fillId="0" borderId="0" xfId="0" applyFont="1" applyAlignment="1">
      <alignment horizontal="left"/>
    </xf>
    <xf numFmtId="0" fontId="11" fillId="0" borderId="0" xfId="0" applyFont="1"/>
    <xf numFmtId="0" fontId="7" fillId="0" borderId="0" xfId="8" applyFont="1" applyAlignment="1">
      <alignment horizontal="left" vertical="center"/>
    </xf>
    <xf numFmtId="0" fontId="7" fillId="0" borderId="3" xfId="8" applyFont="1" applyBorder="1" applyAlignment="1">
      <alignment horizontal="left" vertical="center"/>
    </xf>
    <xf numFmtId="168" fontId="12" fillId="2" borderId="4" xfId="0" applyNumberFormat="1" applyFont="1" applyFill="1" applyBorder="1" applyAlignment="1">
      <alignment horizontal="center" vertical="center" wrapText="1"/>
    </xf>
    <xf numFmtId="168" fontId="12" fillId="2" borderId="5" xfId="0" applyNumberFormat="1" applyFont="1" applyFill="1" applyBorder="1" applyAlignment="1">
      <alignment horizontal="center" vertical="center" wrapText="1"/>
    </xf>
    <xf numFmtId="168" fontId="12" fillId="2" borderId="6" xfId="0" applyNumberFormat="1" applyFont="1" applyFill="1" applyBorder="1" applyAlignment="1">
      <alignment horizontal="center" vertical="center" wrapText="1"/>
    </xf>
    <xf numFmtId="0" fontId="4" fillId="0" borderId="0" xfId="10" applyFont="1" applyAlignment="1">
      <alignment wrapText="1"/>
    </xf>
    <xf numFmtId="0" fontId="13" fillId="3" borderId="7" xfId="0" applyFont="1" applyFill="1" applyBorder="1" applyAlignment="1">
      <alignment horizontal="left" vertical="center" indent="1"/>
    </xf>
    <xf numFmtId="0" fontId="0" fillId="2" borderId="3" xfId="0" applyFill="1" applyBorder="1" applyAlignment="1">
      <alignment horizontal="left" indent="1"/>
    </xf>
    <xf numFmtId="0" fontId="13" fillId="3" borderId="7" xfId="0" applyFont="1" applyFill="1" applyBorder="1" applyAlignment="1">
      <alignment vertical="center"/>
    </xf>
    <xf numFmtId="0" fontId="0" fillId="2" borderId="3" xfId="0" applyFill="1" applyBorder="1"/>
    <xf numFmtId="0" fontId="13" fillId="3" borderId="7" xfId="0" applyFont="1" applyFill="1" applyBorder="1" applyAlignment="1">
      <alignment horizontal="left" vertical="center"/>
    </xf>
    <xf numFmtId="0" fontId="13" fillId="3" borderId="3" xfId="0" applyFont="1" applyFill="1" applyBorder="1" applyAlignment="1">
      <alignment horizontal="left" vertical="center"/>
    </xf>
    <xf numFmtId="0" fontId="13" fillId="3" borderId="7" xfId="0" applyFont="1" applyFill="1" applyBorder="1" applyAlignment="1">
      <alignment horizontal="center" vertical="center"/>
    </xf>
  </cellXfs>
  <cellStyles count="11">
    <cellStyle name="Date" xfId="1" xr:uid="{00000000-0005-0000-0000-000000000000}"/>
    <cellStyle name="Link" xfId="2" builtinId="8"/>
    <cellStyle name="Name" xfId="3" xr:uid="{00000000-0005-0000-0000-000003000000}"/>
    <cellStyle name="Project Start" xfId="4" xr:uid="{00000000-0005-0000-0000-000004000000}"/>
    <cellStyle name="Prozent" xfId="5" builtinId="5"/>
    <cellStyle name="Standard" xfId="0" builtinId="0"/>
    <cellStyle name="Task" xfId="6" xr:uid="{00000000-0005-0000-0000-000007000000}"/>
    <cellStyle name="Überschrift" xfId="7" builtinId="15"/>
    <cellStyle name="Überschrift 1" xfId="8" builtinId="16"/>
    <cellStyle name="Überschrift 3" xfId="9" builtinId="18"/>
    <cellStyle name="zHiddenText" xfId="10" xr:uid="{00000000-0005-0000-0000-00000C000000}"/>
  </cellStyles>
  <dxfs count="23">
    <dxf>
      <fill>
        <patternFill patternType="solid">
          <fgColor rgb="FFD8B4FE"/>
          <bgColor rgb="FFD8B4FE"/>
        </patternFill>
      </fill>
      <border>
        <left/>
        <right/>
        <top/>
        <bottom/>
      </border>
    </dxf>
    <dxf>
      <fill>
        <patternFill patternType="solid">
          <fgColor rgb="FFEDE9FE"/>
          <bgColor rgb="FFEDE9FE"/>
        </patternFill>
      </fill>
      <border>
        <left/>
        <right/>
        <top/>
        <bottom/>
      </border>
    </dxf>
    <dxf>
      <fill>
        <patternFill patternType="solid">
          <fgColor rgb="FFA5B4FC"/>
          <bgColor rgb="FFA5B4FC"/>
        </patternFill>
      </fill>
      <border>
        <left/>
        <right/>
        <top/>
        <bottom/>
      </border>
    </dxf>
    <dxf>
      <fill>
        <patternFill patternType="solid">
          <fgColor rgb="FFE0E7FF"/>
          <bgColor rgb="FFE0E7FF"/>
        </patternFill>
      </fill>
      <border>
        <left/>
        <right/>
        <top/>
        <bottom/>
      </border>
    </dxf>
    <dxf>
      <fill>
        <patternFill patternType="solid">
          <fgColor rgb="FFA5B4FC"/>
          <bgColor rgb="FFA5B4FC"/>
        </patternFill>
      </fill>
      <border>
        <left/>
        <right/>
        <top/>
        <bottom/>
      </border>
    </dxf>
    <dxf>
      <fill>
        <patternFill patternType="solid">
          <fgColor rgb="FFE0E7FF"/>
          <bgColor rgb="FFE0E7FF"/>
        </patternFill>
      </fill>
      <border>
        <left/>
        <right/>
        <top/>
        <bottom/>
      </border>
    </dxf>
    <dxf>
      <fill>
        <patternFill patternType="solid">
          <fgColor rgb="FF93C5FD"/>
          <bgColor rgb="FF93C5FD"/>
        </patternFill>
      </fill>
      <border>
        <left/>
        <right/>
        <top style="thin">
          <color theme="0" tint="-4.9989318521683403E-2"/>
        </top>
        <bottom style="thin">
          <color theme="0" tint="-4.9989318521683403E-2"/>
        </bottom>
      </border>
    </dxf>
    <dxf>
      <fill>
        <patternFill patternType="solid">
          <fgColor rgb="FFDBEAFE"/>
          <bgColor rgb="FFDBEAFE"/>
        </patternFill>
      </fill>
      <border>
        <left/>
        <right/>
        <top style="thin">
          <color theme="0" tint="-4.9989318521683403E-2"/>
        </top>
        <bottom style="thin">
          <color theme="0" tint="-4.9989318521683403E-2"/>
        </bottom>
      </border>
    </dxf>
    <dxf>
      <fill>
        <patternFill patternType="solid">
          <fgColor rgb="FF67E8F9"/>
          <bgColor rgb="FF67E8F9"/>
        </patternFill>
      </fill>
      <border>
        <left/>
        <right/>
        <top style="thin">
          <color theme="0" tint="-4.9989318521683403E-2"/>
        </top>
        <bottom style="thin">
          <color theme="0" tint="-4.9989318521683403E-2"/>
        </bottom>
      </border>
    </dxf>
    <dxf>
      <fill>
        <patternFill patternType="solid">
          <fgColor rgb="FFCFFAFE"/>
          <bgColor rgb="FFCFFAFE"/>
        </patternFill>
      </fill>
    </dxf>
    <dxf>
      <fill>
        <patternFill patternType="solid">
          <fgColor rgb="FF5EEAD4"/>
          <bgColor rgb="FF5EEAD4"/>
        </patternFill>
      </fill>
      <border>
        <left/>
        <right/>
        <top style="thin">
          <color theme="0" tint="-4.9989318521683403E-2"/>
        </top>
        <bottom style="thin">
          <color theme="0" tint="-4.9989318521683403E-2"/>
        </bottom>
      </border>
    </dxf>
    <dxf>
      <fill>
        <patternFill patternType="solid">
          <fgColor rgb="FFCCFBF1"/>
          <bgColor rgb="FFCCFBF1"/>
        </patternFill>
      </fill>
      <border>
        <left/>
        <right/>
        <top style="thin">
          <color theme="0" tint="-4.9989318521683403E-2"/>
        </top>
        <bottom style="thin">
          <color theme="0" tint="-4.9989318521683403E-2"/>
        </bottom>
      </border>
    </dxf>
    <dxf>
      <fill>
        <patternFill patternType="solid">
          <fgColor rgb="FFFF9999"/>
          <bgColor rgb="FFFF9999"/>
        </patternFill>
      </fill>
    </dxf>
    <dxf>
      <border>
        <left style="thin">
          <color theme="5"/>
        </left>
        <right style="thin">
          <color theme="5"/>
        </right>
        <top/>
        <bottom/>
        <vertical/>
        <horizontal/>
      </border>
    </dxf>
    <dxf>
      <font>
        <color theme="1"/>
      </font>
      <border>
        <left style="thin">
          <color theme="4"/>
        </left>
        <right style="thin">
          <color theme="4"/>
        </right>
        <top style="thin">
          <color theme="4"/>
        </top>
        <bottom style="thin">
          <color theme="4"/>
        </bottom>
      </border>
    </dxf>
    <dxf>
      <font>
        <b/>
        <color theme="1"/>
      </font>
      <border>
        <left/>
        <right/>
        <top style="double">
          <color theme="4"/>
        </top>
        <bottom/>
      </border>
    </dxf>
    <dxf>
      <border>
        <left/>
        <right/>
        <top style="thin">
          <color theme="4" tint="0.39994506668294322"/>
        </top>
        <bottom/>
      </border>
    </dxf>
    <dxf>
      <border>
        <left style="thin">
          <color theme="0" tint="-0.24994659260841701"/>
        </left>
        <right/>
        <top/>
        <bottom/>
      </border>
    </dxf>
    <dxf>
      <font>
        <b/>
        <color theme="1"/>
      </font>
    </dxf>
    <dxf>
      <font>
        <b/>
        <color theme="0"/>
      </font>
      <fill>
        <patternFill patternType="solid">
          <fgColor theme="4"/>
          <bgColor theme="4"/>
        </patternFill>
      </fill>
    </dxf>
    <dxf>
      <fill>
        <patternFill patternType="solid">
          <fgColor theme="0" tint="-4.9989318521683403E-2"/>
          <bgColor theme="0" tint="-4.9989318521683403E-2"/>
        </patternFill>
      </fill>
      <border>
        <left/>
        <right/>
        <top style="thin">
          <color theme="4" tint="0.39994506668294322"/>
        </top>
        <bottom/>
      </border>
    </dxf>
    <dxf>
      <border>
        <left style="thin">
          <color theme="0" tint="-0.24994659260841701"/>
        </left>
        <right/>
        <top/>
        <bottom/>
      </border>
    </dxf>
    <dxf>
      <font>
        <b val="0"/>
        <i val="0"/>
        <color theme="1"/>
      </font>
      <border>
        <left style="thin">
          <color theme="4"/>
        </left>
        <right/>
        <top/>
        <bottom/>
      </border>
    </dxf>
  </dxfs>
  <tableStyles count="1" defaultTableStyle="TableStyleMedium2" defaultPivotStyle="PivotStyleLight16">
    <tableStyle name="ToDoList" pivot="0" count="9" xr9:uid="{00000000-0011-0000-FFFF-FFFF00000000}">
      <tableStyleElement type="wholeTable" dxfId="14"/>
      <tableStyleElement type="headerRow" dxfId="19"/>
      <tableStyleElement type="totalRow" dxfId="15"/>
      <tableStyleElement type="firstColumn" dxfId="22"/>
      <tableStyleElement type="lastColumn" dxfId="18"/>
      <tableStyleElement type="firstRowStripe" dxfId="20"/>
      <tableStyleElement type="secondRowStripe" dxfId="16"/>
      <tableStyleElement type="firstColumnStripe" dxfId="21"/>
      <tableStyleElement type="secondColumn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Arial"/>
        <a:cs typeface="Arial"/>
      </a:majorFont>
      <a:minorFont>
        <a:latin typeface="Arial"/>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N35"/>
  <sheetViews>
    <sheetView showGridLines="0" tabSelected="1" zoomScale="85" workbookViewId="0">
      <pane ySplit="7" topLeftCell="A22" activePane="bottomLeft" state="frozen"/>
      <selection activeCell="Y11" sqref="Y11:AE24"/>
      <selection pane="bottomLeft" activeCell="Y25" sqref="Y25"/>
    </sheetView>
  </sheetViews>
  <sheetFormatPr baseColWidth="10" defaultColWidth="8.75" defaultRowHeight="30" customHeight="1" outlineLevelRow="1" x14ac:dyDescent="0.2"/>
  <cols>
    <col min="1" max="1" width="2.75" style="1" customWidth="1"/>
    <col min="2" max="2" width="45.625" customWidth="1"/>
    <col min="3" max="3" width="16.75" hidden="1" customWidth="1"/>
    <col min="4" max="4" width="8.625" customWidth="1"/>
    <col min="5" max="5" width="7.75" customWidth="1"/>
    <col min="6" max="6" width="10.75" customWidth="1"/>
    <col min="7" max="7" width="10.75" style="2" customWidth="1"/>
    <col min="8" max="8" width="10.75" customWidth="1"/>
    <col min="9" max="9" width="2.75" customWidth="1"/>
    <col min="10" max="10" width="6" hidden="1" customWidth="1"/>
    <col min="11" max="67" width="2.75" customWidth="1"/>
  </cols>
  <sheetData>
    <row r="1" spans="1:66" ht="90" customHeight="1" x14ac:dyDescent="1.1000000000000001">
      <c r="A1" s="3"/>
      <c r="B1" s="103" t="s">
        <v>0</v>
      </c>
      <c r="C1" s="103"/>
      <c r="D1" s="103"/>
      <c r="E1" s="103"/>
      <c r="F1" s="103"/>
      <c r="G1" s="103"/>
      <c r="H1" s="103"/>
      <c r="J1" s="4"/>
      <c r="K1" s="104" t="s">
        <v>1</v>
      </c>
      <c r="L1" s="105"/>
      <c r="M1" s="105"/>
      <c r="N1" s="105"/>
      <c r="O1" s="105"/>
      <c r="P1" s="105"/>
      <c r="Q1" s="105"/>
      <c r="R1" s="6"/>
      <c r="S1" s="106">
        <f>DATE(2025,6,8)</f>
        <v>45816</v>
      </c>
      <c r="T1" s="106"/>
      <c r="U1" s="106"/>
      <c r="V1" s="106"/>
      <c r="W1" s="106"/>
      <c r="X1" s="106"/>
      <c r="Y1" s="106"/>
      <c r="Z1" s="106"/>
      <c r="AA1" s="106"/>
      <c r="AB1" s="106"/>
      <c r="AC1" s="106"/>
      <c r="AD1" s="106"/>
      <c r="AE1" s="106"/>
      <c r="AF1" s="106"/>
      <c r="AG1" s="106"/>
    </row>
    <row r="2" spans="1:66" ht="37.5" customHeight="1" x14ac:dyDescent="0.5">
      <c r="B2" s="107" t="s">
        <v>2</v>
      </c>
      <c r="C2" s="107"/>
      <c r="D2" s="107"/>
      <c r="E2" s="107"/>
      <c r="F2" s="107"/>
      <c r="G2" s="107"/>
      <c r="H2" s="107"/>
      <c r="K2" s="104" t="s">
        <v>3</v>
      </c>
      <c r="L2" s="105"/>
      <c r="M2" s="105"/>
      <c r="N2" s="105"/>
      <c r="O2" s="105"/>
      <c r="P2" s="105"/>
      <c r="Q2" s="105"/>
      <c r="R2" s="6"/>
      <c r="S2" s="108">
        <v>1</v>
      </c>
      <c r="T2" s="109"/>
      <c r="U2" s="109"/>
      <c r="V2" s="109"/>
      <c r="W2" s="109"/>
      <c r="X2" s="109"/>
      <c r="Y2" s="109"/>
      <c r="Z2" s="109"/>
      <c r="AA2" s="109"/>
      <c r="AB2" s="109"/>
    </row>
    <row r="3" spans="1:66" s="5" customFormat="1" ht="30" customHeight="1" x14ac:dyDescent="0.2">
      <c r="A3" s="1"/>
      <c r="B3" s="110" t="s">
        <v>4</v>
      </c>
      <c r="C3" s="110"/>
      <c r="D3" s="110"/>
      <c r="E3" s="110"/>
      <c r="F3" s="110"/>
      <c r="G3" s="110"/>
    </row>
    <row r="4" spans="1:66" s="5" customFormat="1" ht="30" customHeight="1" x14ac:dyDescent="0.2">
      <c r="A4" s="3"/>
      <c r="B4" s="111"/>
      <c r="C4" s="111"/>
      <c r="D4" s="111"/>
      <c r="E4" s="111"/>
      <c r="F4" s="111"/>
      <c r="G4" s="111"/>
      <c r="K4" s="112">
        <f>K5</f>
        <v>45817</v>
      </c>
      <c r="L4" s="113"/>
      <c r="M4" s="113"/>
      <c r="N4" s="113"/>
      <c r="O4" s="113"/>
      <c r="P4" s="113"/>
      <c r="Q4" s="113"/>
      <c r="R4" s="113">
        <f>R5</f>
        <v>45824</v>
      </c>
      <c r="S4" s="113"/>
      <c r="T4" s="113"/>
      <c r="U4" s="113"/>
      <c r="V4" s="113"/>
      <c r="W4" s="113"/>
      <c r="X4" s="113"/>
      <c r="Y4" s="113">
        <f>Y5</f>
        <v>45831</v>
      </c>
      <c r="Z4" s="113"/>
      <c r="AA4" s="113"/>
      <c r="AB4" s="113"/>
      <c r="AC4" s="113"/>
      <c r="AD4" s="113"/>
      <c r="AE4" s="113"/>
      <c r="AF4" s="113">
        <f>AF5</f>
        <v>45838</v>
      </c>
      <c r="AG4" s="113"/>
      <c r="AH4" s="113"/>
      <c r="AI4" s="113"/>
      <c r="AJ4" s="113"/>
      <c r="AK4" s="113"/>
      <c r="AL4" s="113"/>
      <c r="AM4" s="113">
        <f>AM5</f>
        <v>45845</v>
      </c>
      <c r="AN4" s="113"/>
      <c r="AO4" s="113"/>
      <c r="AP4" s="113"/>
      <c r="AQ4" s="113"/>
      <c r="AR4" s="113"/>
      <c r="AS4" s="113"/>
      <c r="AT4" s="113">
        <f>AT5</f>
        <v>45852</v>
      </c>
      <c r="AU4" s="113"/>
      <c r="AV4" s="113"/>
      <c r="AW4" s="113"/>
      <c r="AX4" s="113"/>
      <c r="AY4" s="113"/>
      <c r="AZ4" s="113"/>
      <c r="BA4" s="113">
        <f>BA5</f>
        <v>45859</v>
      </c>
      <c r="BB4" s="113"/>
      <c r="BC4" s="113"/>
      <c r="BD4" s="113"/>
      <c r="BE4" s="113"/>
      <c r="BF4" s="113"/>
      <c r="BG4" s="113"/>
      <c r="BH4" s="113">
        <f>BH5</f>
        <v>45866</v>
      </c>
      <c r="BI4" s="113"/>
      <c r="BJ4" s="113"/>
      <c r="BK4" s="113"/>
      <c r="BL4" s="113"/>
      <c r="BM4" s="113"/>
      <c r="BN4" s="114"/>
    </row>
    <row r="5" spans="1:66" s="5" customFormat="1" ht="15" customHeight="1" x14ac:dyDescent="0.2">
      <c r="A5" s="115"/>
      <c r="B5" s="116" t="s">
        <v>5</v>
      </c>
      <c r="C5" s="118" t="s">
        <v>6</v>
      </c>
      <c r="D5" s="120" t="s">
        <v>7</v>
      </c>
      <c r="E5" s="120" t="s">
        <v>8</v>
      </c>
      <c r="F5" s="122" t="s">
        <v>9</v>
      </c>
      <c r="G5" s="122" t="s">
        <v>10</v>
      </c>
      <c r="H5" s="122" t="s">
        <v>11</v>
      </c>
      <c r="K5" s="7">
        <f>Project_Start-WEEKDAY(Project_Start,1)+2+7*(Display_Week-1)</f>
        <v>45817</v>
      </c>
      <c r="L5" s="7">
        <f>K5+1</f>
        <v>45818</v>
      </c>
      <c r="M5" s="7">
        <f t="shared" ref="M5:AZ5" si="0">L5+1</f>
        <v>45819</v>
      </c>
      <c r="N5" s="7">
        <f t="shared" si="0"/>
        <v>45820</v>
      </c>
      <c r="O5" s="7">
        <f t="shared" si="0"/>
        <v>45821</v>
      </c>
      <c r="P5" s="7">
        <f t="shared" si="0"/>
        <v>45822</v>
      </c>
      <c r="Q5" s="8">
        <f t="shared" si="0"/>
        <v>45823</v>
      </c>
      <c r="R5" s="9">
        <f>Q5+1</f>
        <v>45824</v>
      </c>
      <c r="S5" s="7">
        <f>R5+1</f>
        <v>45825</v>
      </c>
      <c r="T5" s="7">
        <f t="shared" si="0"/>
        <v>45826</v>
      </c>
      <c r="U5" s="7">
        <f t="shared" si="0"/>
        <v>45827</v>
      </c>
      <c r="V5" s="7">
        <f t="shared" si="0"/>
        <v>45828</v>
      </c>
      <c r="W5" s="7">
        <f t="shared" si="0"/>
        <v>45829</v>
      </c>
      <c r="X5" s="8">
        <f t="shared" si="0"/>
        <v>45830</v>
      </c>
      <c r="Y5" s="9">
        <f>X5+1</f>
        <v>45831</v>
      </c>
      <c r="Z5" s="7">
        <f>Y5+1</f>
        <v>45832</v>
      </c>
      <c r="AA5" s="7">
        <f t="shared" si="0"/>
        <v>45833</v>
      </c>
      <c r="AB5" s="7">
        <f t="shared" si="0"/>
        <v>45834</v>
      </c>
      <c r="AC5" s="7">
        <f t="shared" si="0"/>
        <v>45835</v>
      </c>
      <c r="AD5" s="7">
        <f t="shared" si="0"/>
        <v>45836</v>
      </c>
      <c r="AE5" s="8">
        <f t="shared" si="0"/>
        <v>45837</v>
      </c>
      <c r="AF5" s="9">
        <f>AE5+1</f>
        <v>45838</v>
      </c>
      <c r="AG5" s="7">
        <f>AF5+1</f>
        <v>45839</v>
      </c>
      <c r="AH5" s="7">
        <f t="shared" si="0"/>
        <v>45840</v>
      </c>
      <c r="AI5" s="7">
        <f t="shared" si="0"/>
        <v>45841</v>
      </c>
      <c r="AJ5" s="7">
        <f t="shared" si="0"/>
        <v>45842</v>
      </c>
      <c r="AK5" s="7">
        <f t="shared" si="0"/>
        <v>45843</v>
      </c>
      <c r="AL5" s="8">
        <f t="shared" si="0"/>
        <v>45844</v>
      </c>
      <c r="AM5" s="9">
        <f>AL5+1</f>
        <v>45845</v>
      </c>
      <c r="AN5" s="7">
        <f>AM5+1</f>
        <v>45846</v>
      </c>
      <c r="AO5" s="7">
        <f t="shared" si="0"/>
        <v>45847</v>
      </c>
      <c r="AP5" s="7">
        <f t="shared" si="0"/>
        <v>45848</v>
      </c>
      <c r="AQ5" s="7">
        <f t="shared" si="0"/>
        <v>45849</v>
      </c>
      <c r="AR5" s="7">
        <f t="shared" si="0"/>
        <v>45850</v>
      </c>
      <c r="AS5" s="8">
        <f t="shared" si="0"/>
        <v>45851</v>
      </c>
      <c r="AT5" s="9">
        <f>AS5+1</f>
        <v>45852</v>
      </c>
      <c r="AU5" s="7">
        <f>AT5+1</f>
        <v>45853</v>
      </c>
      <c r="AV5" s="7">
        <f t="shared" si="0"/>
        <v>45854</v>
      </c>
      <c r="AW5" s="7">
        <f t="shared" si="0"/>
        <v>45855</v>
      </c>
      <c r="AX5" s="7">
        <f t="shared" si="0"/>
        <v>45856</v>
      </c>
      <c r="AY5" s="7">
        <f t="shared" si="0"/>
        <v>45857</v>
      </c>
      <c r="AZ5" s="8">
        <f t="shared" si="0"/>
        <v>45858</v>
      </c>
      <c r="BA5" s="9">
        <f>AZ5+1</f>
        <v>45859</v>
      </c>
      <c r="BB5" s="7">
        <f>BA5+1</f>
        <v>45860</v>
      </c>
      <c r="BC5" s="7">
        <f t="shared" ref="BC5:BG5" si="1">BB5+1</f>
        <v>45861</v>
      </c>
      <c r="BD5" s="7">
        <f t="shared" si="1"/>
        <v>45862</v>
      </c>
      <c r="BE5" s="7">
        <f t="shared" si="1"/>
        <v>45863</v>
      </c>
      <c r="BF5" s="7">
        <f t="shared" si="1"/>
        <v>45864</v>
      </c>
      <c r="BG5" s="8">
        <f t="shared" si="1"/>
        <v>45865</v>
      </c>
      <c r="BH5" s="9">
        <f>BG5+1</f>
        <v>45866</v>
      </c>
      <c r="BI5" s="7">
        <f>BH5+1</f>
        <v>45867</v>
      </c>
      <c r="BJ5" s="7">
        <f t="shared" ref="BJ5:BN5" si="2">BI5+1</f>
        <v>45868</v>
      </c>
      <c r="BK5" s="7">
        <f t="shared" si="2"/>
        <v>45869</v>
      </c>
      <c r="BL5" s="7">
        <f t="shared" si="2"/>
        <v>45870</v>
      </c>
      <c r="BM5" s="7">
        <f t="shared" si="2"/>
        <v>45871</v>
      </c>
      <c r="BN5" s="7">
        <f t="shared" si="2"/>
        <v>45872</v>
      </c>
    </row>
    <row r="6" spans="1:66" s="5" customFormat="1" ht="15" customHeight="1" x14ac:dyDescent="0.2">
      <c r="A6" s="115"/>
      <c r="B6" s="117"/>
      <c r="C6" s="119"/>
      <c r="D6" s="121"/>
      <c r="E6" s="121"/>
      <c r="F6" s="119"/>
      <c r="G6" s="119"/>
      <c r="H6" s="119"/>
      <c r="K6" s="10" t="str">
        <f t="shared" ref="K6:AP6" si="3">LEFT(TEXT(K5,"ddd"),1)</f>
        <v>d</v>
      </c>
      <c r="L6" s="11" t="str">
        <f t="shared" si="3"/>
        <v>d</v>
      </c>
      <c r="M6" s="11" t="str">
        <f t="shared" si="3"/>
        <v>d</v>
      </c>
      <c r="N6" s="11" t="str">
        <f t="shared" si="3"/>
        <v>d</v>
      </c>
      <c r="O6" s="11" t="str">
        <f t="shared" si="3"/>
        <v>d</v>
      </c>
      <c r="P6" s="11" t="str">
        <f t="shared" si="3"/>
        <v>d</v>
      </c>
      <c r="Q6" s="11" t="str">
        <f t="shared" si="3"/>
        <v>d</v>
      </c>
      <c r="R6" s="11" t="str">
        <f t="shared" si="3"/>
        <v>d</v>
      </c>
      <c r="S6" s="11" t="str">
        <f t="shared" si="3"/>
        <v>d</v>
      </c>
      <c r="T6" s="11" t="str">
        <f t="shared" si="3"/>
        <v>d</v>
      </c>
      <c r="U6" s="11" t="str">
        <f t="shared" si="3"/>
        <v>d</v>
      </c>
      <c r="V6" s="11" t="str">
        <f t="shared" si="3"/>
        <v>d</v>
      </c>
      <c r="W6" s="11" t="str">
        <f t="shared" si="3"/>
        <v>d</v>
      </c>
      <c r="X6" s="11" t="str">
        <f t="shared" si="3"/>
        <v>d</v>
      </c>
      <c r="Y6" s="11" t="str">
        <f t="shared" si="3"/>
        <v>d</v>
      </c>
      <c r="Z6" s="11" t="str">
        <f t="shared" si="3"/>
        <v>d</v>
      </c>
      <c r="AA6" s="11" t="str">
        <f t="shared" si="3"/>
        <v>d</v>
      </c>
      <c r="AB6" s="11" t="str">
        <f t="shared" si="3"/>
        <v>d</v>
      </c>
      <c r="AC6" s="11" t="str">
        <f t="shared" si="3"/>
        <v>d</v>
      </c>
      <c r="AD6" s="11" t="str">
        <f t="shared" si="3"/>
        <v>d</v>
      </c>
      <c r="AE6" s="11" t="str">
        <f t="shared" si="3"/>
        <v>d</v>
      </c>
      <c r="AF6" s="11" t="str">
        <f t="shared" si="3"/>
        <v>d</v>
      </c>
      <c r="AG6" s="11" t="str">
        <f t="shared" si="3"/>
        <v>d</v>
      </c>
      <c r="AH6" s="11" t="str">
        <f t="shared" si="3"/>
        <v>d</v>
      </c>
      <c r="AI6" s="11" t="str">
        <f t="shared" si="3"/>
        <v>d</v>
      </c>
      <c r="AJ6" s="11" t="str">
        <f t="shared" si="3"/>
        <v>d</v>
      </c>
      <c r="AK6" s="11" t="str">
        <f t="shared" si="3"/>
        <v>d</v>
      </c>
      <c r="AL6" s="11" t="str">
        <f t="shared" si="3"/>
        <v>d</v>
      </c>
      <c r="AM6" s="11" t="str">
        <f t="shared" si="3"/>
        <v>d</v>
      </c>
      <c r="AN6" s="11" t="str">
        <f t="shared" si="3"/>
        <v>d</v>
      </c>
      <c r="AO6" s="11" t="str">
        <f t="shared" si="3"/>
        <v>d</v>
      </c>
      <c r="AP6" s="11" t="str">
        <f t="shared" si="3"/>
        <v>d</v>
      </c>
      <c r="AQ6" s="11" t="str">
        <f t="shared" ref="AQ6:BN6" si="4">LEFT(TEXT(AQ5,"ddd"),1)</f>
        <v>d</v>
      </c>
      <c r="AR6" s="11" t="str">
        <f t="shared" si="4"/>
        <v>d</v>
      </c>
      <c r="AS6" s="11" t="str">
        <f t="shared" si="4"/>
        <v>d</v>
      </c>
      <c r="AT6" s="11" t="str">
        <f t="shared" si="4"/>
        <v>d</v>
      </c>
      <c r="AU6" s="11" t="str">
        <f t="shared" si="4"/>
        <v>d</v>
      </c>
      <c r="AV6" s="11" t="str">
        <f t="shared" si="4"/>
        <v>d</v>
      </c>
      <c r="AW6" s="11" t="str">
        <f t="shared" si="4"/>
        <v>d</v>
      </c>
      <c r="AX6" s="11" t="str">
        <f t="shared" si="4"/>
        <v>d</v>
      </c>
      <c r="AY6" s="11" t="str">
        <f t="shared" si="4"/>
        <v>d</v>
      </c>
      <c r="AZ6" s="11" t="str">
        <f t="shared" si="4"/>
        <v>d</v>
      </c>
      <c r="BA6" s="11" t="str">
        <f t="shared" si="4"/>
        <v>d</v>
      </c>
      <c r="BB6" s="11" t="str">
        <f t="shared" si="4"/>
        <v>d</v>
      </c>
      <c r="BC6" s="11" t="str">
        <f t="shared" si="4"/>
        <v>d</v>
      </c>
      <c r="BD6" s="11" t="str">
        <f t="shared" si="4"/>
        <v>d</v>
      </c>
      <c r="BE6" s="11" t="str">
        <f t="shared" si="4"/>
        <v>d</v>
      </c>
      <c r="BF6" s="11" t="str">
        <f t="shared" si="4"/>
        <v>d</v>
      </c>
      <c r="BG6" s="11" t="str">
        <f t="shared" si="4"/>
        <v>d</v>
      </c>
      <c r="BH6" s="11" t="str">
        <f t="shared" si="4"/>
        <v>d</v>
      </c>
      <c r="BI6" s="11" t="str">
        <f t="shared" si="4"/>
        <v>d</v>
      </c>
      <c r="BJ6" s="11" t="str">
        <f t="shared" si="4"/>
        <v>d</v>
      </c>
      <c r="BK6" s="11" t="str">
        <f t="shared" si="4"/>
        <v>d</v>
      </c>
      <c r="BL6" s="11" t="str">
        <f t="shared" si="4"/>
        <v>d</v>
      </c>
      <c r="BM6" s="11" t="str">
        <f t="shared" si="4"/>
        <v>d</v>
      </c>
      <c r="BN6" s="12" t="str">
        <f t="shared" si="4"/>
        <v>d</v>
      </c>
    </row>
    <row r="7" spans="1:66" s="5" customFormat="1" ht="30" hidden="1" customHeight="1" x14ac:dyDescent="0.2">
      <c r="A7" s="1" t="s">
        <v>12</v>
      </c>
      <c r="B7" s="13"/>
      <c r="C7" s="14"/>
      <c r="D7" s="14"/>
      <c r="E7" s="14"/>
      <c r="F7" s="13"/>
      <c r="G7" s="13"/>
      <c r="H7" s="13"/>
      <c r="J7" s="5" t="str">
        <f t="shared" ref="J7:J32" si="5">IF(OR(ISBLANK(task_start),ISBLANK(task_end)),"",task_end-task_start+1)</f>
        <v/>
      </c>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row>
    <row r="8" spans="1:66" s="16" customFormat="1" ht="30" customHeight="1" x14ac:dyDescent="0.2">
      <c r="A8" s="3"/>
      <c r="B8" s="17" t="s">
        <v>13</v>
      </c>
      <c r="C8" s="18"/>
      <c r="D8" s="19">
        <f>SUM(D9:D12)</f>
        <v>8</v>
      </c>
      <c r="E8" s="19">
        <f>SUM(E9:E12)</f>
        <v>8</v>
      </c>
      <c r="F8" s="20">
        <f>SUM(F9:F12)/COUNT(F9:F12)</f>
        <v>1</v>
      </c>
      <c r="G8" s="21">
        <f>MIN(G9:G12)</f>
        <v>45816</v>
      </c>
      <c r="H8" s="21">
        <f>MAX(H9:H12)</f>
        <v>45817</v>
      </c>
      <c r="I8" s="22"/>
      <c r="J8" s="23">
        <f t="shared" si="5"/>
        <v>2</v>
      </c>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row>
    <row r="9" spans="1:66" s="16" customFormat="1" ht="30" customHeight="1" outlineLevel="1" x14ac:dyDescent="0.2">
      <c r="A9" s="3"/>
      <c r="B9" s="25" t="s">
        <v>14</v>
      </c>
      <c r="C9" s="26" t="s">
        <v>15</v>
      </c>
      <c r="D9" s="27">
        <v>4</v>
      </c>
      <c r="E9" s="27">
        <v>3</v>
      </c>
      <c r="F9" s="28">
        <v>1</v>
      </c>
      <c r="G9" s="29">
        <f>Project_Start</f>
        <v>45816</v>
      </c>
      <c r="H9" s="29">
        <f>G9+1</f>
        <v>45817</v>
      </c>
      <c r="I9" s="22"/>
      <c r="J9" s="23">
        <f t="shared" si="5"/>
        <v>2</v>
      </c>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c r="BM9" s="30"/>
      <c r="BN9" s="30"/>
    </row>
    <row r="10" spans="1:66" s="16" customFormat="1" ht="30" customHeight="1" outlineLevel="1" x14ac:dyDescent="0.2">
      <c r="A10" s="3"/>
      <c r="B10" s="31" t="s">
        <v>16</v>
      </c>
      <c r="C10" s="32" t="s">
        <v>17</v>
      </c>
      <c r="D10" s="33">
        <v>1</v>
      </c>
      <c r="E10" s="33">
        <v>1.5</v>
      </c>
      <c r="F10" s="28">
        <v>1</v>
      </c>
      <c r="G10" s="34">
        <f>G9</f>
        <v>45816</v>
      </c>
      <c r="H10" s="34">
        <f>G10+1</f>
        <v>45817</v>
      </c>
      <c r="I10" s="22"/>
      <c r="J10" s="23">
        <f t="shared" si="5"/>
        <v>2</v>
      </c>
      <c r="K10" s="30"/>
      <c r="L10" s="30"/>
      <c r="M10" s="30"/>
      <c r="N10" s="30"/>
      <c r="O10" s="30"/>
      <c r="P10" s="30"/>
      <c r="Q10" s="30"/>
      <c r="R10" s="30"/>
      <c r="S10" s="30"/>
      <c r="T10" s="30"/>
      <c r="U10" s="30"/>
      <c r="V10" s="30"/>
      <c r="W10" s="35"/>
      <c r="X10" s="35"/>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c r="BM10" s="30"/>
      <c r="BN10" s="30"/>
    </row>
    <row r="11" spans="1:66" s="16" customFormat="1" ht="30" customHeight="1" outlineLevel="1" x14ac:dyDescent="0.2">
      <c r="A11" s="1"/>
      <c r="B11" s="31" t="s">
        <v>18</v>
      </c>
      <c r="C11" s="32" t="s">
        <v>19</v>
      </c>
      <c r="D11" s="33">
        <v>1</v>
      </c>
      <c r="E11" s="33">
        <v>2</v>
      </c>
      <c r="F11" s="28">
        <v>1</v>
      </c>
      <c r="G11" s="36">
        <f>H10</f>
        <v>45817</v>
      </c>
      <c r="H11" s="36">
        <f t="shared" ref="H11:H12" si="6">G11</f>
        <v>45817</v>
      </c>
      <c r="I11" s="22"/>
      <c r="J11" s="23">
        <f t="shared" si="5"/>
        <v>1</v>
      </c>
      <c r="K11" s="30"/>
      <c r="L11" s="30"/>
      <c r="M11" s="30"/>
      <c r="N11" s="30"/>
      <c r="O11" s="30"/>
      <c r="P11" s="30"/>
      <c r="Q11" s="30"/>
      <c r="R11" s="30"/>
      <c r="S11" s="30"/>
      <c r="T11" s="30"/>
      <c r="U11" s="30"/>
      <c r="V11" s="30"/>
      <c r="W11" s="30"/>
      <c r="X11" s="30"/>
      <c r="Y11" s="30"/>
      <c r="Z11" s="30"/>
      <c r="AA11" s="35"/>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c r="BM11" s="30"/>
      <c r="BN11" s="30"/>
    </row>
    <row r="12" spans="1:66" s="16" customFormat="1" ht="30" customHeight="1" outlineLevel="1" x14ac:dyDescent="0.2">
      <c r="A12" s="1"/>
      <c r="B12" s="31" t="s">
        <v>20</v>
      </c>
      <c r="C12" s="32" t="s">
        <v>21</v>
      </c>
      <c r="D12" s="33">
        <v>2</v>
      </c>
      <c r="E12" s="33">
        <v>1.5</v>
      </c>
      <c r="F12" s="28">
        <v>1</v>
      </c>
      <c r="G12" s="36">
        <f>G11</f>
        <v>45817</v>
      </c>
      <c r="H12" s="36">
        <f t="shared" si="6"/>
        <v>45817</v>
      </c>
      <c r="I12" s="22"/>
      <c r="J12" s="23">
        <f t="shared" si="5"/>
        <v>1</v>
      </c>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c r="BM12" s="30"/>
      <c r="BN12" s="30"/>
    </row>
    <row r="13" spans="1:66" s="16" customFormat="1" ht="30" customHeight="1" x14ac:dyDescent="0.2">
      <c r="A13" s="3"/>
      <c r="B13" s="37" t="s">
        <v>22</v>
      </c>
      <c r="C13" s="38"/>
      <c r="D13" s="39">
        <f>SUM(D14:D17)</f>
        <v>7.5</v>
      </c>
      <c r="E13" s="39">
        <f>SUM(E14:E17)</f>
        <v>6</v>
      </c>
      <c r="F13" s="40">
        <f>SUM(F14:F17)/COUNT(F14:F17)</f>
        <v>1</v>
      </c>
      <c r="G13" s="41">
        <f>MIN(G14:G17)</f>
        <v>45818</v>
      </c>
      <c r="H13" s="41">
        <f>MAX(H14:H17)</f>
        <v>45818</v>
      </c>
      <c r="I13" s="22"/>
      <c r="J13" s="23">
        <f t="shared" si="5"/>
        <v>1</v>
      </c>
    </row>
    <row r="14" spans="1:66" s="16" customFormat="1" ht="30" customHeight="1" outlineLevel="1" x14ac:dyDescent="0.2">
      <c r="A14" s="1"/>
      <c r="B14" s="42" t="s">
        <v>23</v>
      </c>
      <c r="C14" s="43" t="s">
        <v>24</v>
      </c>
      <c r="D14" s="44">
        <v>3</v>
      </c>
      <c r="E14" s="44">
        <v>2</v>
      </c>
      <c r="F14" s="45">
        <v>1</v>
      </c>
      <c r="G14" s="46">
        <f>H8+1</f>
        <v>45818</v>
      </c>
      <c r="H14" s="46">
        <f t="shared" ref="H14:H17" si="7">G14</f>
        <v>45818</v>
      </c>
      <c r="I14" s="22"/>
      <c r="J14" s="23">
        <f t="shared" si="5"/>
        <v>1</v>
      </c>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c r="BM14" s="30"/>
      <c r="BN14" s="30"/>
    </row>
    <row r="15" spans="1:66" s="16" customFormat="1" ht="30" customHeight="1" outlineLevel="1" x14ac:dyDescent="0.2">
      <c r="A15" s="3"/>
      <c r="B15" s="42" t="s">
        <v>25</v>
      </c>
      <c r="C15" s="43" t="s">
        <v>15</v>
      </c>
      <c r="D15" s="44">
        <v>1.5</v>
      </c>
      <c r="E15" s="44">
        <v>2</v>
      </c>
      <c r="F15" s="45">
        <v>1</v>
      </c>
      <c r="G15" s="46">
        <f t="shared" ref="G15:G17" si="8">H14</f>
        <v>45818</v>
      </c>
      <c r="H15" s="46">
        <f t="shared" si="7"/>
        <v>45818</v>
      </c>
      <c r="I15" s="22"/>
      <c r="J15" s="23">
        <f t="shared" si="5"/>
        <v>1</v>
      </c>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c r="BL15" s="30"/>
      <c r="BM15" s="30"/>
      <c r="BN15" s="30"/>
    </row>
    <row r="16" spans="1:66" s="16" customFormat="1" ht="30" customHeight="1" outlineLevel="1" x14ac:dyDescent="0.2">
      <c r="A16" s="1"/>
      <c r="B16" s="42" t="s">
        <v>26</v>
      </c>
      <c r="C16" s="43"/>
      <c r="D16" s="44">
        <v>2</v>
      </c>
      <c r="E16" s="44">
        <v>1</v>
      </c>
      <c r="F16" s="45">
        <v>1</v>
      </c>
      <c r="G16" s="46">
        <f t="shared" si="8"/>
        <v>45818</v>
      </c>
      <c r="H16" s="46">
        <f t="shared" si="7"/>
        <v>45818</v>
      </c>
      <c r="I16" s="22"/>
      <c r="J16" s="23"/>
      <c r="K16" s="30"/>
      <c r="L16" s="30"/>
      <c r="M16" s="30"/>
      <c r="N16" s="30"/>
      <c r="O16" s="30"/>
      <c r="P16" s="30"/>
      <c r="Q16" s="30"/>
      <c r="R16" s="30"/>
      <c r="S16" s="30"/>
      <c r="T16" s="30"/>
      <c r="U16" s="30"/>
      <c r="V16" s="30"/>
      <c r="W16" s="30"/>
      <c r="X16" s="30"/>
      <c r="Y16" s="30"/>
      <c r="Z16" s="30"/>
      <c r="AA16" s="35"/>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c r="BM16" s="30"/>
      <c r="BN16" s="30"/>
    </row>
    <row r="17" spans="1:66" s="16" customFormat="1" ht="30" customHeight="1" outlineLevel="1" x14ac:dyDescent="0.2">
      <c r="A17" s="1"/>
      <c r="B17" s="42" t="s">
        <v>27</v>
      </c>
      <c r="C17" s="43" t="s">
        <v>21</v>
      </c>
      <c r="D17" s="44">
        <v>1</v>
      </c>
      <c r="E17" s="44">
        <v>1</v>
      </c>
      <c r="F17" s="45">
        <v>1</v>
      </c>
      <c r="G17" s="46">
        <f t="shared" si="8"/>
        <v>45818</v>
      </c>
      <c r="H17" s="46">
        <f t="shared" si="7"/>
        <v>45818</v>
      </c>
      <c r="I17" s="22"/>
      <c r="J17" s="23"/>
      <c r="K17" s="30"/>
      <c r="L17" s="30"/>
      <c r="M17" s="30"/>
      <c r="N17" s="30"/>
      <c r="O17" s="30"/>
      <c r="P17" s="30"/>
      <c r="Q17" s="30"/>
      <c r="R17" s="30"/>
      <c r="S17" s="30"/>
      <c r="T17" s="30"/>
      <c r="U17" s="30"/>
      <c r="V17" s="30"/>
      <c r="W17" s="30"/>
      <c r="X17" s="30"/>
      <c r="Y17" s="30"/>
      <c r="Z17" s="30"/>
      <c r="AA17" s="35"/>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c r="BM17" s="30"/>
      <c r="BN17" s="30"/>
    </row>
    <row r="18" spans="1:66" s="16" customFormat="1" ht="30" customHeight="1" x14ac:dyDescent="0.2">
      <c r="A18" s="1"/>
      <c r="B18" s="47" t="s">
        <v>28</v>
      </c>
      <c r="C18" s="48"/>
      <c r="D18" s="49">
        <f>SUM(D19:D19)</f>
        <v>1</v>
      </c>
      <c r="E18" s="49">
        <f>SUM(E19:E19)</f>
        <v>0</v>
      </c>
      <c r="F18" s="50">
        <f>SUM(F19:F19)/COUNT(F19:F19)</f>
        <v>1</v>
      </c>
      <c r="G18" s="51">
        <f>MIN(G19:G19)</f>
        <v>45818</v>
      </c>
      <c r="H18" s="51">
        <f>MAX(H19:H19)</f>
        <v>45818</v>
      </c>
      <c r="I18" s="22"/>
      <c r="J18" s="23">
        <f t="shared" si="5"/>
        <v>1</v>
      </c>
      <c r="K18" s="52"/>
      <c r="L18" s="52"/>
      <c r="M18" s="52"/>
      <c r="N18" s="52"/>
      <c r="O18" s="52"/>
      <c r="P18" s="52"/>
      <c r="Q18" s="52"/>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c r="BF18" s="52"/>
      <c r="BG18" s="52"/>
      <c r="BH18" s="52"/>
      <c r="BI18" s="52"/>
      <c r="BJ18" s="52"/>
      <c r="BK18" s="52"/>
      <c r="BL18" s="52"/>
      <c r="BM18" s="52"/>
      <c r="BN18" s="52"/>
    </row>
    <row r="19" spans="1:66" s="16" customFormat="1" ht="30" customHeight="1" outlineLevel="1" x14ac:dyDescent="0.2">
      <c r="A19" s="1"/>
      <c r="B19" s="53" t="s">
        <v>29</v>
      </c>
      <c r="C19" s="54" t="s">
        <v>15</v>
      </c>
      <c r="D19" s="55">
        <v>1</v>
      </c>
      <c r="E19" s="55">
        <v>0</v>
      </c>
      <c r="F19" s="56">
        <v>1</v>
      </c>
      <c r="G19" s="57">
        <f>H13</f>
        <v>45818</v>
      </c>
      <c r="H19" s="57">
        <f>G19</f>
        <v>45818</v>
      </c>
      <c r="I19" s="22"/>
      <c r="J19" s="23">
        <f t="shared" si="5"/>
        <v>1</v>
      </c>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c r="BM19" s="30"/>
      <c r="BN19" s="30"/>
    </row>
    <row r="20" spans="1:66" s="16" customFormat="1" ht="30" customHeight="1" x14ac:dyDescent="0.2">
      <c r="A20" s="1"/>
      <c r="B20" s="58" t="s">
        <v>30</v>
      </c>
      <c r="C20" s="59"/>
      <c r="D20" s="60">
        <f>SUM(D21:D23)</f>
        <v>12</v>
      </c>
      <c r="E20" s="60">
        <f>SUM(E21:E23)</f>
        <v>14</v>
      </c>
      <c r="F20" s="61">
        <f>SUM(F21:F23)/COUNT(F21:F23)</f>
        <v>1</v>
      </c>
      <c r="G20" s="62">
        <f>MIN(G21:G23)</f>
        <v>45819</v>
      </c>
      <c r="H20" s="62">
        <f>MAX(H21:H23)</f>
        <v>45822</v>
      </c>
      <c r="I20" s="22"/>
      <c r="J20" s="23">
        <f t="shared" si="5"/>
        <v>4</v>
      </c>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63"/>
      <c r="BL20" s="63"/>
      <c r="BM20" s="63"/>
      <c r="BN20" s="63"/>
    </row>
    <row r="21" spans="1:66" s="16" customFormat="1" ht="30" customHeight="1" outlineLevel="1" x14ac:dyDescent="0.2">
      <c r="A21" s="1"/>
      <c r="B21" s="64" t="s">
        <v>31</v>
      </c>
      <c r="C21" s="65" t="s">
        <v>15</v>
      </c>
      <c r="D21" s="66">
        <v>6</v>
      </c>
      <c r="E21" s="66">
        <v>2</v>
      </c>
      <c r="F21" s="67">
        <v>1</v>
      </c>
      <c r="G21" s="68">
        <f>H18+1</f>
        <v>45819</v>
      </c>
      <c r="H21" s="68">
        <f>G21+2</f>
        <v>45821</v>
      </c>
      <c r="I21" s="22"/>
      <c r="J21" s="23">
        <f t="shared" si="5"/>
        <v>3</v>
      </c>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c r="BM21" s="30"/>
      <c r="BN21" s="30"/>
    </row>
    <row r="22" spans="1:66" s="16" customFormat="1" ht="30" customHeight="1" outlineLevel="1" x14ac:dyDescent="0.2">
      <c r="A22" s="1"/>
      <c r="B22" s="64" t="s">
        <v>32</v>
      </c>
      <c r="C22" s="65" t="s">
        <v>17</v>
      </c>
      <c r="D22" s="66">
        <v>3</v>
      </c>
      <c r="E22" s="66">
        <v>8</v>
      </c>
      <c r="F22" s="67">
        <v>1.2</v>
      </c>
      <c r="G22" s="68">
        <f>G21+1</f>
        <v>45820</v>
      </c>
      <c r="H22" s="68">
        <f>G22+1</f>
        <v>45821</v>
      </c>
      <c r="I22" s="22"/>
      <c r="J22" s="23">
        <f t="shared" si="5"/>
        <v>2</v>
      </c>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c r="BM22" s="30"/>
      <c r="BN22" s="30"/>
    </row>
    <row r="23" spans="1:66" s="16" customFormat="1" ht="30" customHeight="1" outlineLevel="1" x14ac:dyDescent="0.2">
      <c r="A23" s="1"/>
      <c r="B23" s="64" t="s">
        <v>33</v>
      </c>
      <c r="C23" s="65" t="s">
        <v>24</v>
      </c>
      <c r="D23" s="66">
        <v>3</v>
      </c>
      <c r="E23" s="66">
        <v>4</v>
      </c>
      <c r="F23" s="67">
        <v>0.8</v>
      </c>
      <c r="G23" s="68">
        <f>G22</f>
        <v>45820</v>
      </c>
      <c r="H23" s="68">
        <f>G23+2</f>
        <v>45822</v>
      </c>
      <c r="I23" s="22"/>
      <c r="J23" s="23">
        <f t="shared" si="5"/>
        <v>3</v>
      </c>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c r="BM23" s="30"/>
      <c r="BN23" s="30"/>
    </row>
    <row r="24" spans="1:66" s="16" customFormat="1" ht="30" customHeight="1" x14ac:dyDescent="0.2">
      <c r="A24" s="1"/>
      <c r="B24" s="69" t="s">
        <v>34</v>
      </c>
      <c r="C24" s="70"/>
      <c r="D24" s="71">
        <f>SUM(D25:D26)</f>
        <v>5</v>
      </c>
      <c r="E24" s="71">
        <f>SUM(E25:E26)</f>
        <v>2</v>
      </c>
      <c r="F24" s="72">
        <f>SUM(F25:F26)/COUNT(F25:F26)</f>
        <v>1</v>
      </c>
      <c r="G24" s="73">
        <f>MIN(G25:G26)</f>
        <v>45822</v>
      </c>
      <c r="H24" s="73">
        <f>MAX(H25:H26)</f>
        <v>45825</v>
      </c>
      <c r="I24" s="22"/>
      <c r="J24" s="23">
        <f t="shared" si="5"/>
        <v>4</v>
      </c>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3"/>
      <c r="AO24" s="63"/>
      <c r="AP24" s="63"/>
      <c r="AQ24" s="63"/>
      <c r="AR24" s="63"/>
      <c r="AS24" s="63"/>
      <c r="AT24" s="63"/>
      <c r="AU24" s="63"/>
      <c r="AV24" s="63"/>
      <c r="AW24" s="63"/>
      <c r="AX24" s="63"/>
      <c r="AY24" s="63"/>
      <c r="AZ24" s="63"/>
      <c r="BA24" s="63"/>
      <c r="BB24" s="63"/>
      <c r="BC24" s="63"/>
      <c r="BD24" s="63"/>
      <c r="BE24" s="63"/>
      <c r="BF24" s="63"/>
      <c r="BG24" s="63"/>
      <c r="BH24" s="63"/>
      <c r="BI24" s="63"/>
      <c r="BJ24" s="63"/>
      <c r="BK24" s="63"/>
      <c r="BL24" s="63"/>
      <c r="BM24" s="63"/>
      <c r="BN24" s="63"/>
    </row>
    <row r="25" spans="1:66" s="16" customFormat="1" ht="30" customHeight="1" outlineLevel="1" x14ac:dyDescent="0.2">
      <c r="A25" s="1"/>
      <c r="B25" s="74" t="s">
        <v>35</v>
      </c>
      <c r="C25" s="75" t="s">
        <v>15</v>
      </c>
      <c r="D25" s="76">
        <v>3</v>
      </c>
      <c r="E25" s="76">
        <v>2</v>
      </c>
      <c r="F25" s="77">
        <v>1</v>
      </c>
      <c r="G25" s="78">
        <f>H20</f>
        <v>45822</v>
      </c>
      <c r="H25" s="78">
        <f t="shared" ref="H25:H26" si="9">G25+2</f>
        <v>45824</v>
      </c>
      <c r="I25" s="22"/>
      <c r="J25" s="23">
        <f t="shared" si="5"/>
        <v>3</v>
      </c>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0"/>
      <c r="BM25" s="30"/>
      <c r="BN25" s="30"/>
    </row>
    <row r="26" spans="1:66" s="16" customFormat="1" ht="30" customHeight="1" outlineLevel="1" x14ac:dyDescent="0.2">
      <c r="A26" s="1"/>
      <c r="B26" s="79" t="s">
        <v>36</v>
      </c>
      <c r="C26" s="80" t="s">
        <v>17</v>
      </c>
      <c r="D26" s="76">
        <v>2</v>
      </c>
      <c r="E26" s="76">
        <v>0</v>
      </c>
      <c r="F26" s="77">
        <v>1</v>
      </c>
      <c r="G26" s="81">
        <f>G25+1</f>
        <v>45823</v>
      </c>
      <c r="H26" s="81">
        <f t="shared" si="9"/>
        <v>45825</v>
      </c>
      <c r="I26" s="22"/>
      <c r="J26" s="23">
        <f t="shared" si="5"/>
        <v>3</v>
      </c>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0"/>
      <c r="BM26" s="30"/>
      <c r="BN26" s="30"/>
    </row>
    <row r="27" spans="1:66" s="16" customFormat="1" ht="30" customHeight="1" x14ac:dyDescent="0.2">
      <c r="A27" s="1"/>
      <c r="B27" s="82" t="s">
        <v>37</v>
      </c>
      <c r="C27" s="83"/>
      <c r="D27" s="84">
        <f>SUM(D28:D31)</f>
        <v>10</v>
      </c>
      <c r="E27" s="84">
        <f>SUM(E28:E31)</f>
        <v>11</v>
      </c>
      <c r="F27" s="85">
        <f>SUM(F28:F31)/COUNT(F28:F31)</f>
        <v>0.75</v>
      </c>
      <c r="G27" s="86">
        <f>MIN(G28:G31)</f>
        <v>45824</v>
      </c>
      <c r="H27" s="86">
        <f>MAX(H28:H31)</f>
        <v>45830</v>
      </c>
      <c r="I27" s="22"/>
      <c r="J27" s="23">
        <f t="shared" si="5"/>
        <v>7</v>
      </c>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c r="AL27" s="63"/>
      <c r="AM27" s="63"/>
      <c r="AN27" s="63"/>
      <c r="AO27" s="63"/>
      <c r="AP27" s="63"/>
      <c r="AQ27" s="63"/>
      <c r="AR27" s="63"/>
      <c r="AS27" s="63"/>
      <c r="AT27" s="63"/>
      <c r="AU27" s="63"/>
      <c r="AV27" s="63"/>
      <c r="AW27" s="63"/>
      <c r="AX27" s="63"/>
      <c r="AY27" s="63"/>
      <c r="AZ27" s="63"/>
      <c r="BA27" s="63"/>
      <c r="BB27" s="63"/>
      <c r="BC27" s="63"/>
      <c r="BD27" s="63"/>
      <c r="BE27" s="63"/>
      <c r="BF27" s="63"/>
      <c r="BG27" s="63"/>
      <c r="BH27" s="63"/>
      <c r="BI27" s="63"/>
      <c r="BJ27" s="63"/>
      <c r="BK27" s="63"/>
      <c r="BL27" s="63"/>
      <c r="BM27" s="63"/>
      <c r="BN27" s="63"/>
    </row>
    <row r="28" spans="1:66" s="16" customFormat="1" ht="30" customHeight="1" outlineLevel="1" x14ac:dyDescent="0.2">
      <c r="A28" s="1"/>
      <c r="B28" s="87" t="s">
        <v>38</v>
      </c>
      <c r="C28" s="88" t="s">
        <v>15</v>
      </c>
      <c r="D28" s="89">
        <v>1</v>
      </c>
      <c r="E28" s="89">
        <v>2</v>
      </c>
      <c r="F28" s="90">
        <v>1</v>
      </c>
      <c r="G28" s="91">
        <f>H24-1</f>
        <v>45824</v>
      </c>
      <c r="H28" s="91">
        <f>G28+2</f>
        <v>45826</v>
      </c>
      <c r="I28" s="22"/>
      <c r="J28" s="23">
        <f t="shared" si="5"/>
        <v>3</v>
      </c>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c r="BM28" s="30"/>
      <c r="BN28" s="30"/>
    </row>
    <row r="29" spans="1:66" s="16" customFormat="1" ht="30" customHeight="1" outlineLevel="1" x14ac:dyDescent="0.2">
      <c r="A29" s="1"/>
      <c r="B29" s="87" t="s">
        <v>39</v>
      </c>
      <c r="C29" s="88" t="s">
        <v>17</v>
      </c>
      <c r="D29" s="89">
        <v>1</v>
      </c>
      <c r="E29" s="89">
        <v>1</v>
      </c>
      <c r="F29" s="90">
        <v>1</v>
      </c>
      <c r="G29" s="91">
        <f t="shared" ref="G29:G30" si="10">G28+1</f>
        <v>45825</v>
      </c>
      <c r="H29" s="91">
        <f>G29+1</f>
        <v>45826</v>
      </c>
      <c r="I29" s="22"/>
      <c r="J29" s="23">
        <f t="shared" si="5"/>
        <v>2</v>
      </c>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c r="BM29" s="30"/>
      <c r="BN29" s="30"/>
    </row>
    <row r="30" spans="1:66" s="16" customFormat="1" ht="30" customHeight="1" outlineLevel="1" x14ac:dyDescent="0.2">
      <c r="A30" s="1"/>
      <c r="B30" s="87" t="s">
        <v>40</v>
      </c>
      <c r="C30" s="88" t="s">
        <v>24</v>
      </c>
      <c r="D30" s="89">
        <v>5</v>
      </c>
      <c r="E30" s="89">
        <v>8</v>
      </c>
      <c r="F30" s="90">
        <v>1</v>
      </c>
      <c r="G30" s="91">
        <f t="shared" si="10"/>
        <v>45826</v>
      </c>
      <c r="H30" s="91">
        <f>G30</f>
        <v>45826</v>
      </c>
      <c r="I30" s="22"/>
      <c r="J30" s="23">
        <f t="shared" si="5"/>
        <v>1</v>
      </c>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0"/>
      <c r="BH30" s="30"/>
      <c r="BI30" s="30"/>
      <c r="BJ30" s="30"/>
      <c r="BK30" s="30"/>
      <c r="BL30" s="30"/>
      <c r="BM30" s="30"/>
      <c r="BN30" s="30"/>
    </row>
    <row r="31" spans="1:66" s="16" customFormat="1" ht="30" customHeight="1" outlineLevel="1" x14ac:dyDescent="0.2">
      <c r="A31" s="1"/>
      <c r="B31" s="87" t="s">
        <v>41</v>
      </c>
      <c r="C31" s="88" t="s">
        <v>19</v>
      </c>
      <c r="D31" s="89">
        <v>3</v>
      </c>
      <c r="E31" s="89">
        <v>0</v>
      </c>
      <c r="F31" s="90">
        <f t="shared" ref="F31" si="11">IFERROR(E31/D31,0)</f>
        <v>0</v>
      </c>
      <c r="G31" s="91">
        <f>H30+1</f>
        <v>45827</v>
      </c>
      <c r="H31" s="91">
        <f>G31+3</f>
        <v>45830</v>
      </c>
      <c r="I31" s="22"/>
      <c r="J31" s="23">
        <f t="shared" si="5"/>
        <v>4</v>
      </c>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30"/>
    </row>
    <row r="32" spans="1:66" s="16" customFormat="1" ht="30" customHeight="1" x14ac:dyDescent="0.2">
      <c r="A32" s="3"/>
      <c r="B32" s="92"/>
      <c r="C32" s="93"/>
      <c r="D32" s="94">
        <f>SUM(D27,D24,D20,D18,D13,D8)</f>
        <v>43.5</v>
      </c>
      <c r="E32" s="94">
        <f>SUM(E27,E24,E20,E18,E13,E8)</f>
        <v>41</v>
      </c>
      <c r="F32" s="95"/>
      <c r="G32" s="96">
        <f>G8</f>
        <v>45816</v>
      </c>
      <c r="H32" s="96">
        <f>H27</f>
        <v>45830</v>
      </c>
      <c r="I32" s="22"/>
      <c r="J32" s="97">
        <f t="shared" si="5"/>
        <v>15</v>
      </c>
      <c r="K32" s="98"/>
      <c r="L32" s="98"/>
      <c r="M32" s="98"/>
      <c r="N32" s="98"/>
      <c r="O32" s="98"/>
      <c r="P32" s="98"/>
      <c r="Q32" s="98"/>
      <c r="R32" s="98"/>
      <c r="S32" s="98"/>
      <c r="T32" s="98"/>
      <c r="U32" s="98"/>
      <c r="V32" s="98"/>
      <c r="W32" s="98"/>
      <c r="X32" s="98"/>
      <c r="Y32" s="98"/>
      <c r="Z32" s="98"/>
      <c r="AA32" s="98"/>
      <c r="AB32" s="98"/>
      <c r="AC32" s="98"/>
      <c r="AD32" s="98"/>
      <c r="AE32" s="98"/>
      <c r="AF32" s="98"/>
      <c r="AG32" s="98"/>
      <c r="AH32" s="98"/>
      <c r="AI32" s="98"/>
      <c r="AJ32" s="98"/>
      <c r="AK32" s="98"/>
      <c r="AL32" s="98"/>
      <c r="AM32" s="98"/>
      <c r="AN32" s="98"/>
      <c r="AO32" s="98"/>
      <c r="AP32" s="98"/>
      <c r="AQ32" s="98"/>
      <c r="AR32" s="98"/>
      <c r="AS32" s="98"/>
      <c r="AT32" s="98"/>
      <c r="AU32" s="98"/>
      <c r="AV32" s="98"/>
      <c r="AW32" s="98"/>
      <c r="AX32" s="98"/>
      <c r="AY32" s="98"/>
      <c r="AZ32" s="98"/>
      <c r="BA32" s="98"/>
      <c r="BB32" s="98"/>
      <c r="BC32" s="98"/>
      <c r="BD32" s="98"/>
      <c r="BE32" s="98"/>
      <c r="BF32" s="98"/>
      <c r="BG32" s="98"/>
      <c r="BH32" s="98"/>
      <c r="BI32" s="98"/>
      <c r="BJ32" s="98"/>
      <c r="BK32" s="98"/>
      <c r="BL32" s="98"/>
      <c r="BM32" s="98"/>
      <c r="BN32" s="98"/>
    </row>
    <row r="33" spans="3:9" ht="30" customHeight="1" x14ac:dyDescent="0.2">
      <c r="I33" s="99"/>
    </row>
    <row r="34" spans="3:9" ht="30" customHeight="1" x14ac:dyDescent="0.25">
      <c r="C34" s="100"/>
      <c r="D34" s="100"/>
      <c r="E34" s="100"/>
      <c r="H34" s="101"/>
    </row>
    <row r="35" spans="3:9" ht="30" customHeight="1" x14ac:dyDescent="0.2">
      <c r="C35" s="102"/>
      <c r="D35" s="102"/>
      <c r="E35" s="102"/>
    </row>
  </sheetData>
  <mergeCells count="23">
    <mergeCell ref="AM4:AS4"/>
    <mergeCell ref="AT4:AZ4"/>
    <mergeCell ref="BA4:BG4"/>
    <mergeCell ref="BH4:BN4"/>
    <mergeCell ref="A5:A6"/>
    <mergeCell ref="B5:B6"/>
    <mergeCell ref="C5:C6"/>
    <mergeCell ref="D5:D6"/>
    <mergeCell ref="E5:E6"/>
    <mergeCell ref="F5:F6"/>
    <mergeCell ref="G5:G6"/>
    <mergeCell ref="H5:H6"/>
    <mergeCell ref="B3:G4"/>
    <mergeCell ref="K4:Q4"/>
    <mergeCell ref="R4:X4"/>
    <mergeCell ref="Y4:AE4"/>
    <mergeCell ref="AF4:AL4"/>
    <mergeCell ref="B1:H1"/>
    <mergeCell ref="K1:Q1"/>
    <mergeCell ref="S1:AG1"/>
    <mergeCell ref="B2:H2"/>
    <mergeCell ref="K2:Q2"/>
    <mergeCell ref="S2:AB2"/>
  </mergeCells>
  <conditionalFormatting sqref="F9:F12 F14:F17">
    <cfRule type="dataBar" priority="5">
      <dataBar>
        <cfvo type="num" val="0"/>
        <cfvo type="num" val="1"/>
        <color theme="0"/>
      </dataBar>
      <extLst>
        <ext xmlns:x14="http://schemas.microsoft.com/office/spreadsheetml/2009/9/main" uri="{B025F937-C7B1-47D3-B67F-A62EFF666E3E}">
          <x14:id>{00350028-000F-4878-BEFB-0058006E0028}</x14:id>
        </ext>
      </extLst>
    </cfRule>
  </conditionalFormatting>
  <conditionalFormatting sqref="F19">
    <cfRule type="dataBar" priority="37">
      <dataBar>
        <cfvo type="num" val="0"/>
        <cfvo type="num" val="1"/>
        <color theme="0"/>
      </dataBar>
      <extLst>
        <ext xmlns:x14="http://schemas.microsoft.com/office/spreadsheetml/2009/9/main" uri="{B025F937-C7B1-47D3-B67F-A62EFF666E3E}">
          <x14:id>{00BD00A7-00FE-4CCA-BFD7-00C4003500BB}</x14:id>
        </ext>
      </extLst>
    </cfRule>
  </conditionalFormatting>
  <conditionalFormatting sqref="F21:F23">
    <cfRule type="dataBar" priority="3">
      <dataBar>
        <cfvo type="num" val="0"/>
        <cfvo type="num" val="1"/>
        <color theme="0"/>
      </dataBar>
      <extLst>
        <ext xmlns:x14="http://schemas.microsoft.com/office/spreadsheetml/2009/9/main" uri="{B025F937-C7B1-47D3-B67F-A62EFF666E3E}">
          <x14:id>{00C4001E-00C4-41C9-B0DF-001600B100B7}</x14:id>
        </ext>
      </extLst>
    </cfRule>
  </conditionalFormatting>
  <conditionalFormatting sqref="F25:F26">
    <cfRule type="dataBar" priority="2">
      <dataBar>
        <cfvo type="num" val="0"/>
        <cfvo type="num" val="1"/>
        <color theme="0"/>
      </dataBar>
      <extLst>
        <ext xmlns:x14="http://schemas.microsoft.com/office/spreadsheetml/2009/9/main" uri="{B025F937-C7B1-47D3-B67F-A62EFF666E3E}">
          <x14:id>{00220073-0088-4AD4-9E7E-00DE007B0064}</x14:id>
        </ext>
      </extLst>
    </cfRule>
  </conditionalFormatting>
  <conditionalFormatting sqref="F28:F31">
    <cfRule type="dataBar" priority="1">
      <dataBar>
        <cfvo type="num" val="0"/>
        <cfvo type="num" val="1"/>
        <color theme="0"/>
      </dataBar>
      <extLst>
        <ext xmlns:x14="http://schemas.microsoft.com/office/spreadsheetml/2009/9/main" uri="{B025F937-C7B1-47D3-B67F-A62EFF666E3E}">
          <x14:id>{00E5004B-0009-4EBD-AA9D-0009008000FD}</x14:id>
        </ext>
      </extLst>
    </cfRule>
  </conditionalFormatting>
  <conditionalFormatting sqref="K4:BN31">
    <cfRule type="expression" dxfId="13" priority="9">
      <formula>AND(TODAY()&gt;=K$5, TODAY()&lt;L$5)</formula>
    </cfRule>
  </conditionalFormatting>
  <conditionalFormatting sqref="K9:BN12">
    <cfRule type="expression" dxfId="12" priority="8">
      <formula>AND(task_progress &gt; 1, K$5 &gt; task_end, K$5 &lt;= (task_end + (task_progress - 1) * (task_end - task_start + 1)))</formula>
    </cfRule>
    <cfRule type="expression" dxfId="11" priority="20">
      <formula>AND(task_start&lt;=K$5,ROUNDDOWN((task_end-task_start+1)*task_progress,0)+task_start-1&gt;=K$5)</formula>
    </cfRule>
    <cfRule type="expression" dxfId="10" priority="21" stopIfTrue="1">
      <formula>AND(task_end&gt;=K$5,task_start&lt;L$5)</formula>
    </cfRule>
  </conditionalFormatting>
  <conditionalFormatting sqref="K14:BN17">
    <cfRule type="expression" dxfId="9" priority="18">
      <formula>AND(task_start&lt;=K$5,ROUNDDOWN((task_end-task_start+1)*task_progress,0)+task_start-1&gt;=K$5)</formula>
    </cfRule>
    <cfRule type="expression" dxfId="8" priority="19" stopIfTrue="1">
      <formula>AND(task_end&gt;=K$5,task_start&lt;L$5)</formula>
    </cfRule>
  </conditionalFormatting>
  <conditionalFormatting sqref="K19:BN19">
    <cfRule type="expression" dxfId="7" priority="16">
      <formula>AND(task_start&lt;=K$5,ROUNDDOWN((task_end-task_start+1)*task_progress,0)+task_start-1&gt;=K$5)</formula>
    </cfRule>
    <cfRule type="expression" dxfId="6" priority="17" stopIfTrue="1">
      <formula>AND(task_end&gt;=K$5,task_start&lt;L$5)</formula>
    </cfRule>
  </conditionalFormatting>
  <conditionalFormatting sqref="K21:BN23">
    <cfRule type="expression" dxfId="5" priority="50">
      <formula>AND(task_start&lt;=K$5,ROUNDDOWN((task_end-task_start+1)*task_progress,0)+task_start-1&gt;=K$5)</formula>
    </cfRule>
    <cfRule type="expression" dxfId="4" priority="51" stopIfTrue="1">
      <formula>AND(task_end&gt;=K$5,task_start&lt;L$5)</formula>
    </cfRule>
  </conditionalFormatting>
  <conditionalFormatting sqref="K25:BN26">
    <cfRule type="expression" dxfId="3" priority="13">
      <formula>AND(task_start&lt;=K$5,ROUNDDOWN((task_end-task_start+1)*task_progress,0)+task_start-1&gt;=K$5)</formula>
    </cfRule>
    <cfRule type="expression" dxfId="2" priority="14" stopIfTrue="1">
      <formula>AND(task_end&gt;=K$5,task_start&lt;L$5)</formula>
    </cfRule>
  </conditionalFormatting>
  <conditionalFormatting sqref="K28:BN31">
    <cfRule type="expression" dxfId="1" priority="10">
      <formula>AND(task_start&lt;=K$5,ROUNDDOWN((task_end-task_start+1)*task_progress,0)+task_start-1&gt;=K$5)</formula>
    </cfRule>
    <cfRule type="expression" dxfId="0" priority="11" stopIfTrue="1">
      <formula>AND(task_end&gt;=K$5,task_start&lt;L$5)</formula>
    </cfRule>
  </conditionalFormatting>
  <dataValidations count="13">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00000000-0002-0000-0000-000000000000}"/>
    <dataValidation allowBlank="1" showInputMessage="1" showErrorMessage="1" prompt="Enter Company name in cel B2." sqref="A2" xr:uid="{00000000-0002-0000-0000-000001000000}"/>
    <dataValidation allowBlank="1" showInputMessage="1" showErrorMessage="1" prompt="Enter the name of the Project Lead in cell C3. Enter the Project Start date in cell Q1. Project Start: label is in cell I1." sqref="A3" xr:uid="{00000000-0002-0000-0000-00000200000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00000000-0002-0000-0000-000003000000}"/>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00000000-0002-0000-0000-000004000000}"/>
    <dataValidation allowBlank="1" showInputMessage="1" showErrorMessage="1" prompt="Cell B8 contains the Phase 1 sample title. Enter a new title in cell B8._x000a_To delete the phase and work only from tasks, simply delete this row." sqref="A8" xr:uid="{00000000-0002-0000-0000-0000050000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00000000-0002-0000-0000-000006000000}"/>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00000000-0002-0000-0000-000007000000}"/>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3" xr:uid="{00000000-0002-0000-0000-000008000000}"/>
    <dataValidation allowBlank="1" showInputMessage="1" showErrorMessage="1" prompt="Phase 3's sample block starts in cell B20." sqref="A18" xr:uid="{00000000-0002-0000-0000-000009000000}"/>
    <dataValidation allowBlank="1" showInputMessage="1" showErrorMessage="1" prompt="Phase 4's sample block starts in cell B26." sqref="A20 A24 A27" xr:uid="{00000000-0002-0000-0000-00000A000000}"/>
    <dataValidation allowBlank="1" showInputMessage="1" showErrorMessage="1" prompt="This row marks the end of the Project Schedule. DO NOT enter anything in this row. _x000a_Insert new rows ABOVE this one to continue building out your Project Schedule." sqref="A32" xr:uid="{00000000-0002-0000-0000-00000B000000}"/>
    <dataValidation type="whole" operator="greaterThanOrEqual" allowBlank="1" showInputMessage="1" promptTitle="Display Week" prompt="Changing this number will scroll the Gantt Chart view." sqref="S2" xr:uid="{00690025-0070-4DB2-BE5A-004800A30077}">
      <formula1>1</formula1>
    </dataValidation>
  </dataValidations>
  <printOptions horizontalCentered="1"/>
  <pageMargins left="0.35" right="0.35" top="0.35" bottom="0.5" header="0.3" footer="0.3"/>
  <pageSetup paperSize="9" scale="57" fitToHeight="0" orientation="landscape"/>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00350028-000F-4878-BEFB-0058006E0028}">
            <x14:dataBar minLength="0" maxLength="100" gradient="0">
              <x14:cfvo type="num">
                <xm:f>0</xm:f>
              </x14:cfvo>
              <x14:cfvo type="num">
                <xm:f>1</xm:f>
              </x14:cfvo>
              <x14:negativeFillColor indexed="2"/>
              <x14:axisColor indexed="64"/>
            </x14:dataBar>
          </x14:cfRule>
          <xm:sqref>F9:F12 F14:F17</xm:sqref>
        </x14:conditionalFormatting>
        <x14:conditionalFormatting xmlns:xm="http://schemas.microsoft.com/office/excel/2006/main">
          <x14:cfRule type="dataBar" id="{00BD00A7-00FE-4CCA-BFD7-00C4003500BB}">
            <x14:dataBar minLength="0" maxLength="100" gradient="0">
              <x14:cfvo type="num">
                <xm:f>0</xm:f>
              </x14:cfvo>
              <x14:cfvo type="num">
                <xm:f>1</xm:f>
              </x14:cfvo>
              <x14:negativeFillColor indexed="2"/>
              <x14:axisColor indexed="64"/>
            </x14:dataBar>
          </x14:cfRule>
          <xm:sqref>F19</xm:sqref>
        </x14:conditionalFormatting>
        <x14:conditionalFormatting xmlns:xm="http://schemas.microsoft.com/office/excel/2006/main">
          <x14:cfRule type="dataBar" id="{00C4001E-00C4-41C9-B0DF-001600B100B7}">
            <x14:dataBar minLength="0" maxLength="100" gradient="0">
              <x14:cfvo type="num">
                <xm:f>0</xm:f>
              </x14:cfvo>
              <x14:cfvo type="num">
                <xm:f>1</xm:f>
              </x14:cfvo>
              <x14:negativeFillColor indexed="2"/>
              <x14:axisColor indexed="64"/>
            </x14:dataBar>
          </x14:cfRule>
          <xm:sqref>F21:F23</xm:sqref>
        </x14:conditionalFormatting>
        <x14:conditionalFormatting xmlns:xm="http://schemas.microsoft.com/office/excel/2006/main">
          <x14:cfRule type="dataBar" id="{00220073-0088-4AD4-9E7E-00DE007B0064}">
            <x14:dataBar minLength="0" maxLength="100" gradient="0">
              <x14:cfvo type="num">
                <xm:f>0</xm:f>
              </x14:cfvo>
              <x14:cfvo type="num">
                <xm:f>1</xm:f>
              </x14:cfvo>
              <x14:negativeFillColor indexed="2"/>
              <x14:axisColor indexed="64"/>
            </x14:dataBar>
          </x14:cfRule>
          <xm:sqref>F25:F26</xm:sqref>
        </x14:conditionalFormatting>
        <x14:conditionalFormatting xmlns:xm="http://schemas.microsoft.com/office/excel/2006/main">
          <x14:cfRule type="dataBar" id="{00E5004B-0009-4EBD-AA9D-0009008000FD}">
            <x14:dataBar minLength="0" maxLength="100" gradient="0">
              <x14:cfvo type="num">
                <xm:f>0</xm:f>
              </x14:cfvo>
              <x14:cfvo type="num">
                <xm:f>1</xm:f>
              </x14:cfvo>
              <x14:negativeFillColor indexed="2"/>
              <x14:axisColor indexed="64"/>
            </x14:dataBar>
          </x14:cfRule>
          <xm:sqref>F28:F31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6</vt:i4>
      </vt:variant>
    </vt:vector>
  </HeadingPairs>
  <TitlesOfParts>
    <vt:vector size="7" baseType="lpstr">
      <vt:lpstr>Ablauf</vt:lpstr>
      <vt:lpstr>Display_Week</vt:lpstr>
      <vt:lpstr>Ablauf!Print_Titles</vt:lpstr>
      <vt:lpstr>Project_Start</vt:lpstr>
      <vt:lpstr>Ablauf!task_end</vt:lpstr>
      <vt:lpstr>Ablauf!task_progress</vt:lpstr>
      <vt:lpstr>Ablauf!task_start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Fokko Vos</cp:lastModifiedBy>
  <cp:revision>3</cp:revision>
  <dcterms:created xsi:type="dcterms:W3CDTF">2022-03-11T22:41:12Z</dcterms:created>
  <dcterms:modified xsi:type="dcterms:W3CDTF">2025-06-16T15:00:26Z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