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GitHub/imlouischan/ibm-vaccination/0-pre-processing/parameters/"/>
    </mc:Choice>
  </mc:AlternateContent>
  <xr:revisionPtr revIDLastSave="0" documentId="13_ncr:1_{2B5941DF-2531-D440-9211-22B6E81DA129}" xr6:coauthVersionLast="47" xr6:coauthVersionMax="47" xr10:uidLastSave="{00000000-0000-0000-0000-000000000000}"/>
  <bookViews>
    <workbookView xWindow="10660" yWindow="760" windowWidth="19580" windowHeight="18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1" l="1"/>
  <c r="F25" i="1" s="1"/>
  <c r="G25" i="1" s="1"/>
  <c r="F24" i="1"/>
  <c r="G24" i="1" s="1"/>
  <c r="E24" i="1"/>
  <c r="E23" i="1"/>
  <c r="F23" i="1" s="1"/>
  <c r="G23" i="1" s="1"/>
  <c r="D23" i="1"/>
  <c r="B22" i="1"/>
  <c r="E22" i="1" s="1"/>
  <c r="F22" i="1" s="1"/>
  <c r="G22" i="1" s="1"/>
  <c r="E21" i="1"/>
  <c r="F21" i="1" s="1"/>
  <c r="G21" i="1" s="1"/>
  <c r="B21" i="1"/>
  <c r="B20" i="1"/>
  <c r="E20" i="1" s="1"/>
  <c r="F20" i="1" s="1"/>
  <c r="G20" i="1" s="1"/>
  <c r="E19" i="1"/>
  <c r="F19" i="1" s="1"/>
  <c r="G19" i="1" s="1"/>
  <c r="D19" i="1"/>
  <c r="B19" i="1"/>
  <c r="B18" i="1"/>
  <c r="E18" i="1" s="1"/>
  <c r="F18" i="1" s="1"/>
  <c r="G18" i="1" s="1"/>
  <c r="B17" i="1"/>
  <c r="E17" i="1" s="1"/>
  <c r="F17" i="1" s="1"/>
  <c r="G17" i="1" s="1"/>
  <c r="E11" i="1"/>
  <c r="F11" i="1" s="1"/>
  <c r="G11" i="1" s="1"/>
  <c r="E10" i="1"/>
  <c r="F10" i="1" s="1"/>
  <c r="G10" i="1" s="1"/>
  <c r="D9" i="1"/>
  <c r="E9" i="1" s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D5" i="1"/>
  <c r="E4" i="1"/>
  <c r="F4" i="1" s="1"/>
  <c r="G4" i="1" s="1"/>
  <c r="E3" i="1"/>
  <c r="F3" i="1" s="1"/>
  <c r="G3" i="1" s="1"/>
</calcChain>
</file>

<file path=xl/sharedStrings.xml><?xml version="1.0" encoding="utf-8"?>
<sst xmlns="http://schemas.openxmlformats.org/spreadsheetml/2006/main" count="42" uniqueCount="31">
  <si>
    <t>Hospitalisations</t>
  </si>
  <si>
    <t>Meta</t>
  </si>
  <si>
    <t>Care homes</t>
  </si>
  <si>
    <t>Wuhan to alpha</t>
  </si>
  <si>
    <t>Total Risk</t>
  </si>
  <si>
    <t>IHR non-risk group</t>
  </si>
  <si>
    <t>IHR Risk</t>
  </si>
  <si>
    <t>RR Hosp</t>
  </si>
  <si>
    <t>0-9</t>
  </si>
  <si>
    <t>*updated to better match norwegian data</t>
  </si>
  <si>
    <t>RR Death</t>
  </si>
  <si>
    <t>Fraction in risk group age [0,9]</t>
  </si>
  <si>
    <t>10-19</t>
  </si>
  <si>
    <t>Fraction in risk group age [10,19]</t>
  </si>
  <si>
    <t>20-29</t>
  </si>
  <si>
    <t>Fraction in risk group age [20,29]</t>
  </si>
  <si>
    <t>30-39</t>
  </si>
  <si>
    <t>Fraction in risk group age [30,39]</t>
  </si>
  <si>
    <t>40-49</t>
  </si>
  <si>
    <t>Fraction in risk group age [40,49]</t>
  </si>
  <si>
    <t>50-59</t>
  </si>
  <si>
    <t>Fraction in risk group age [50,59]</t>
  </si>
  <si>
    <t>60-69</t>
  </si>
  <si>
    <t>Fraction in risk group age [60,69]</t>
  </si>
  <si>
    <t>70-79</t>
  </si>
  <si>
    <t>Fraction in risk group age [70,79]</t>
  </si>
  <si>
    <t>80+</t>
  </si>
  <si>
    <t>Fraction in risk group age [80+]</t>
  </si>
  <si>
    <t>Deaths</t>
  </si>
  <si>
    <t xml:space="preserve">https://doi.org/10.1186/s12879-022-07262-0 </t>
  </si>
  <si>
    <t xml:space="preserve">https://doi.org/10.1371/journal.pone.0258513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</si>
</sst>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IHR non-risk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Sheet1!$F$3:$F$11</c:f>
              <c:numCache>
                <c:formatCode>0.00E+00</c:formatCode>
                <c:ptCount val="9"/>
                <c:pt idx="0">
                  <c:v>2.1578852724330154E-3</c:v>
                </c:pt>
                <c:pt idx="1">
                  <c:v>2.1382751247327153E-3</c:v>
                </c:pt>
                <c:pt idx="2">
                  <c:v>9.4552003601981096E-3</c:v>
                </c:pt>
                <c:pt idx="3">
                  <c:v>2.7370651598092884E-2</c:v>
                </c:pt>
                <c:pt idx="4">
                  <c:v>5.1495016611295685E-2</c:v>
                </c:pt>
                <c:pt idx="5">
                  <c:v>5.9701492537313432E-2</c:v>
                </c:pt>
                <c:pt idx="6">
                  <c:v>0.10492227979274611</c:v>
                </c:pt>
                <c:pt idx="7">
                  <c:v>0.17621145374449343</c:v>
                </c:pt>
                <c:pt idx="8">
                  <c:v>0.17673048600883653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0-E14E-B92A-E202056BC617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IHR 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Sheet1!$G$3:$G$11</c:f>
              <c:numCache>
                <c:formatCode>0.00E+00</c:formatCode>
                <c:ptCount val="9"/>
                <c:pt idx="0">
                  <c:v>5.8262902355691419E-3</c:v>
                </c:pt>
                <c:pt idx="1">
                  <c:v>5.7733428367783314E-3</c:v>
                </c:pt>
                <c:pt idx="2">
                  <c:v>2.5529040972534899E-2</c:v>
                </c:pt>
                <c:pt idx="3">
                  <c:v>7.3900759314850795E-2</c:v>
                </c:pt>
                <c:pt idx="4">
                  <c:v>0.13903654485049835</c:v>
                </c:pt>
                <c:pt idx="5">
                  <c:v>0.16119402985074627</c:v>
                </c:pt>
                <c:pt idx="6">
                  <c:v>0.28329015544041453</c:v>
                </c:pt>
                <c:pt idx="7">
                  <c:v>0.4757709251101323</c:v>
                </c:pt>
                <c:pt idx="8">
                  <c:v>0.4771723122238587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0-E14E-B92A-E202056B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29584"/>
        <c:axId val="384869616"/>
      </c:barChart>
      <c:catAx>
        <c:axId val="3849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4869616"/>
        <c:crosses val="autoZero"/>
        <c:auto val="1"/>
        <c:lblAlgn val="ctr"/>
        <c:lblOffset val="100"/>
        <c:noMultiLvlLbl val="0"/>
      </c:catAx>
      <c:valAx>
        <c:axId val="3848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49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80+</c:v>
                </c:pt>
              </c:strCache>
            </c:strRef>
          </c:cat>
          <c:val>
            <c:numRef>
              <c:f>Sheet1!$F$16:$F$25</c:f>
              <c:numCache>
                <c:formatCode>0.00E+00</c:formatCode>
                <c:ptCount val="10"/>
                <c:pt idx="1">
                  <c:v>5.6990881458966571E-6</c:v>
                </c:pt>
                <c:pt idx="2">
                  <c:v>2.2692889561270801E-5</c:v>
                </c:pt>
                <c:pt idx="3">
                  <c:v>1.3973384030418253E-4</c:v>
                </c:pt>
                <c:pt idx="4">
                  <c:v>8.753765060240963E-4</c:v>
                </c:pt>
                <c:pt idx="5">
                  <c:v>2.8284671532846717E-3</c:v>
                </c:pt>
                <c:pt idx="6">
                  <c:v>6.8965517241379301E-3</c:v>
                </c:pt>
                <c:pt idx="7">
                  <c:v>2.8662420382165609E-2</c:v>
                </c:pt>
                <c:pt idx="8">
                  <c:v>6.936416184971099E-2</c:v>
                </c:pt>
                <c:pt idx="9">
                  <c:v>0.21505376344086025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B-124D-B6E1-2FD8FB7DFD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80+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1">
                  <c:v>1.0258358662613983E-5</c:v>
                </c:pt>
                <c:pt idx="2">
                  <c:v>4.0847201210287442E-5</c:v>
                </c:pt>
                <c:pt idx="3">
                  <c:v>2.5152091254752857E-4</c:v>
                </c:pt>
                <c:pt idx="4">
                  <c:v>1.5756777108433735E-3</c:v>
                </c:pt>
                <c:pt idx="5">
                  <c:v>5.0912408759124089E-3</c:v>
                </c:pt>
                <c:pt idx="6">
                  <c:v>1.2413793103448274E-2</c:v>
                </c:pt>
                <c:pt idx="7">
                  <c:v>5.1592356687898099E-2</c:v>
                </c:pt>
                <c:pt idx="8">
                  <c:v>0.12485549132947979</c:v>
                </c:pt>
                <c:pt idx="9">
                  <c:v>0.38709677419354843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B-124D-B6E1-2FD8FB7D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83696"/>
        <c:axId val="384985344"/>
      </c:barChart>
      <c:catAx>
        <c:axId val="3849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4985344"/>
        <c:crosses val="autoZero"/>
        <c:auto val="1"/>
        <c:lblAlgn val="ctr"/>
        <c:lblOffset val="100"/>
        <c:noMultiLvlLbl val="0"/>
      </c:catAx>
      <c:valAx>
        <c:axId val="3849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49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110066</xdr:rowOff>
    </xdr:from>
    <xdr:to>
      <xdr:col>10</xdr:col>
      <xdr:colOff>520700</xdr:colOff>
      <xdr:row>18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2A780-BE30-CE70-0B44-C4958FA0B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503766</xdr:colOff>
      <xdr:row>19</xdr:row>
      <xdr:rowOff>42333</xdr:rowOff>
    </xdr:from>
    <xdr:to>
      <xdr:col>10</xdr:col>
      <xdr:colOff>554566</xdr:colOff>
      <xdr:row>35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E2DF6-9857-7B97-09ED-64D61207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371/journal.pone.0258513" TargetMode="External"/><Relationship Id="rId1" Type="http://schemas.openxmlformats.org/officeDocument/2006/relationships/hyperlink" Target="https://doi.org/10.1186/s12879-022-07262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B1" zoomScaleNormal="100" workbookViewId="0">
      <selection activeCell="F41" sqref="F41"/>
    </sheetView>
  </sheetViews>
  <sheetFormatPr baseColWidth="10" defaultColWidth="11.5" defaultRowHeight="13" x14ac:dyDescent="0.15"/>
  <cols>
    <col min="6" max="6" width="18.6640625" customWidth="1"/>
    <col min="8" max="8" width="36.1640625" customWidth="1"/>
    <col min="13" max="13" width="38.1640625" customWidth="1"/>
  </cols>
  <sheetData>
    <row r="1" spans="1:14" x14ac:dyDescent="0.15">
      <c r="B1" t="s">
        <v>0</v>
      </c>
    </row>
    <row r="2" spans="1:14" x14ac:dyDescent="0.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>
        <v>2.7</v>
      </c>
    </row>
    <row r="3" spans="1:14" ht="16" x14ac:dyDescent="0.2">
      <c r="A3" t="s">
        <v>8</v>
      </c>
      <c r="B3">
        <v>2E-3</v>
      </c>
      <c r="C3">
        <v>1</v>
      </c>
      <c r="D3">
        <v>1.2</v>
      </c>
      <c r="E3">
        <f t="shared" ref="E3:E11" si="0">B3*C3*D3</f>
        <v>2.3999999999999998E-3</v>
      </c>
      <c r="F3" s="1">
        <f t="shared" ref="F3:F11" si="1">E3/( (1-N3) +N3*J$2)</f>
        <v>2.1578852724330154E-3</v>
      </c>
      <c r="G3" s="1">
        <f t="shared" ref="G3:G11" si="2">F3*J$2</f>
        <v>5.8262902355691419E-3</v>
      </c>
      <c r="H3" t="s">
        <v>9</v>
      </c>
      <c r="I3" t="s">
        <v>10</v>
      </c>
      <c r="J3">
        <v>1.8</v>
      </c>
      <c r="M3" s="2" t="s">
        <v>11</v>
      </c>
      <c r="N3" s="3">
        <v>6.6000000000000003E-2</v>
      </c>
    </row>
    <row r="4" spans="1:14" ht="16" x14ac:dyDescent="0.2">
      <c r="A4" t="s">
        <v>12</v>
      </c>
      <c r="B4">
        <v>2E-3</v>
      </c>
      <c r="C4">
        <v>1</v>
      </c>
      <c r="D4">
        <v>1.2</v>
      </c>
      <c r="E4">
        <f t="shared" si="0"/>
        <v>2.3999999999999998E-3</v>
      </c>
      <c r="F4" s="1">
        <f t="shared" si="1"/>
        <v>2.1382751247327153E-3</v>
      </c>
      <c r="G4" s="1">
        <f t="shared" si="2"/>
        <v>5.7733428367783314E-3</v>
      </c>
      <c r="M4" s="2" t="s">
        <v>13</v>
      </c>
      <c r="N4" s="3">
        <v>7.1999999999999995E-2</v>
      </c>
    </row>
    <row r="5" spans="1:14" ht="16" x14ac:dyDescent="0.2">
      <c r="A5" t="s">
        <v>14</v>
      </c>
      <c r="B5">
        <v>5.0000000000000001E-3</v>
      </c>
      <c r="C5">
        <v>1</v>
      </c>
      <c r="D5">
        <f>(1.2+3)/2</f>
        <v>2.1</v>
      </c>
      <c r="E5">
        <f t="shared" si="0"/>
        <v>1.0500000000000001E-2</v>
      </c>
      <c r="F5" s="1">
        <f t="shared" si="1"/>
        <v>9.4552003601981096E-3</v>
      </c>
      <c r="G5" s="1">
        <f t="shared" si="2"/>
        <v>2.5529040972534899E-2</v>
      </c>
      <c r="M5" s="2" t="s">
        <v>15</v>
      </c>
      <c r="N5" s="3">
        <v>6.5000000000000002E-2</v>
      </c>
    </row>
    <row r="6" spans="1:14" ht="16" x14ac:dyDescent="0.2">
      <c r="A6" t="s">
        <v>16</v>
      </c>
      <c r="B6">
        <v>0.01</v>
      </c>
      <c r="C6">
        <v>1</v>
      </c>
      <c r="D6">
        <v>3.1</v>
      </c>
      <c r="E6">
        <f t="shared" si="0"/>
        <v>3.1000000000000003E-2</v>
      </c>
      <c r="F6" s="1">
        <f t="shared" si="1"/>
        <v>2.7370651598092884E-2</v>
      </c>
      <c r="G6" s="1">
        <f t="shared" si="2"/>
        <v>7.3900759314850795E-2</v>
      </c>
      <c r="M6" s="2" t="s">
        <v>17</v>
      </c>
      <c r="N6" s="3">
        <v>7.8E-2</v>
      </c>
    </row>
    <row r="7" spans="1:14" ht="16" x14ac:dyDescent="0.2">
      <c r="A7" t="s">
        <v>18</v>
      </c>
      <c r="B7">
        <v>0.02</v>
      </c>
      <c r="C7">
        <v>1</v>
      </c>
      <c r="D7">
        <v>3.1</v>
      </c>
      <c r="E7">
        <f t="shared" si="0"/>
        <v>6.2000000000000006E-2</v>
      </c>
      <c r="F7" s="1">
        <f t="shared" si="1"/>
        <v>5.1495016611295685E-2</v>
      </c>
      <c r="G7" s="1">
        <f t="shared" si="2"/>
        <v>0.13903654485049835</v>
      </c>
      <c r="M7" s="2" t="s">
        <v>19</v>
      </c>
      <c r="N7" s="3">
        <v>0.12</v>
      </c>
    </row>
    <row r="8" spans="1:14" ht="16" x14ac:dyDescent="0.2">
      <c r="A8" t="s">
        <v>20</v>
      </c>
      <c r="B8">
        <v>0.04</v>
      </c>
      <c r="C8">
        <v>1</v>
      </c>
      <c r="D8">
        <v>2</v>
      </c>
      <c r="E8">
        <f t="shared" si="0"/>
        <v>0.08</v>
      </c>
      <c r="F8" s="1">
        <f t="shared" si="1"/>
        <v>5.9701492537313432E-2</v>
      </c>
      <c r="G8" s="1">
        <f t="shared" si="2"/>
        <v>0.16119402985074627</v>
      </c>
      <c r="M8" s="2" t="s">
        <v>21</v>
      </c>
      <c r="N8" s="3">
        <v>0.2</v>
      </c>
    </row>
    <row r="9" spans="1:14" ht="16" x14ac:dyDescent="0.2">
      <c r="A9" t="s">
        <v>22</v>
      </c>
      <c r="B9">
        <v>0.09</v>
      </c>
      <c r="C9">
        <v>1</v>
      </c>
      <c r="D9">
        <f>(2+1.6)/2</f>
        <v>1.8</v>
      </c>
      <c r="E9">
        <f t="shared" si="0"/>
        <v>0.16200000000000001</v>
      </c>
      <c r="F9" s="1">
        <f t="shared" si="1"/>
        <v>0.10492227979274611</v>
      </c>
      <c r="G9" s="1">
        <f t="shared" si="2"/>
        <v>0.28329015544041453</v>
      </c>
      <c r="M9" s="2" t="s">
        <v>23</v>
      </c>
      <c r="N9" s="3">
        <v>0.32</v>
      </c>
    </row>
    <row r="10" spans="1:14" ht="16" x14ac:dyDescent="0.2">
      <c r="A10" t="s">
        <v>24</v>
      </c>
      <c r="B10">
        <v>0.2</v>
      </c>
      <c r="C10">
        <v>1</v>
      </c>
      <c r="D10">
        <v>1.6</v>
      </c>
      <c r="E10">
        <f t="shared" si="0"/>
        <v>0.32000000000000006</v>
      </c>
      <c r="F10" s="1">
        <f t="shared" si="1"/>
        <v>0.17621145374449343</v>
      </c>
      <c r="G10" s="1">
        <f t="shared" si="2"/>
        <v>0.4757709251101323</v>
      </c>
      <c r="M10" s="2" t="s">
        <v>25</v>
      </c>
      <c r="N10" s="3">
        <v>0.48</v>
      </c>
    </row>
    <row r="11" spans="1:14" ht="16" x14ac:dyDescent="0.2">
      <c r="A11" t="s">
        <v>26</v>
      </c>
      <c r="B11">
        <v>0.3</v>
      </c>
      <c r="C11">
        <v>0.75</v>
      </c>
      <c r="D11">
        <v>1.6</v>
      </c>
      <c r="E11">
        <f t="shared" si="0"/>
        <v>0.36</v>
      </c>
      <c r="F11" s="1">
        <f t="shared" si="1"/>
        <v>0.17673048600883653</v>
      </c>
      <c r="G11" s="1">
        <f t="shared" si="2"/>
        <v>0.4771723122238587</v>
      </c>
      <c r="M11" s="2" t="s">
        <v>27</v>
      </c>
      <c r="N11" s="3">
        <v>0.61</v>
      </c>
    </row>
    <row r="14" spans="1:14" x14ac:dyDescent="0.15">
      <c r="B14" t="s">
        <v>28</v>
      </c>
    </row>
    <row r="16" spans="1:14" x14ac:dyDescent="0.15">
      <c r="B16" t="s">
        <v>1</v>
      </c>
      <c r="D16" t="s">
        <v>3</v>
      </c>
    </row>
    <row r="17" spans="1:7" x14ac:dyDescent="0.15">
      <c r="A17" t="s">
        <v>8</v>
      </c>
      <c r="B17">
        <f>0.0005/100</f>
        <v>5.0000000000000004E-6</v>
      </c>
      <c r="D17">
        <v>1.2</v>
      </c>
      <c r="E17">
        <f t="shared" ref="E17:E25" si="3">B17*D17</f>
        <v>6.0000000000000002E-6</v>
      </c>
      <c r="F17" s="1">
        <f t="shared" ref="F17:F25" si="4">E17/( (1-N3) +N3*J$3)</f>
        <v>5.6990881458966571E-6</v>
      </c>
      <c r="G17">
        <f t="shared" ref="G17:G25" si="5">F17*J$3</f>
        <v>1.0258358662613983E-5</v>
      </c>
    </row>
    <row r="18" spans="1:7" x14ac:dyDescent="0.15">
      <c r="A18" t="s">
        <v>12</v>
      </c>
      <c r="B18">
        <f>0.002/100</f>
        <v>2.0000000000000002E-5</v>
      </c>
      <c r="D18">
        <v>1.2</v>
      </c>
      <c r="E18">
        <f t="shared" si="3"/>
        <v>2.4000000000000001E-5</v>
      </c>
      <c r="F18" s="1">
        <f t="shared" si="4"/>
        <v>2.2692889561270801E-5</v>
      </c>
      <c r="G18">
        <f t="shared" si="5"/>
        <v>4.0847201210287442E-5</v>
      </c>
    </row>
    <row r="19" spans="1:7" x14ac:dyDescent="0.15">
      <c r="A19" t="s">
        <v>14</v>
      </c>
      <c r="B19">
        <f>0.007/100</f>
        <v>7.0000000000000007E-5</v>
      </c>
      <c r="D19">
        <f>(1.2+3)/2</f>
        <v>2.1</v>
      </c>
      <c r="E19">
        <f t="shared" si="3"/>
        <v>1.4700000000000002E-4</v>
      </c>
      <c r="F19" s="1">
        <f t="shared" si="4"/>
        <v>1.3973384030418253E-4</v>
      </c>
      <c r="G19">
        <f t="shared" si="5"/>
        <v>2.5152091254752857E-4</v>
      </c>
    </row>
    <row r="20" spans="1:7" x14ac:dyDescent="0.15">
      <c r="A20" t="s">
        <v>16</v>
      </c>
      <c r="B20">
        <f>0.03/100</f>
        <v>2.9999999999999997E-4</v>
      </c>
      <c r="D20">
        <v>3.1</v>
      </c>
      <c r="E20">
        <f t="shared" si="3"/>
        <v>9.2999999999999995E-4</v>
      </c>
      <c r="F20" s="1">
        <f t="shared" si="4"/>
        <v>8.753765060240963E-4</v>
      </c>
      <c r="G20">
        <f t="shared" si="5"/>
        <v>1.5756777108433735E-3</v>
      </c>
    </row>
    <row r="21" spans="1:7" x14ac:dyDescent="0.15">
      <c r="A21" t="s">
        <v>18</v>
      </c>
      <c r="B21">
        <f>0.1/100</f>
        <v>1E-3</v>
      </c>
      <c r="D21">
        <v>3.1</v>
      </c>
      <c r="E21">
        <f t="shared" si="3"/>
        <v>3.1000000000000003E-3</v>
      </c>
      <c r="F21" s="1">
        <f t="shared" si="4"/>
        <v>2.8284671532846717E-3</v>
      </c>
      <c r="G21">
        <f t="shared" si="5"/>
        <v>5.0912408759124089E-3</v>
      </c>
    </row>
    <row r="22" spans="1:7" x14ac:dyDescent="0.15">
      <c r="A22" t="s">
        <v>20</v>
      </c>
      <c r="B22">
        <f>0.4/100</f>
        <v>4.0000000000000001E-3</v>
      </c>
      <c r="D22">
        <v>2</v>
      </c>
      <c r="E22">
        <f t="shared" si="3"/>
        <v>8.0000000000000002E-3</v>
      </c>
      <c r="F22" s="1">
        <f t="shared" si="4"/>
        <v>6.8965517241379301E-3</v>
      </c>
      <c r="G22">
        <f t="shared" si="5"/>
        <v>1.2413793103448274E-2</v>
      </c>
    </row>
    <row r="23" spans="1:7" x14ac:dyDescent="0.15">
      <c r="A23" t="s">
        <v>22</v>
      </c>
      <c r="B23">
        <v>0.02</v>
      </c>
      <c r="D23">
        <f>(2+1.6)/2</f>
        <v>1.8</v>
      </c>
      <c r="E23">
        <f t="shared" si="3"/>
        <v>3.6000000000000004E-2</v>
      </c>
      <c r="F23" s="1">
        <f t="shared" si="4"/>
        <v>2.8662420382165609E-2</v>
      </c>
      <c r="G23">
        <f t="shared" si="5"/>
        <v>5.1592356687898099E-2</v>
      </c>
    </row>
    <row r="24" spans="1:7" x14ac:dyDescent="0.15">
      <c r="A24" t="s">
        <v>24</v>
      </c>
      <c r="B24">
        <v>0.06</v>
      </c>
      <c r="D24">
        <v>1.6</v>
      </c>
      <c r="E24">
        <f t="shared" si="3"/>
        <v>9.6000000000000002E-2</v>
      </c>
      <c r="F24" s="1">
        <f t="shared" si="4"/>
        <v>6.936416184971099E-2</v>
      </c>
      <c r="G24">
        <f t="shared" si="5"/>
        <v>0.12485549132947979</v>
      </c>
    </row>
    <row r="25" spans="1:7" x14ac:dyDescent="0.15">
      <c r="A25" t="s">
        <v>26</v>
      </c>
      <c r="B25">
        <v>0.2</v>
      </c>
      <c r="D25">
        <v>1.6</v>
      </c>
      <c r="E25">
        <f t="shared" si="3"/>
        <v>0.32000000000000006</v>
      </c>
      <c r="F25" s="1">
        <f t="shared" si="4"/>
        <v>0.21505376344086025</v>
      </c>
      <c r="G25">
        <f t="shared" si="5"/>
        <v>0.38709677419354843</v>
      </c>
    </row>
    <row r="27" spans="1:7" x14ac:dyDescent="0.15">
      <c r="B27" s="4" t="s">
        <v>29</v>
      </c>
      <c r="D27" s="4" t="s">
        <v>30</v>
      </c>
    </row>
  </sheetData>
  <hyperlinks>
    <hyperlink ref="B27" r:id="rId1" xr:uid="{63CB2E90-86FB-6440-9772-69FC14719A15}"/>
    <hyperlink ref="D27" r:id="rId2" xr:uid="{C60C6297-9952-3A40-9C37-72598FBF671C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2022-07-29T09:05:45Z</dcterms:created>
  <dcterms:modified xsi:type="dcterms:W3CDTF">2022-09-20T12:58:04Z</dcterms:modified>
  <dc:language>en-US</dc:language>
</cp:coreProperties>
</file>