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0515" windowHeight="7995" activeTab="2"/>
  </bookViews>
  <sheets>
    <sheet name="tex" sheetId="19" r:id="rId1"/>
    <sheet name="Sheet1" sheetId="20" r:id="rId2"/>
    <sheet name="Sheet2" sheetId="21" r:id="rId3"/>
  </sheets>
  <externalReferences>
    <externalReference r:id="rId4"/>
    <externalReference r:id="rId5"/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G9" i="21"/>
  <c r="G8"/>
  <c r="G7"/>
  <c r="G6"/>
  <c r="G5"/>
  <c r="G4"/>
  <c r="G3"/>
  <c r="G2"/>
  <c r="H9"/>
  <c r="E9"/>
  <c r="C9"/>
  <c r="I8"/>
  <c r="I7"/>
  <c r="I6"/>
  <c r="I5"/>
  <c r="I4"/>
  <c r="I3"/>
  <c r="I2"/>
  <c r="H2"/>
  <c r="H8"/>
  <c r="H7"/>
  <c r="H6"/>
  <c r="H5"/>
  <c r="H4"/>
  <c r="H3"/>
  <c r="F2"/>
  <c r="F3" s="1"/>
  <c r="F4" s="1"/>
  <c r="F5" s="1"/>
  <c r="F6" s="1"/>
  <c r="F7" s="1"/>
  <c r="F8" s="1"/>
  <c r="B2"/>
  <c r="B3" s="1"/>
  <c r="B4" s="1"/>
  <c r="B5" s="1"/>
  <c r="B6" s="1"/>
  <c r="B7" s="1"/>
  <c r="B8" s="1"/>
  <c r="D2"/>
  <c r="D3" s="1"/>
  <c r="D4" s="1"/>
  <c r="D5" s="1"/>
  <c r="D6" s="1"/>
  <c r="D7" s="1"/>
  <c r="D8" s="1"/>
  <c r="D9" i="20"/>
  <c r="C9"/>
  <c r="E9" s="1"/>
  <c r="B9"/>
  <c r="A9"/>
  <c r="D8"/>
  <c r="C8"/>
  <c r="B8"/>
  <c r="A8"/>
  <c r="D7"/>
  <c r="C7"/>
  <c r="E7" s="1"/>
  <c r="B7"/>
  <c r="A7"/>
  <c r="D6"/>
  <c r="C6"/>
  <c r="B6"/>
  <c r="A6"/>
  <c r="D5"/>
  <c r="C5"/>
  <c r="E5" s="1"/>
  <c r="B5"/>
  <c r="A5"/>
  <c r="D4"/>
  <c r="C4"/>
  <c r="B4"/>
  <c r="A4"/>
  <c r="D3"/>
  <c r="C3"/>
  <c r="E3" s="1"/>
  <c r="B3"/>
  <c r="A3"/>
  <c r="D2"/>
  <c r="C2"/>
  <c r="B2"/>
  <c r="A2"/>
  <c r="E8"/>
  <c r="E6"/>
  <c r="E4"/>
  <c r="E2"/>
  <c r="F9"/>
  <c r="F8"/>
  <c r="F7"/>
  <c r="F6"/>
  <c r="F5"/>
  <c r="F4"/>
  <c r="F3"/>
  <c r="F2"/>
  <c r="I2" s="1"/>
  <c r="J2" s="1"/>
  <c r="F40" i="19"/>
  <c r="F39"/>
  <c r="F38"/>
  <c r="F37"/>
  <c r="F36"/>
  <c r="F35"/>
  <c r="F34"/>
  <c r="F33"/>
  <c r="G40"/>
  <c r="G39"/>
  <c r="G38"/>
  <c r="G37"/>
  <c r="C33"/>
  <c r="E40"/>
  <c r="E39"/>
  <c r="E38"/>
  <c r="E37"/>
  <c r="E36"/>
  <c r="G36" s="1"/>
  <c r="E35"/>
  <c r="G35" s="1"/>
  <c r="E34"/>
  <c r="G34" s="1"/>
  <c r="E33"/>
  <c r="G33" s="1"/>
  <c r="H33" s="1"/>
  <c r="C40"/>
  <c r="C39"/>
  <c r="C17"/>
  <c r="C16"/>
  <c r="C38"/>
  <c r="C37"/>
  <c r="C36"/>
  <c r="C35"/>
  <c r="C34"/>
  <c r="C15"/>
  <c r="C14"/>
  <c r="C13"/>
  <c r="C12"/>
  <c r="C11"/>
  <c r="C10"/>
  <c r="A1"/>
  <c r="H8"/>
  <c r="A24"/>
  <c r="A22"/>
  <c r="A2"/>
  <c r="B44"/>
  <c r="A23"/>
  <c r="B20"/>
  <c r="B43"/>
  <c r="B5"/>
  <c r="I1" i="20" l="1"/>
  <c r="J1" s="1"/>
</calcChain>
</file>

<file path=xl/sharedStrings.xml><?xml version="1.0" encoding="utf-8"?>
<sst xmlns="http://schemas.openxmlformats.org/spreadsheetml/2006/main" count="48" uniqueCount="36">
  <si>
    <t>&amp;</t>
  </si>
  <si>
    <t>\\</t>
  </si>
  <si>
    <t>\begin{table}</t>
  </si>
  <si>
    <t>\centering</t>
  </si>
  <si>
    <t>\begin{tabular}{cc|c|c|c|c|}</t>
  </si>
  <si>
    <t>\cline{3-6}</t>
  </si>
  <si>
    <t>\hline</t>
  </si>
  <si>
    <t>\end{tabular}</t>
  </si>
  <si>
    <t>\caption{}</t>
  </si>
  <si>
    <t>\label{}</t>
  </si>
  <si>
    <t>\end{table}</t>
  </si>
  <si>
    <t>\begin{table}[hb]</t>
  </si>
  <si>
    <t>\begin{tabular}{|c|c|c|}</t>
  </si>
  <si>
    <t>Sala &amp; \textit{Offline} &amp; Tempo Real \\</t>
  </si>
  <si>
    <t>&amp; &amp; \multicolumn{2}{c|}{\textit{Offline}}&amp; \multicolumn{2}{c|}{Tempo Real}\\</t>
  </si>
  <si>
    <t>Quatro</t>
  </si>
  <si>
    <t>\multicolumn{1}{|c|}{Sala} &amp; Prioridade Rel. &amp; Freq. &amp; Freq. Rel. &amp; Freq. &amp; Freq. Rel. \\</t>
  </si>
  <si>
    <t>Quatro Diff</t>
  </si>
  <si>
    <t>X</t>
  </si>
  <si>
    <t>X Incompleto</t>
  </si>
  <si>
    <t>Espinha</t>
  </si>
  <si>
    <t>Espinha Diff</t>
  </si>
  <si>
    <t>ap</t>
  </si>
  <si>
    <t>Apartamento</t>
  </si>
  <si>
    <t>FR TR</t>
  </si>
  <si>
    <t>PR</t>
  </si>
  <si>
    <t>Sala</t>
  </si>
  <si>
    <t>FR OFF</t>
  </si>
  <si>
    <t>Diff OFF</t>
  </si>
  <si>
    <t>Diff TR</t>
  </si>
  <si>
    <t>Diff² Off</t>
  </si>
  <si>
    <t>Diff² TR</t>
  </si>
  <si>
    <t>Mapa</t>
  </si>
  <si>
    <t>Offline</t>
  </si>
  <si>
    <t>Tempo Real</t>
  </si>
  <si>
    <t>Ap</t>
  </si>
</sst>
</file>

<file path=xl/styles.xml><?xml version="1.0" encoding="utf-8"?>
<styleSheet xmlns="http://schemas.openxmlformats.org/spreadsheetml/2006/main">
  <numFmts count="2">
    <numFmt numFmtId="164" formatCode="0.000000"/>
    <numFmt numFmtId="170" formatCode="0.000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1" applyAlignment="1" applyProtection="1"/>
    <xf numFmtId="164" fontId="0" fillId="0" borderId="0" xfId="0" applyNumberFormat="1"/>
    <xf numFmtId="0" fontId="0" fillId="0" borderId="0" xfId="0" applyNumberFormat="1"/>
    <xf numFmtId="170" fontId="0" fillId="0" borderId="0" xfId="0" applyNumberFormat="1"/>
    <xf numFmtId="170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0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s%20Documentos/robo2/resultados/salas/x_3_sal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s%20Documentos/robo2/resultados/salas/x_4_sa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us%20Documentos/robo2/resultados/salas/ap_3_sal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us%20Documentos/robo2/resultados/salas/ap_4_sa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_3_salas"/>
    </sheetNames>
    <sheetDataSet>
      <sheetData sheetId="0">
        <row r="2">
          <cell r="A2">
            <v>1</v>
          </cell>
          <cell r="E2">
            <v>4.7619047619047616E-2</v>
          </cell>
          <cell r="F2">
            <v>0.11133740665308893</v>
          </cell>
        </row>
        <row r="3">
          <cell r="A3">
            <v>2</v>
          </cell>
          <cell r="E3">
            <v>0.23809523809523808</v>
          </cell>
          <cell r="F3">
            <v>0.22233536999321113</v>
          </cell>
        </row>
        <row r="4">
          <cell r="A4">
            <v>3</v>
          </cell>
          <cell r="E4">
            <v>0.23809523809523808</v>
          </cell>
          <cell r="F4">
            <v>0.2219959266802444</v>
          </cell>
        </row>
        <row r="5">
          <cell r="A5">
            <v>4</v>
          </cell>
          <cell r="E5">
            <v>0.23809523809523808</v>
          </cell>
          <cell r="F5">
            <v>0.22233536999321113</v>
          </cell>
        </row>
        <row r="6">
          <cell r="A6">
            <v>5</v>
          </cell>
          <cell r="E6">
            <v>0.23809523809523808</v>
          </cell>
          <cell r="F6">
            <v>0.2219959266802444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_4_salas"/>
    </sheetNames>
    <sheetDataSet>
      <sheetData sheetId="0">
        <row r="2">
          <cell r="D2">
            <v>151.35</v>
          </cell>
          <cell r="F2">
            <v>5.6697497218507323E-2</v>
          </cell>
        </row>
        <row r="3">
          <cell r="F3">
            <v>0.23729410398474585</v>
          </cell>
        </row>
        <row r="4">
          <cell r="F4">
            <v>0.23807329654645373</v>
          </cell>
        </row>
        <row r="5">
          <cell r="F5">
            <v>0.23210198431874973</v>
          </cell>
        </row>
        <row r="6">
          <cell r="F6">
            <v>0.23583311793154343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p_3_salas"/>
    </sheetNames>
    <sheetDataSet>
      <sheetData sheetId="0">
        <row r="1">
          <cell r="F1" t="str">
            <v>v/vt</v>
          </cell>
        </row>
        <row r="2">
          <cell r="A2">
            <v>1</v>
          </cell>
          <cell r="D2">
            <v>247</v>
          </cell>
          <cell r="E2">
            <v>0.15151515151515152</v>
          </cell>
          <cell r="F2">
            <v>0.12525354969574037</v>
          </cell>
        </row>
        <row r="3">
          <cell r="A3">
            <v>2</v>
          </cell>
          <cell r="D3">
            <v>246</v>
          </cell>
          <cell r="E3">
            <v>0.15151515151515152</v>
          </cell>
          <cell r="F3">
            <v>0.12474645030425964</v>
          </cell>
        </row>
        <row r="4">
          <cell r="A4">
            <v>3</v>
          </cell>
          <cell r="D4">
            <v>246</v>
          </cell>
          <cell r="E4">
            <v>9.0909090909090912E-2</v>
          </cell>
          <cell r="F4">
            <v>0.12474645030425964</v>
          </cell>
        </row>
        <row r="5">
          <cell r="A5">
            <v>4</v>
          </cell>
          <cell r="D5">
            <v>246</v>
          </cell>
          <cell r="E5">
            <v>9.0909090909090912E-2</v>
          </cell>
          <cell r="F5">
            <v>0.12474645030425964</v>
          </cell>
        </row>
        <row r="6">
          <cell r="A6">
            <v>5</v>
          </cell>
          <cell r="D6">
            <v>246</v>
          </cell>
          <cell r="E6">
            <v>0.15151515151515152</v>
          </cell>
          <cell r="F6">
            <v>0.12474645030425964</v>
          </cell>
        </row>
        <row r="7">
          <cell r="A7">
            <v>6</v>
          </cell>
          <cell r="D7">
            <v>247</v>
          </cell>
          <cell r="E7">
            <v>0.12121212121212122</v>
          </cell>
          <cell r="F7">
            <v>0.12525354969574037</v>
          </cell>
        </row>
        <row r="8">
          <cell r="A8">
            <v>7</v>
          </cell>
          <cell r="D8">
            <v>247</v>
          </cell>
          <cell r="E8">
            <v>0.12121212121212122</v>
          </cell>
          <cell r="F8">
            <v>0.12525354969574037</v>
          </cell>
        </row>
        <row r="9">
          <cell r="A9">
            <v>8</v>
          </cell>
          <cell r="D9">
            <v>247</v>
          </cell>
          <cell r="E9">
            <v>0.12121212121212122</v>
          </cell>
          <cell r="F9">
            <v>0.12525354969574037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_4_salas"/>
    </sheetNames>
    <sheetDataSet>
      <sheetData sheetId="0">
        <row r="2">
          <cell r="D2">
            <v>234.33</v>
          </cell>
          <cell r="E2">
            <v>0.1542562024643794</v>
          </cell>
          <cell r="F2">
            <v>0.14970484513952775</v>
          </cell>
        </row>
        <row r="3">
          <cell r="D3">
            <v>237.48</v>
          </cell>
          <cell r="E3">
            <v>0.15232986814573715</v>
          </cell>
          <cell r="F3">
            <v>0.1517172646427476</v>
          </cell>
        </row>
        <row r="4">
          <cell r="D4">
            <v>152.1</v>
          </cell>
          <cell r="E4">
            <v>8.9956491414527218E-2</v>
          </cell>
          <cell r="F4">
            <v>9.7171113155473762E-2</v>
          </cell>
        </row>
        <row r="5">
          <cell r="D5">
            <v>147.87</v>
          </cell>
          <cell r="E5">
            <v>8.9242419210202928E-2</v>
          </cell>
          <cell r="F5">
            <v>9.446872125114994E-2</v>
          </cell>
        </row>
        <row r="6">
          <cell r="D6">
            <v>222.23</v>
          </cell>
          <cell r="E6">
            <v>0.14934072868577503</v>
          </cell>
          <cell r="F6">
            <v>0.14197459879382601</v>
          </cell>
        </row>
        <row r="7">
          <cell r="D7">
            <v>194.75</v>
          </cell>
          <cell r="E7">
            <v>0.12566010163074162</v>
          </cell>
          <cell r="F7">
            <v>0.12441863436573647</v>
          </cell>
        </row>
        <row r="8">
          <cell r="D8">
            <v>187.9</v>
          </cell>
          <cell r="E8">
            <v>0.12132584941379652</v>
          </cell>
          <cell r="F8">
            <v>0.12004242052540119</v>
          </cell>
        </row>
        <row r="9">
          <cell r="D9">
            <v>188.62</v>
          </cell>
          <cell r="E9">
            <v>0.11788833903484006</v>
          </cell>
          <cell r="F9">
            <v>0.12050240212613716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opLeftCell="A4" workbookViewId="0">
      <selection activeCell="C33" sqref="C33"/>
    </sheetView>
  </sheetViews>
  <sheetFormatPr defaultRowHeight="15"/>
  <cols>
    <col min="1" max="1" width="13.5703125" customWidth="1"/>
    <col min="2" max="2" width="49.140625" bestFit="1" customWidth="1"/>
    <col min="3" max="3" width="80" bestFit="1" customWidth="1"/>
  </cols>
  <sheetData>
    <row r="1" spans="1:8">
      <c r="A1" t="str">
        <f>CONCATENATE("As prioridades relativas finais da solução em Tempo Real foram próximas às prioridades relativas inicias, como mostra a Tabela \ref{tab:Pr_",G2,"}.")</f>
        <v>As prioridades relativas finais da solução em Tempo Real foram próximas às prioridades relativas inicias, como mostra a Tabela \ref{tab:Pr_ap}.</v>
      </c>
      <c r="G1" t="s">
        <v>23</v>
      </c>
    </row>
    <row r="2" spans="1:8">
      <c r="A2" t="str">
        <f>" "</f>
        <v xml:space="preserve"> </v>
      </c>
      <c r="G2" t="s">
        <v>22</v>
      </c>
    </row>
    <row r="3" spans="1:8">
      <c r="A3" t="s">
        <v>11</v>
      </c>
    </row>
    <row r="4" spans="1:8">
      <c r="B4" t="s">
        <v>3</v>
      </c>
    </row>
    <row r="5" spans="1:8">
      <c r="B5" t="str">
        <f>CONCATENATE("\caption{Prioridades relativas do Mapa ",G1,".}")</f>
        <v>\caption{Prioridades relativas do Mapa Apartamento.}</v>
      </c>
    </row>
    <row r="6" spans="1:8">
      <c r="B6" t="s">
        <v>12</v>
      </c>
    </row>
    <row r="7" spans="1:8">
      <c r="C7" t="s">
        <v>6</v>
      </c>
    </row>
    <row r="8" spans="1:8">
      <c r="C8" t="s">
        <v>13</v>
      </c>
      <c r="H8">
        <f>F8/SUM(F:F)</f>
        <v>0</v>
      </c>
    </row>
    <row r="9" spans="1:8">
      <c r="C9" t="s">
        <v>6</v>
      </c>
      <c r="H9" s="1"/>
    </row>
    <row r="10" spans="1:8">
      <c r="C10" t="str">
        <f>CONCATENATE([3]ap_3_salas!A2," &amp; ",ROUND([3]ap_3_salas!E2,5)," &amp; ",ROUND([4]ap_4_salas!E2,5)," \\")</f>
        <v>1 &amp; 0,15152 &amp; 0,15426 \\</v>
      </c>
      <c r="H10" s="1"/>
    </row>
    <row r="11" spans="1:8">
      <c r="C11" t="str">
        <f>CONCATENATE([3]ap_3_salas!A3," &amp; ",ROUND([3]ap_3_salas!E3,5)," &amp; ",ROUND([4]ap_4_salas!E3,5)," \\")</f>
        <v>2 &amp; 0,15152 &amp; 0,15233 \\</v>
      </c>
      <c r="H11" s="1"/>
    </row>
    <row r="12" spans="1:8">
      <c r="C12" t="str">
        <f>CONCATENATE([3]ap_3_salas!A4," &amp; ",ROUND([3]ap_3_salas!E4,5)," &amp; ",ROUND([4]ap_4_salas!E4,5)," \\")</f>
        <v>3 &amp; 0,09091 &amp; 0,08996 \\</v>
      </c>
    </row>
    <row r="13" spans="1:8">
      <c r="C13" t="str">
        <f>CONCATENATE([3]ap_3_salas!A5," &amp; ",ROUND([3]ap_3_salas!E5,5)," &amp; ",ROUND([4]ap_4_salas!E5,5)," \\")</f>
        <v>4 &amp; 0,09091 &amp; 0,08924 \\</v>
      </c>
    </row>
    <row r="14" spans="1:8">
      <c r="C14" t="str">
        <f>CONCATENATE([3]ap_3_salas!A6," &amp; ",ROUND([3]ap_3_salas!E6,5)," &amp; ",ROUND([4]ap_4_salas!E6,5)," \\")</f>
        <v>5 &amp; 0,15152 &amp; 0,14934 \\</v>
      </c>
    </row>
    <row r="15" spans="1:8">
      <c r="C15" t="str">
        <f>CONCATENATE([3]ap_3_salas!A7," &amp; ",ROUND([3]ap_3_salas!E7,5)," &amp; ",ROUND([4]ap_4_salas!E7,5)," \\")</f>
        <v>6 &amp; 0,12121 &amp; 0,12566 \\</v>
      </c>
    </row>
    <row r="16" spans="1:8">
      <c r="C16" t="str">
        <f>CONCATENATE([3]ap_3_salas!A8," &amp; ",ROUND([3]ap_3_salas!E8,5)," &amp; ",ROUND([4]ap_4_salas!E8,5)," \\")</f>
        <v>7 &amp; 0,12121 &amp; 0,12133 \\</v>
      </c>
    </row>
    <row r="17" spans="1:18">
      <c r="C17" t="str">
        <f>CONCATENATE([3]ap_3_salas!A9," &amp; ",ROUND([3]ap_3_salas!E9,5)," &amp; ",ROUND([4]ap_4_salas!E9,5)," \\")</f>
        <v>8 &amp; 0,12121 &amp; 0,11789 \\</v>
      </c>
    </row>
    <row r="18" spans="1:18">
      <c r="C18" t="s">
        <v>6</v>
      </c>
    </row>
    <row r="19" spans="1:18">
      <c r="B19" t="s">
        <v>7</v>
      </c>
    </row>
    <row r="20" spans="1:18">
      <c r="B20" t="str">
        <f>CONCATENATE("\label{tab:Pr_",G2,"}")</f>
        <v>\label{tab:Pr_ap}</v>
      </c>
      <c r="R20" s="2"/>
    </row>
    <row r="21" spans="1:18">
      <c r="A21" t="s">
        <v>10</v>
      </c>
      <c r="R21" s="2"/>
    </row>
    <row r="22" spans="1:18">
      <c r="A22" t="str">
        <f>" "</f>
        <v xml:space="preserve"> </v>
      </c>
      <c r="R22" s="2"/>
    </row>
    <row r="23" spans="1:18">
      <c r="A23" t="str">
        <f>CONCATENATE("A Tabela \ref{tab:Fr_",G2, "} mostra que as freqüências relativas tanto da solução \textit{Offline} quanto a em Tempo Real foram próximas às prioridades relativas.")</f>
        <v>A Tabela \ref{tab:Fr_ap} mostra que as freqüências relativas tanto da solução \textit{Offline} quanto a em Tempo Real foram próximas às prioridades relativas.</v>
      </c>
      <c r="R23" s="2"/>
    </row>
    <row r="24" spans="1:18">
      <c r="A24" t="str">
        <f>" "</f>
        <v xml:space="preserve"> </v>
      </c>
    </row>
    <row r="25" spans="1:18">
      <c r="A25" t="s">
        <v>2</v>
      </c>
    </row>
    <row r="26" spans="1:18">
      <c r="B26" t="s">
        <v>3</v>
      </c>
    </row>
    <row r="27" spans="1:18">
      <c r="B27" t="s">
        <v>4</v>
      </c>
      <c r="N27" s="1"/>
    </row>
    <row r="28" spans="1:18">
      <c r="C28" t="s">
        <v>5</v>
      </c>
      <c r="N28" s="1"/>
    </row>
    <row r="29" spans="1:18">
      <c r="C29" t="s">
        <v>14</v>
      </c>
      <c r="N29" s="1"/>
    </row>
    <row r="30" spans="1:18">
      <c r="C30" t="s">
        <v>6</v>
      </c>
      <c r="N30" s="1"/>
    </row>
    <row r="31" spans="1:18">
      <c r="C31" t="s">
        <v>16</v>
      </c>
      <c r="N31" s="1"/>
    </row>
    <row r="32" spans="1:18">
      <c r="C32" t="s">
        <v>6</v>
      </c>
      <c r="N32" s="1"/>
    </row>
    <row r="33" spans="1:14">
      <c r="C33" t="str">
        <f>CONCATENATE("\multicolumn{1}{|c|}{",[3]ap_3_salas!A2, "} &amp; ",ROUND([3]ap_3_salas!E2,5)," &amp; ",[3]ap_3_salas!D2," &amp; ",ROUND([3]ap_3_salas!F2,5)," &amp; ",ROUND([4]ap_4_salas!D2,5)," &amp; ",ROUND([4]ap_4_salas!F2,5)," \\")</f>
        <v>\multicolumn{1}{|c|}{1} &amp; 0,15152 &amp; 247 &amp; 0,12525 &amp; 234,33 &amp; 0,1497 \\</v>
      </c>
      <c r="E33">
        <f>[3]ap_3_salas!E2</f>
        <v>0.15151515151515152</v>
      </c>
      <c r="F33">
        <f>[3]ap_3_salas!F2</f>
        <v>0.12525354969574037</v>
      </c>
      <c r="G33">
        <f>ABS(E33-F33)</f>
        <v>2.6261601819411146E-2</v>
      </c>
      <c r="H33">
        <f>MAX(G:G)</f>
        <v>3.3837359395168728E-2</v>
      </c>
      <c r="N33" s="1"/>
    </row>
    <row r="34" spans="1:14">
      <c r="C34" t="str">
        <f>CONCATENATE("\multicolumn{1}{|c|}{",[3]ap_3_salas!A3, "} &amp; ",ROUND([3]ap_3_salas!E3,5)," &amp; ",[3]ap_3_salas!D3," &amp; ",ROUND([3]ap_3_salas!F3,5)," &amp; ",ROUND([4]ap_4_salas!D3,5)," &amp; ",ROUND([4]ap_4_salas!F3,5)," \\")</f>
        <v>\multicolumn{1}{|c|}{2} &amp; 0,15152 &amp; 246 &amp; 0,12475 &amp; 237,48 &amp; 0,15172 \\</v>
      </c>
      <c r="E34">
        <f>[3]ap_3_salas!E3</f>
        <v>0.15151515151515152</v>
      </c>
      <c r="F34">
        <f>[3]ap_3_salas!F3</f>
        <v>0.12474645030425964</v>
      </c>
      <c r="G34">
        <f>ABS(E34-F34)</f>
        <v>2.6768701210891879E-2</v>
      </c>
    </row>
    <row r="35" spans="1:14">
      <c r="C35" t="str">
        <f>CONCATENATE("\multicolumn{1}{|c|}{",[3]ap_3_salas!A4, "} &amp; ",ROUND([3]ap_3_salas!E4,5)," &amp; ",[3]ap_3_salas!D4," &amp; ",ROUND([3]ap_3_salas!F4,5)," &amp; ",ROUND([4]ap_4_salas!D4,5)," &amp; ",ROUND([4]ap_4_salas!F4,5)," \\")</f>
        <v>\multicolumn{1}{|c|}{3} &amp; 0,09091 &amp; 246 &amp; 0,12475 &amp; 152,1 &amp; 0,09717 \\</v>
      </c>
      <c r="E35">
        <f>[3]ap_3_salas!E4</f>
        <v>9.0909090909090912E-2</v>
      </c>
      <c r="F35">
        <f>[3]ap_3_salas!F4</f>
        <v>0.12474645030425964</v>
      </c>
      <c r="G35">
        <f>ABS(E35-F35)</f>
        <v>3.3837359395168728E-2</v>
      </c>
    </row>
    <row r="36" spans="1:14">
      <c r="C36" t="str">
        <f>CONCATENATE("\multicolumn{1}{|c|}{",[3]ap_3_salas!A5, "} &amp; ",ROUND([3]ap_3_salas!E5,5)," &amp; ",[3]ap_3_salas!D5," &amp; ",ROUND([3]ap_3_salas!F5,5)," &amp; ",ROUND([4]ap_4_salas!D5,5)," &amp; ",ROUND([4]ap_4_salas!F5,5)," \\")</f>
        <v>\multicolumn{1}{|c|}{4} &amp; 0,09091 &amp; 246 &amp; 0,12475 &amp; 147,87 &amp; 0,09447 \\</v>
      </c>
      <c r="E36">
        <f>[3]ap_3_salas!E5</f>
        <v>9.0909090909090912E-2</v>
      </c>
      <c r="F36">
        <f>[3]ap_3_salas!F5</f>
        <v>0.12474645030425964</v>
      </c>
      <c r="G36">
        <f>ABS(E36-F36)</f>
        <v>3.3837359395168728E-2</v>
      </c>
    </row>
    <row r="37" spans="1:14">
      <c r="C37" t="str">
        <f>CONCATENATE("\multicolumn{1}{|c|}{",[3]ap_3_salas!A6, "} &amp; ",ROUND([3]ap_3_salas!E6,5)," &amp; ",[3]ap_3_salas!D6," &amp; ",ROUND([3]ap_3_salas!F6,5)," &amp; ",ROUND([4]ap_4_salas!D6,5)," &amp; ",ROUND([4]ap_4_salas!F6,5)," \\")</f>
        <v>\multicolumn{1}{|c|}{5} &amp; 0,15152 &amp; 246 &amp; 0,12475 &amp; 222,23 &amp; 0,14197 \\</v>
      </c>
      <c r="E37">
        <f>[3]ap_3_salas!E6</f>
        <v>0.15151515151515152</v>
      </c>
      <c r="F37">
        <f>[3]ap_3_salas!F6</f>
        <v>0.12474645030425964</v>
      </c>
      <c r="G37">
        <f>ABS(E37-F37)</f>
        <v>2.6768701210891879E-2</v>
      </c>
    </row>
    <row r="38" spans="1:14">
      <c r="C38" t="str">
        <f>CONCATENATE("\multicolumn{1}{|c|}{",[3]ap_3_salas!A7, "} &amp; ",ROUND([3]ap_3_salas!E7,5)," &amp; ",[3]ap_3_salas!D7," &amp; ",ROUND([3]ap_3_salas!F7,5)," &amp; ",ROUND([4]ap_4_salas!D7,5)," &amp; ",ROUND([4]ap_4_salas!F7,5)," \\")</f>
        <v>\multicolumn{1}{|c|}{6} &amp; 0,12121 &amp; 247 &amp; 0,12525 &amp; 194,75 &amp; 0,12442 \\</v>
      </c>
      <c r="E38">
        <f>[3]ap_3_salas!E7</f>
        <v>0.12121212121212122</v>
      </c>
      <c r="F38">
        <f>[3]ap_3_salas!F7</f>
        <v>0.12525354969574037</v>
      </c>
      <c r="G38">
        <f>ABS(E38-F38)</f>
        <v>4.0414284836191583E-3</v>
      </c>
    </row>
    <row r="39" spans="1:14">
      <c r="C39" t="str">
        <f>CONCATENATE("\multicolumn{1}{|c|}{",[3]ap_3_salas!A8, "} &amp; ",ROUND([3]ap_3_salas!E8,5)," &amp; ",[3]ap_3_salas!D8," &amp; ",ROUND([3]ap_3_salas!F8,5)," &amp; ",ROUND([4]ap_4_salas!D8,5)," &amp; ",ROUND([4]ap_4_salas!F8,5)," \\")</f>
        <v>\multicolumn{1}{|c|}{7} &amp; 0,12121 &amp; 247 &amp; 0,12525 &amp; 187,9 &amp; 0,12004 \\</v>
      </c>
      <c r="E39">
        <f>[3]ap_3_salas!E8</f>
        <v>0.12121212121212122</v>
      </c>
      <c r="F39">
        <f>[3]ap_3_salas!F8</f>
        <v>0.12525354969574037</v>
      </c>
      <c r="G39">
        <f>ABS(E39-F39)</f>
        <v>4.0414284836191583E-3</v>
      </c>
    </row>
    <row r="40" spans="1:14">
      <c r="C40" t="str">
        <f>CONCATENATE("\multicolumn{1}{|c|}{",[3]ap_3_salas!A9, "} &amp; ",ROUND([3]ap_3_salas!E9,5)," &amp; ",[3]ap_3_salas!D9," &amp; ",ROUND([3]ap_3_salas!F9,5)," &amp; ",ROUND([4]ap_4_salas!D9,5)," &amp; ",ROUND([4]ap_4_salas!F9,5)," \\")</f>
        <v>\multicolumn{1}{|c|}{8} &amp; 0,12121 &amp; 247 &amp; 0,12525 &amp; 188,62 &amp; 0,1205 \\</v>
      </c>
      <c r="E40">
        <f>[3]ap_3_salas!E9</f>
        <v>0.12121212121212122</v>
      </c>
      <c r="F40">
        <f>[3]ap_3_salas!F9</f>
        <v>0.12525354969574037</v>
      </c>
      <c r="G40">
        <f>ABS(E40-F40)</f>
        <v>4.0414284836191583E-3</v>
      </c>
    </row>
    <row r="41" spans="1:14">
      <c r="C41" t="s">
        <v>6</v>
      </c>
    </row>
    <row r="42" spans="1:14">
      <c r="B42" t="s">
        <v>7</v>
      </c>
    </row>
    <row r="43" spans="1:14">
      <c r="B43" t="str">
        <f>CONCATENATE("\caption{Freqüências Relativas do Mapa ",G1,".}")</f>
        <v>\caption{Freqüências Relativas do Mapa Apartamento.}</v>
      </c>
    </row>
    <row r="44" spans="1:14">
      <c r="B44" t="str">
        <f>CONCATENATE("\label{tab:Fr_",G2,"}")</f>
        <v>\label{tab:Fr_ap}</v>
      </c>
    </row>
    <row r="45" spans="1:14">
      <c r="A45" t="s">
        <v>10</v>
      </c>
    </row>
    <row r="56" spans="1:1">
      <c r="A56" t="s">
        <v>6</v>
      </c>
    </row>
    <row r="57" spans="1:1">
      <c r="A57" t="s">
        <v>7</v>
      </c>
    </row>
    <row r="58" spans="1:1">
      <c r="A58" t="s">
        <v>8</v>
      </c>
    </row>
    <row r="59" spans="1:1">
      <c r="A59" t="s">
        <v>9</v>
      </c>
    </row>
    <row r="60" spans="1:1">
      <c r="A60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J4" sqref="J4"/>
    </sheetView>
  </sheetViews>
  <sheetFormatPr defaultRowHeight="15"/>
  <cols>
    <col min="6" max="6" width="11" bestFit="1" customWidth="1"/>
    <col min="9" max="9" width="12" style="3" bestFit="1" customWidth="1"/>
    <col min="10" max="10" width="12" style="4" bestFit="1" customWidth="1"/>
  </cols>
  <sheetData>
    <row r="1" spans="1:10">
      <c r="A1" t="s">
        <v>26</v>
      </c>
      <c r="B1" t="s">
        <v>25</v>
      </c>
      <c r="C1" t="s">
        <v>27</v>
      </c>
      <c r="D1" t="s">
        <v>24</v>
      </c>
      <c r="E1" t="s">
        <v>28</v>
      </c>
      <c r="F1" t="s">
        <v>29</v>
      </c>
      <c r="H1" t="s">
        <v>30</v>
      </c>
      <c r="I1" s="3">
        <f>SUM(E:E)</f>
        <v>5.0754135999999993E-3</v>
      </c>
      <c r="J1" s="5">
        <f>I1</f>
        <v>5.0754135999999993E-3</v>
      </c>
    </row>
    <row r="2" spans="1:10">
      <c r="A2">
        <f>[1]x_3_salas!A2</f>
        <v>1</v>
      </c>
      <c r="B2">
        <f>ROUND([1]x_3_salas!E2,5)</f>
        <v>4.7620000000000003E-2</v>
      </c>
      <c r="C2" s="3">
        <f>ROUND([1]x_3_salas!F2,5)</f>
        <v>0.11133999999999999</v>
      </c>
      <c r="D2">
        <f>ROUND([2]x_4_salas!F2,5)</f>
        <v>5.67E-2</v>
      </c>
      <c r="E2">
        <f>(C2-B2)^2</f>
        <v>4.0602384E-3</v>
      </c>
      <c r="F2">
        <f>(D2-B2)^2</f>
        <v>8.2446399999999963E-5</v>
      </c>
      <c r="H2" t="s">
        <v>31</v>
      </c>
      <c r="I2" s="3">
        <f>SUM(F:F)</f>
        <v>1.2425629999999999E-4</v>
      </c>
      <c r="J2" s="5">
        <f>I2</f>
        <v>1.2425629999999999E-4</v>
      </c>
    </row>
    <row r="3" spans="1:10">
      <c r="A3">
        <f>[1]x_3_salas!A3</f>
        <v>2</v>
      </c>
      <c r="B3">
        <f>ROUND([1]x_3_salas!E3,5)</f>
        <v>0.23810000000000001</v>
      </c>
      <c r="C3" s="3">
        <f>ROUND([1]x_3_salas!F3,5)</f>
        <v>0.22234000000000001</v>
      </c>
      <c r="D3">
        <f>ROUND([2]x_4_salas!F3,5)</f>
        <v>0.23729</v>
      </c>
      <c r="E3">
        <f t="shared" ref="E3:E9" si="0">(C3-B3)^2</f>
        <v>2.4837759999999986E-4</v>
      </c>
      <c r="F3">
        <f t="shared" ref="F3:F9" si="1">(D3-B3)^2</f>
        <v>6.5610000000000832E-7</v>
      </c>
    </row>
    <row r="4" spans="1:10">
      <c r="A4">
        <f>[1]x_3_salas!A4</f>
        <v>3</v>
      </c>
      <c r="B4">
        <f>ROUND([1]x_3_salas!E4,5)</f>
        <v>0.23810000000000001</v>
      </c>
      <c r="C4" s="3">
        <f>ROUND([1]x_3_salas!F4,5)</f>
        <v>0.222</v>
      </c>
      <c r="D4">
        <f>ROUND([2]x_4_salas!F4,5)</f>
        <v>0.23807</v>
      </c>
      <c r="E4">
        <f t="shared" si="0"/>
        <v>2.5921000000000012E-4</v>
      </c>
      <c r="F4">
        <f t="shared" si="1"/>
        <v>9.0000000000013482E-10</v>
      </c>
    </row>
    <row r="5" spans="1:10">
      <c r="A5">
        <f>[1]x_3_salas!A5</f>
        <v>4</v>
      </c>
      <c r="B5">
        <f>ROUND([1]x_3_salas!E5,5)</f>
        <v>0.23810000000000001</v>
      </c>
      <c r="C5" s="3">
        <f>ROUND([1]x_3_salas!F5,5)</f>
        <v>0.22234000000000001</v>
      </c>
      <c r="D5">
        <f>ROUND([2]x_4_salas!F5,5)</f>
        <v>0.2321</v>
      </c>
      <c r="E5">
        <f t="shared" si="0"/>
        <v>2.4837759999999986E-4</v>
      </c>
      <c r="F5">
        <f t="shared" si="1"/>
        <v>3.6000000000000062E-5</v>
      </c>
    </row>
    <row r="6" spans="1:10">
      <c r="A6">
        <f>[1]x_3_salas!A6</f>
        <v>5</v>
      </c>
      <c r="B6">
        <f>ROUND([1]x_3_salas!E6,5)</f>
        <v>0.23810000000000001</v>
      </c>
      <c r="C6" s="3">
        <f>ROUND([1]x_3_salas!F6,5)</f>
        <v>0.222</v>
      </c>
      <c r="D6">
        <f>ROUND([2]x_4_salas!F6,5)</f>
        <v>0.23583000000000001</v>
      </c>
      <c r="E6">
        <f t="shared" si="0"/>
        <v>2.5921000000000012E-4</v>
      </c>
      <c r="F6">
        <f t="shared" si="1"/>
        <v>5.152899999999974E-6</v>
      </c>
    </row>
    <row r="7" spans="1:10">
      <c r="A7">
        <f>[1]x_3_salas!A7</f>
        <v>0</v>
      </c>
      <c r="B7">
        <f>ROUND([1]x_3_salas!E7,5)</f>
        <v>0</v>
      </c>
      <c r="C7" s="3">
        <f>ROUND([1]x_3_salas!F7,5)</f>
        <v>0</v>
      </c>
      <c r="D7">
        <f>ROUND([2]x_4_salas!F7,5)</f>
        <v>0</v>
      </c>
      <c r="E7">
        <f t="shared" si="0"/>
        <v>0</v>
      </c>
      <c r="F7">
        <f t="shared" si="1"/>
        <v>0</v>
      </c>
    </row>
    <row r="8" spans="1:10">
      <c r="A8">
        <f>[1]x_3_salas!A8</f>
        <v>0</v>
      </c>
      <c r="B8">
        <f>ROUND([1]x_3_salas!E8,5)</f>
        <v>0</v>
      </c>
      <c r="C8" s="3">
        <f>ROUND([1]x_3_salas!F8,5)</f>
        <v>0</v>
      </c>
      <c r="D8">
        <f>ROUND([2]x_4_salas!F8,5)</f>
        <v>0</v>
      </c>
      <c r="E8">
        <f t="shared" si="0"/>
        <v>0</v>
      </c>
      <c r="F8">
        <f t="shared" si="1"/>
        <v>0</v>
      </c>
    </row>
    <row r="9" spans="1:10">
      <c r="A9">
        <f>[1]x_3_salas!A9</f>
        <v>0</v>
      </c>
      <c r="B9">
        <f>ROUND([1]x_3_salas!E9,5)</f>
        <v>0</v>
      </c>
      <c r="C9" s="3">
        <f>ROUND([1]x_3_salas!F9,5)</f>
        <v>0</v>
      </c>
      <c r="D9">
        <f>ROUND([2]x_4_salas!F9,5)</f>
        <v>0</v>
      </c>
      <c r="E9">
        <f t="shared" si="0"/>
        <v>0</v>
      </c>
      <c r="F9">
        <f t="shared" si="1"/>
        <v>0</v>
      </c>
    </row>
    <row r="10" spans="1:10">
      <c r="C10" s="3"/>
    </row>
    <row r="11" spans="1:10">
      <c r="C11" s="3"/>
    </row>
    <row r="12" spans="1:10">
      <c r="C12" s="3"/>
    </row>
    <row r="13" spans="1:10">
      <c r="C13" s="3"/>
    </row>
    <row r="14" spans="1:10">
      <c r="C14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G9" sqref="G9"/>
    </sheetView>
  </sheetViews>
  <sheetFormatPr defaultRowHeight="15"/>
  <cols>
    <col min="1" max="1" width="12.7109375" bestFit="1" customWidth="1"/>
    <col min="2" max="2" width="12.7109375" customWidth="1"/>
  </cols>
  <sheetData>
    <row r="1" spans="1:9">
      <c r="A1" t="s">
        <v>32</v>
      </c>
      <c r="B1" t="s">
        <v>0</v>
      </c>
      <c r="C1" s="6" t="s">
        <v>33</v>
      </c>
      <c r="D1" s="6" t="s">
        <v>0</v>
      </c>
      <c r="E1" t="s">
        <v>34</v>
      </c>
      <c r="F1" s="1" t="s">
        <v>1</v>
      </c>
    </row>
    <row r="2" spans="1:9">
      <c r="A2" t="s">
        <v>15</v>
      </c>
      <c r="B2" t="str">
        <f t="shared" ref="B2:B8" si="0">B1</f>
        <v>&amp;</v>
      </c>
      <c r="C2">
        <v>0</v>
      </c>
      <c r="D2" t="str">
        <f>D1</f>
        <v>&amp;</v>
      </c>
      <c r="E2">
        <v>2.0000000000000002E-5</v>
      </c>
      <c r="F2" t="str">
        <f t="shared" ref="F2:F8" si="1">F1</f>
        <v>\\</v>
      </c>
      <c r="G2">
        <f>(E2-C2)</f>
        <v>2.0000000000000002E-5</v>
      </c>
      <c r="H2" t="str">
        <f>IF(C2&lt;E2,"\textit{Offline}","Tempo Real")</f>
        <v>\textit{Offline}</v>
      </c>
      <c r="I2" t="str">
        <f>IF(C2&gt;E2,"\textit{Offline}","Tempo Real")</f>
        <v>Tempo Real</v>
      </c>
    </row>
    <row r="3" spans="1:9">
      <c r="A3" t="s">
        <v>17</v>
      </c>
      <c r="B3" t="str">
        <f t="shared" si="0"/>
        <v>&amp;</v>
      </c>
      <c r="C3">
        <v>2.785E-2</v>
      </c>
      <c r="D3" t="str">
        <f t="shared" ref="D3:D8" si="2">D2</f>
        <v>&amp;</v>
      </c>
      <c r="E3">
        <v>1.2099999999999999E-3</v>
      </c>
      <c r="F3" t="str">
        <f t="shared" si="1"/>
        <v>\\</v>
      </c>
      <c r="G3">
        <f t="shared" ref="G3:G8" si="3">(E3-C3)</f>
        <v>-2.664E-2</v>
      </c>
      <c r="H3" t="str">
        <f t="shared" ref="H3:H9" si="4">IF(C3&lt;E3,"\textit{Offline}","Tempo Real")</f>
        <v>Tempo Real</v>
      </c>
      <c r="I3" t="str">
        <f t="shared" ref="I3:I8" si="5">IF(C3&gt;E3,"\textit{Offline}","Tempo Real")</f>
        <v>\textit{Offline}</v>
      </c>
    </row>
    <row r="4" spans="1:9">
      <c r="A4" t="s">
        <v>18</v>
      </c>
      <c r="B4" t="str">
        <f t="shared" si="0"/>
        <v>&amp;</v>
      </c>
      <c r="C4">
        <v>5.0800000000000003E-3</v>
      </c>
      <c r="D4" t="str">
        <f t="shared" si="2"/>
        <v>&amp;</v>
      </c>
      <c r="E4">
        <v>1.2E-4</v>
      </c>
      <c r="F4" t="str">
        <f t="shared" si="1"/>
        <v>\\</v>
      </c>
      <c r="G4">
        <f t="shared" si="3"/>
        <v>-4.96E-3</v>
      </c>
      <c r="H4" t="str">
        <f t="shared" si="4"/>
        <v>Tempo Real</v>
      </c>
      <c r="I4" t="str">
        <f t="shared" si="5"/>
        <v>\textit{Offline}</v>
      </c>
    </row>
    <row r="5" spans="1:9">
      <c r="A5" t="s">
        <v>19</v>
      </c>
      <c r="B5" t="str">
        <f t="shared" si="0"/>
        <v>&amp;</v>
      </c>
      <c r="C5">
        <v>2.9059999999999999E-2</v>
      </c>
      <c r="D5" t="str">
        <f t="shared" si="2"/>
        <v>&amp;</v>
      </c>
      <c r="E5">
        <v>9.0000000000000006E-5</v>
      </c>
      <c r="F5" t="str">
        <f t="shared" si="1"/>
        <v>\\</v>
      </c>
      <c r="G5">
        <f t="shared" si="3"/>
        <v>-2.8969999999999999E-2</v>
      </c>
      <c r="H5" t="str">
        <f t="shared" si="4"/>
        <v>Tempo Real</v>
      </c>
      <c r="I5" t="str">
        <f t="shared" si="5"/>
        <v>\textit{Offline}</v>
      </c>
    </row>
    <row r="6" spans="1:9">
      <c r="A6" t="s">
        <v>20</v>
      </c>
      <c r="B6" t="str">
        <f t="shared" si="0"/>
        <v>&amp;</v>
      </c>
      <c r="C6">
        <v>0</v>
      </c>
      <c r="D6" t="str">
        <f t="shared" si="2"/>
        <v>&amp;</v>
      </c>
      <c r="E6">
        <v>4.0000000000000003E-5</v>
      </c>
      <c r="F6" t="str">
        <f t="shared" si="1"/>
        <v>\\</v>
      </c>
      <c r="G6">
        <f t="shared" si="3"/>
        <v>4.0000000000000003E-5</v>
      </c>
      <c r="H6" t="str">
        <f t="shared" si="4"/>
        <v>\textit{Offline}</v>
      </c>
      <c r="I6" t="str">
        <f t="shared" si="5"/>
        <v>Tempo Real</v>
      </c>
    </row>
    <row r="7" spans="1:9">
      <c r="A7" t="s">
        <v>21</v>
      </c>
      <c r="B7" t="str">
        <f t="shared" si="0"/>
        <v>&amp;</v>
      </c>
      <c r="C7">
        <v>4.1669999999999999E-2</v>
      </c>
      <c r="D7" t="str">
        <f t="shared" si="2"/>
        <v>&amp;</v>
      </c>
      <c r="E7">
        <v>4.8799999999999998E-3</v>
      </c>
      <c r="F7" t="str">
        <f t="shared" si="1"/>
        <v>\\</v>
      </c>
      <c r="G7">
        <f t="shared" si="3"/>
        <v>-3.6789999999999996E-2</v>
      </c>
      <c r="H7" t="str">
        <f t="shared" si="4"/>
        <v>Tempo Real</v>
      </c>
      <c r="I7" t="str">
        <f t="shared" si="5"/>
        <v>\textit{Offline}</v>
      </c>
    </row>
    <row r="8" spans="1:9">
      <c r="A8" t="s">
        <v>35</v>
      </c>
      <c r="B8" t="str">
        <f t="shared" si="0"/>
        <v>&amp;</v>
      </c>
      <c r="C8">
        <v>4.4600000000000004E-3</v>
      </c>
      <c r="D8" t="str">
        <f t="shared" si="2"/>
        <v>&amp;</v>
      </c>
      <c r="E8">
        <v>1.6000000000000001E-4</v>
      </c>
      <c r="F8" t="str">
        <f t="shared" si="1"/>
        <v>\\</v>
      </c>
      <c r="G8">
        <f t="shared" si="3"/>
        <v>-4.3E-3</v>
      </c>
      <c r="H8" t="str">
        <f t="shared" si="4"/>
        <v>Tempo Real</v>
      </c>
      <c r="I8" t="str">
        <f t="shared" si="5"/>
        <v>\textit{Offline}</v>
      </c>
    </row>
    <row r="9" spans="1:9">
      <c r="C9">
        <f>SUM(C2:C8)</f>
        <v>0.10812000000000001</v>
      </c>
      <c r="E9">
        <f>SUM(E2:E8)</f>
        <v>6.5200000000000006E-3</v>
      </c>
      <c r="G9">
        <f>SUM(G2:G8)</f>
        <v>-0.1016</v>
      </c>
      <c r="H9" t="str">
        <f t="shared" si="4"/>
        <v>Tempo Real</v>
      </c>
    </row>
  </sheetData>
  <conditionalFormatting sqref="H2:H8">
    <cfRule type="cellIs" dxfId="2" priority="2" operator="equal">
      <formula>"Offline"</formula>
    </cfRule>
  </conditionalFormatting>
  <conditionalFormatting sqref="H9">
    <cfRule type="cellIs" dxfId="1" priority="1" operator="equal">
      <formula>"Offline"</formula>
    </cfRule>
  </conditionalFormatting>
  <hyperlinks>
    <hyperlink ref="F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</vt:lpstr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2010-06-08T21:10:32Z</dcterms:created>
  <dcterms:modified xsi:type="dcterms:W3CDTF">2010-06-09T06:57:32Z</dcterms:modified>
</cp:coreProperties>
</file>