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k\Downloads\Telegram Desktop\MerryGoRound9\MerryGoRound\simulations\results\"/>
    </mc:Choice>
  </mc:AlternateContent>
  <bookViews>
    <workbookView xWindow="0" yWindow="0" windowWidth="17256" windowHeight="7032" activeTab="1"/>
  </bookViews>
  <sheets>
    <sheet name="Result collected" sheetId="8" r:id="rId1"/>
    <sheet name="Interplay Analysis cons Q" sheetId="9" r:id="rId2"/>
    <sheet name="Interplay Analysis const th" sheetId="10" r:id="rId3"/>
    <sheet name="Test1 QQ plot" sheetId="6" r:id="rId4"/>
    <sheet name="Test2 QQ plot" sheetId="12" r:id="rId5"/>
    <sheet name="Test3 QQ plot" sheetId="13" r:id="rId6"/>
    <sheet name="Test4 QQ plo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4" l="1"/>
  <c r="E6" i="14" s="1"/>
  <c r="A3" i="14"/>
  <c r="C13" i="8"/>
  <c r="E4" i="14" l="1"/>
  <c r="E3" i="14"/>
  <c r="E5" i="14"/>
  <c r="E7" i="14"/>
  <c r="E9" i="14"/>
  <c r="A4" i="14"/>
  <c r="E8" i="14"/>
  <c r="E2" i="14"/>
  <c r="F13" i="10"/>
  <c r="F12" i="10"/>
  <c r="F11" i="10"/>
  <c r="F10" i="10"/>
  <c r="B11" i="13"/>
  <c r="E9" i="13" s="1"/>
  <c r="A3" i="13"/>
  <c r="A4" i="13" s="1"/>
  <c r="A5" i="13" s="1"/>
  <c r="B11" i="12"/>
  <c r="E9" i="12" s="1"/>
  <c r="A4" i="12"/>
  <c r="A5" i="12" s="1"/>
  <c r="A3" i="12"/>
  <c r="F10" i="9"/>
  <c r="F13" i="9"/>
  <c r="F12" i="9"/>
  <c r="F11" i="9"/>
  <c r="E14" i="8"/>
  <c r="E15" i="8" s="1"/>
  <c r="D14" i="8"/>
  <c r="D15" i="8" s="1"/>
  <c r="C14" i="8"/>
  <c r="C15" i="8" s="1"/>
  <c r="B14" i="8"/>
  <c r="B15" i="8" s="1"/>
  <c r="E13" i="8"/>
  <c r="D13" i="8"/>
  <c r="B13" i="8"/>
  <c r="A5" i="8"/>
  <c r="A6" i="8" s="1"/>
  <c r="A7" i="8" s="1"/>
  <c r="A8" i="8" s="1"/>
  <c r="A9" i="8" s="1"/>
  <c r="A10" i="8" s="1"/>
  <c r="A11" i="8" s="1"/>
  <c r="A5" i="14" l="1"/>
  <c r="B14" i="10"/>
  <c r="B15" i="10" s="1"/>
  <c r="G12" i="10" s="1"/>
  <c r="E14" i="10"/>
  <c r="E15" i="10" s="1"/>
  <c r="E16" i="10" s="1"/>
  <c r="C14" i="10"/>
  <c r="C15" i="10" s="1"/>
  <c r="C16" i="10" s="1"/>
  <c r="D14" i="10"/>
  <c r="D15" i="10" s="1"/>
  <c r="D16" i="10" s="1"/>
  <c r="A6" i="13"/>
  <c r="E2" i="13"/>
  <c r="E4" i="13"/>
  <c r="E6" i="13"/>
  <c r="E8" i="13"/>
  <c r="E3" i="13"/>
  <c r="E5" i="13"/>
  <c r="E7" i="13"/>
  <c r="A6" i="12"/>
  <c r="E4" i="12"/>
  <c r="E2" i="12"/>
  <c r="E6" i="12"/>
  <c r="E8" i="12"/>
  <c r="E3" i="12"/>
  <c r="E5" i="12"/>
  <c r="E7" i="12"/>
  <c r="D14" i="9"/>
  <c r="D15" i="9" s="1"/>
  <c r="D16" i="9" s="1"/>
  <c r="C14" i="9"/>
  <c r="C15" i="9" s="1"/>
  <c r="C16" i="9" s="1"/>
  <c r="B14" i="9"/>
  <c r="B15" i="9" s="1"/>
  <c r="G11" i="9" s="1"/>
  <c r="E14" i="9"/>
  <c r="E15" i="9" s="1"/>
  <c r="E16" i="9" s="1"/>
  <c r="C17" i="8"/>
  <c r="B17" i="8"/>
  <c r="B16" i="8"/>
  <c r="E17" i="8"/>
  <c r="E16" i="8"/>
  <c r="C16" i="8"/>
  <c r="D17" i="8"/>
  <c r="D16" i="8"/>
  <c r="B11" i="6"/>
  <c r="E6" i="6" s="1"/>
  <c r="C3" i="6"/>
  <c r="D3" i="6" s="1"/>
  <c r="C9" i="6"/>
  <c r="D9" i="6" s="1"/>
  <c r="A4" i="6"/>
  <c r="A5" i="6" s="1"/>
  <c r="A6" i="6" s="1"/>
  <c r="A7" i="6" s="1"/>
  <c r="A8" i="6" s="1"/>
  <c r="A9" i="6" s="1"/>
  <c r="C2" i="6" s="1"/>
  <c r="D2" i="6" s="1"/>
  <c r="A3" i="6"/>
  <c r="C8" i="6" l="1"/>
  <c r="D8" i="6" s="1"/>
  <c r="C7" i="6"/>
  <c r="D7" i="6" s="1"/>
  <c r="C6" i="6"/>
  <c r="D6" i="6" s="1"/>
  <c r="C5" i="6"/>
  <c r="D5" i="6" s="1"/>
  <c r="C4" i="6"/>
  <c r="D4" i="6" s="1"/>
  <c r="A6" i="14"/>
  <c r="G13" i="10"/>
  <c r="G10" i="10"/>
  <c r="G11" i="10"/>
  <c r="A7" i="13"/>
  <c r="A7" i="12"/>
  <c r="E4" i="6"/>
  <c r="E9" i="6"/>
  <c r="E5" i="6"/>
  <c r="E3" i="6"/>
  <c r="E7" i="6"/>
  <c r="E2" i="6"/>
  <c r="E8" i="6"/>
  <c r="G13" i="9"/>
  <c r="G10" i="9"/>
  <c r="G12" i="9"/>
  <c r="A7" i="14" l="1"/>
  <c r="G14" i="10"/>
  <c r="E17" i="10" s="1"/>
  <c r="A8" i="13"/>
  <c r="A8" i="12"/>
  <c r="G14" i="9"/>
  <c r="D17" i="9" s="1"/>
  <c r="C17" i="10" l="1"/>
  <c r="D17" i="10"/>
  <c r="A8" i="14"/>
  <c r="A9" i="13"/>
  <c r="C8" i="13"/>
  <c r="D8" i="13" s="1"/>
  <c r="A9" i="12"/>
  <c r="C8" i="12"/>
  <c r="D8" i="12" s="1"/>
  <c r="E17" i="9"/>
  <c r="C17" i="9"/>
  <c r="A9" i="14" l="1"/>
  <c r="C8" i="14"/>
  <c r="D8" i="14" s="1"/>
  <c r="C9" i="13"/>
  <c r="D9" i="13" s="1"/>
  <c r="C2" i="13"/>
  <c r="D2" i="13" s="1"/>
  <c r="C3" i="13"/>
  <c r="D3" i="13" s="1"/>
  <c r="C5" i="13"/>
  <c r="D5" i="13" s="1"/>
  <c r="C4" i="13"/>
  <c r="D4" i="13" s="1"/>
  <c r="C6" i="13"/>
  <c r="D6" i="13" s="1"/>
  <c r="C7" i="13"/>
  <c r="D7" i="13" s="1"/>
  <c r="C2" i="12"/>
  <c r="D2" i="12" s="1"/>
  <c r="C9" i="12"/>
  <c r="D9" i="12" s="1"/>
  <c r="C3" i="12"/>
  <c r="D3" i="12" s="1"/>
  <c r="C5" i="12"/>
  <c r="D5" i="12" s="1"/>
  <c r="C4" i="12"/>
  <c r="D4" i="12" s="1"/>
  <c r="C6" i="12"/>
  <c r="D6" i="12" s="1"/>
  <c r="C7" i="12"/>
  <c r="D7" i="12" s="1"/>
  <c r="C9" i="14" l="1"/>
  <c r="D9" i="14" s="1"/>
  <c r="C2" i="14"/>
  <c r="D2" i="14" s="1"/>
  <c r="C3" i="14"/>
  <c r="D3" i="14" s="1"/>
  <c r="C4" i="14"/>
  <c r="D4" i="14" s="1"/>
  <c r="C5" i="14"/>
  <c r="D5" i="14" s="1"/>
  <c r="C6" i="14"/>
  <c r="D6" i="14" s="1"/>
  <c r="C7" i="14"/>
  <c r="D7" i="14" s="1"/>
</calcChain>
</file>

<file path=xl/sharedStrings.xml><?xml version="1.0" encoding="utf-8"?>
<sst xmlns="http://schemas.openxmlformats.org/spreadsheetml/2006/main" count="63" uniqueCount="30">
  <si>
    <t>configs</t>
  </si>
  <si>
    <t>Test 1</t>
  </si>
  <si>
    <t>Test 2</t>
  </si>
  <si>
    <t>Test 3</t>
  </si>
  <si>
    <t>Test 4</t>
  </si>
  <si>
    <t>runs</t>
  </si>
  <si>
    <t>average</t>
  </si>
  <si>
    <t>variance</t>
  </si>
  <si>
    <t>CI L 99%</t>
  </si>
  <si>
    <t>CI U 99%</t>
  </si>
  <si>
    <t>I</t>
  </si>
  <si>
    <t>O th</t>
  </si>
  <si>
    <t>Chi pat Q</t>
  </si>
  <si>
    <t>both</t>
  </si>
  <si>
    <t>earning</t>
  </si>
  <si>
    <t>sum of ys</t>
  </si>
  <si>
    <t>qi=total/4</t>
  </si>
  <si>
    <t>(Ei - E')</t>
  </si>
  <si>
    <t>4*qi~2</t>
  </si>
  <si>
    <t>percentage</t>
  </si>
  <si>
    <t>owner th st</t>
  </si>
  <si>
    <t>StDev</t>
  </si>
  <si>
    <t>results</t>
  </si>
  <si>
    <t>id</t>
  </si>
  <si>
    <t>uniform Quan</t>
  </si>
  <si>
    <t>normal quantiles</t>
  </si>
  <si>
    <t>mean</t>
  </si>
  <si>
    <t>residuals</t>
  </si>
  <si>
    <t>sorted residual</t>
  </si>
  <si>
    <t xml:space="preserve">Child pat. 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</si>
</sst>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'Interplay Analysis cons Q'!$C$3:$D$3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'Interplay Analysis cons Q'!$C$4:$D$4</c:f>
              <c:numCache>
                <c:formatCode>0.000</c:formatCode>
                <c:ptCount val="2"/>
                <c:pt idx="0">
                  <c:v>0.82769812499999995</c:v>
                </c:pt>
                <c:pt idx="1">
                  <c:v>0.57749137500000003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3-4D8E-80A4-865F84C37A3C}"/>
            </c:ext>
          </c:extLst>
        </c:ser>
        <c:ser>
          <c:idx val="1"/>
          <c:order val="1"/>
          <c:tx>
            <c:v>Q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'Interplay Analysis cons Q'!$C$3:$D$3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'Interplay Analysis cons Q'!$C$5:$D$5</c:f>
              <c:numCache>
                <c:formatCode>0.000</c:formatCode>
                <c:ptCount val="2"/>
                <c:pt idx="0">
                  <c:v>1.8173842499999997</c:v>
                </c:pt>
                <c:pt idx="1">
                  <c:v>1.8061725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3-4D8E-80A4-865F84C3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99375"/>
        <c:axId val="1463599791"/>
      </c:scatterChart>
      <c:valAx>
        <c:axId val="14635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Owner</a:t>
                </a:r>
                <a:r>
                  <a:rPr lang="en-US" baseline="0"/>
                  <a:t> 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9791"/>
        <c:crosses val="autoZero"/>
        <c:crossBetween val="midCat"/>
      </c:valAx>
      <c:valAx>
        <c:axId val="14635997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 per time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th = 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'Interplay Analysis const th'!$B$4:$B$5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xVal>
          <c:yVal>
            <c:numRef>
              <c:f>'Interplay Analysis const th'!$C$4:$C$5</c:f>
              <c:numCache>
                <c:formatCode>0.000</c:formatCode>
                <c:ptCount val="2"/>
                <c:pt idx="0">
                  <c:v>0.82769812499999995</c:v>
                </c:pt>
                <c:pt idx="1">
                  <c:v>1.8173842499999997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E-4371-A1A0-4D87CE5BFB09}"/>
            </c:ext>
          </c:extLst>
        </c:ser>
        <c:ser>
          <c:idx val="1"/>
          <c:order val="1"/>
          <c:tx>
            <c:v>th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'Interplay Analysis const th'!$B$4:$B$5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xVal>
          <c:yVal>
            <c:numRef>
              <c:f>'Interplay Analysis const th'!$D$4:$D$5</c:f>
              <c:numCache>
                <c:formatCode>0.000</c:formatCode>
                <c:ptCount val="2"/>
                <c:pt idx="0">
                  <c:v>0.57749137500000003</c:v>
                </c:pt>
                <c:pt idx="1">
                  <c:v>1.8061725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E-4371-A1A0-4D87CE5B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0975"/>
        <c:axId val="1461294735"/>
      </c:scatterChart>
      <c:valAx>
        <c:axId val="14623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 patience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4735"/>
        <c:crosses val="autoZero"/>
        <c:crossBetween val="midCat"/>
      </c:valAx>
      <c:valAx>
        <c:axId val="14612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</a:t>
                </a:r>
                <a:r>
                  <a:rPr lang="en-US" baseline="0"/>
                  <a:t> </a:t>
                </a:r>
                <a:r>
                  <a:rPr lang="en-US"/>
                  <a:t>per unit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9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'Test1 QQ plot'!$F$2:$F$9</c:f>
              <c:numCache>
                <c:formatCode>General</c:formatCode>
                <c:ptCount val="8"/>
                <c:pt idx="0">
                  <c:v>-5.5628749999999672E-3</c:v>
                </c:pt>
                <c:pt idx="1">
                  <c:v>-5.3628749999999892E-3</c:v>
                </c:pt>
                <c:pt idx="2">
                  <c:v>-5.107874999999984E-3</c:v>
                </c:pt>
                <c:pt idx="3">
                  <c:v>-2.8178749999999697E-3</c:v>
                </c:pt>
                <c:pt idx="4">
                  <c:v>-1.6538750000000269E-3</c:v>
                </c:pt>
                <c:pt idx="5">
                  <c:v>4.308124999999996E-3</c:v>
                </c:pt>
                <c:pt idx="6">
                  <c:v>5.7991250000000161E-3</c:v>
                </c:pt>
                <c:pt idx="7">
                  <c:v>1.0398125000000036E-2</c:v>
                </c:pt>
              </c:numCache>
            </c:numRef>
          </c:xVal>
          <c:yVal>
            <c:numRef>
              <c:f>'Test1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E-41F0-A7C6-F9CF840F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  <a:r>
                  <a:rPr lang="en-US" baseline="0"/>
                  <a:t>s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'Test2 QQ plot'!$F$2:$F$9</c:f>
              <c:numCache>
                <c:formatCode>General</c:formatCode>
                <c:ptCount val="8"/>
                <c:pt idx="0">
                  <c:v>-1.2100375000000052E-2</c:v>
                </c:pt>
                <c:pt idx="1">
                  <c:v>-7.7003749999999815E-3</c:v>
                </c:pt>
                <c:pt idx="2">
                  <c:v>-4.7673750000000181E-3</c:v>
                </c:pt>
                <c:pt idx="3">
                  <c:v>2.0446250000000221E-3</c:v>
                </c:pt>
                <c:pt idx="4">
                  <c:v>2.8316250000000043E-3</c:v>
                </c:pt>
                <c:pt idx="5">
                  <c:v>3.0976249999999927E-3</c:v>
                </c:pt>
                <c:pt idx="6">
                  <c:v>7.0976249999999963E-3</c:v>
                </c:pt>
                <c:pt idx="7">
                  <c:v>9.4966249999999253E-3</c:v>
                </c:pt>
              </c:numCache>
            </c:numRef>
          </c:xVal>
          <c:yVal>
            <c:numRef>
              <c:f>'Test2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4-4B5D-A530-D0CFE27B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'Test3 QQ plot'!$F$2:$F$9</c:f>
              <c:numCache>
                <c:formatCode>General</c:formatCode>
                <c:ptCount val="8"/>
                <c:pt idx="0">
                  <c:v>-3.466249999999782E-3</c:v>
                </c:pt>
                <c:pt idx="1">
                  <c:v>-3.386249999999702E-3</c:v>
                </c:pt>
                <c:pt idx="2">
                  <c:v>-3.186249999999724E-3</c:v>
                </c:pt>
                <c:pt idx="3">
                  <c:v>-2.906249999999666E-3</c:v>
                </c:pt>
                <c:pt idx="4">
                  <c:v>-1.2662499999998023E-3</c:v>
                </c:pt>
                <c:pt idx="5">
                  <c:v>1.399750000000255E-3</c:v>
                </c:pt>
                <c:pt idx="6">
                  <c:v>3.5727500000002355E-3</c:v>
                </c:pt>
                <c:pt idx="7">
                  <c:v>9.2387500000004064E-3</c:v>
                </c:pt>
              </c:numCache>
            </c:numRef>
          </c:xVal>
          <c:yVal>
            <c:numRef>
              <c:f>'Test3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3-4BF3-A5FA-E7A73AC6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</a:t>
            </a:r>
            <a:r>
              <a:rPr lang="en-US" baseline="0"/>
              <a:t> </a:t>
            </a: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'Test4 QQ plot'!$F$2:$F$9</c:f>
              <c:numCache>
                <c:formatCode>General</c:formatCode>
                <c:ptCount val="8"/>
                <c:pt idx="0">
                  <c:v>-5.0924999999999443E-3</c:v>
                </c:pt>
                <c:pt idx="1">
                  <c:v>-4.2394999999999516E-3</c:v>
                </c:pt>
                <c:pt idx="2">
                  <c:v>-3.666500000000017E-3</c:v>
                </c:pt>
                <c:pt idx="3">
                  <c:v>-2.3465000000000291E-3</c:v>
                </c:pt>
                <c:pt idx="4">
                  <c:v>1.8650000000008937E-4</c:v>
                </c:pt>
                <c:pt idx="5">
                  <c:v>2.3995000000001099E-3</c:v>
                </c:pt>
                <c:pt idx="6">
                  <c:v>4.5465000000000089E-3</c:v>
                </c:pt>
                <c:pt idx="7">
                  <c:v>8.2124999999999559E-3</c:v>
                </c:pt>
              </c:numCache>
            </c:numRef>
          </c:xVal>
          <c:yVal>
            <c:numRef>
              <c:f>'Test4 QQ plot'!$D$2:$D$9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8-4E90-A55C-6480E4F1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5184"/>
        <c:axId val="1550740592"/>
      </c:scatterChart>
      <c:valAx>
        <c:axId val="1550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40592"/>
        <c:crosses val="autoZero"/>
        <c:crossBetween val="midCat"/>
      </c:valAx>
      <c:valAx>
        <c:axId val="1550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2</xdr:row>
      <xdr:rowOff>171450</xdr:rowOff>
    </xdr:from>
    <xdr:to>
      <xdr:col>15</xdr:col>
      <xdr:colOff>106680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</xdr:row>
      <xdr:rowOff>125730</xdr:rowOff>
    </xdr:from>
    <xdr:to>
      <xdr:col>16</xdr:col>
      <xdr:colOff>563880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102870</xdr:rowOff>
    </xdr:from>
    <xdr:to>
      <xdr:col>15</xdr:col>
      <xdr:colOff>525780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E4" sqref="E4:E11"/>
    </sheetView>
  </sheetViews>
  <sheetFormatPr defaultColWidth="8.77734375" defaultRowHeight="14.4" x14ac:dyDescent="0.3"/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</row>
    <row r="4" spans="1:5" x14ac:dyDescent="0.3">
      <c r="A4">
        <v>0</v>
      </c>
      <c r="B4" s="4">
        <v>0.82271700000000003</v>
      </c>
      <c r="C4" s="4">
        <v>0.58698799999999995</v>
      </c>
      <c r="D4" s="5">
        <v>1.818784</v>
      </c>
      <c r="E4" s="5">
        <v>1.801933</v>
      </c>
    </row>
    <row r="5" spans="1:5" x14ac:dyDescent="0.3">
      <c r="A5">
        <f>A4+1</f>
        <v>1</v>
      </c>
      <c r="B5" s="4">
        <v>0.82683600000000002</v>
      </c>
      <c r="C5" s="4">
        <v>0.58458900000000003</v>
      </c>
      <c r="D5" s="5">
        <v>1.8209569999999999</v>
      </c>
      <c r="E5" s="5">
        <v>1.8085720000000001</v>
      </c>
    </row>
    <row r="6" spans="1:5" x14ac:dyDescent="0.3">
      <c r="A6">
        <f t="shared" ref="A6:A11" si="0">A5+1</f>
        <v>2</v>
      </c>
      <c r="B6" s="4">
        <v>0.83710200000000001</v>
      </c>
      <c r="C6" s="4">
        <v>0.57953600000000005</v>
      </c>
      <c r="D6" s="5">
        <v>1.8266230000000001</v>
      </c>
      <c r="E6" s="5">
        <v>1.810719</v>
      </c>
    </row>
    <row r="7" spans="1:5" x14ac:dyDescent="0.3">
      <c r="A7">
        <f t="shared" si="0"/>
        <v>3</v>
      </c>
      <c r="B7" s="4">
        <v>0.83774199999999999</v>
      </c>
      <c r="C7" s="4">
        <v>0.56539099999999998</v>
      </c>
      <c r="D7" s="5">
        <v>1.8161179999999999</v>
      </c>
      <c r="E7" s="5">
        <v>1.8143849999999999</v>
      </c>
    </row>
    <row r="8" spans="1:5" x14ac:dyDescent="0.3">
      <c r="A8">
        <f t="shared" si="0"/>
        <v>4</v>
      </c>
      <c r="B8" s="4">
        <v>0.82511699999999999</v>
      </c>
      <c r="C8" s="4">
        <v>0.57272400000000001</v>
      </c>
      <c r="D8" s="5">
        <v>1.8139179999999999</v>
      </c>
      <c r="E8" s="5">
        <v>1.806359</v>
      </c>
    </row>
    <row r="9" spans="1:5" x14ac:dyDescent="0.3">
      <c r="A9">
        <f t="shared" si="0"/>
        <v>5</v>
      </c>
      <c r="B9" s="4">
        <v>0.82527700000000004</v>
      </c>
      <c r="C9" s="4">
        <v>0.58032300000000003</v>
      </c>
      <c r="D9" s="5">
        <v>1.814478</v>
      </c>
      <c r="E9" s="5">
        <v>1.80108</v>
      </c>
    </row>
    <row r="10" spans="1:5" x14ac:dyDescent="0.3">
      <c r="A10">
        <f t="shared" si="0"/>
        <v>6</v>
      </c>
      <c r="B10" s="4">
        <v>0.82314399999999999</v>
      </c>
      <c r="C10" s="4">
        <v>0.58058900000000002</v>
      </c>
      <c r="D10" s="5">
        <v>1.813998</v>
      </c>
      <c r="E10" s="5">
        <v>1.8038259999999999</v>
      </c>
    </row>
    <row r="11" spans="1:5" x14ac:dyDescent="0.3">
      <c r="A11">
        <f t="shared" si="0"/>
        <v>7</v>
      </c>
      <c r="B11" s="4">
        <v>0.82364999999999999</v>
      </c>
      <c r="C11" s="4">
        <v>0.56979100000000005</v>
      </c>
      <c r="D11" s="5">
        <v>1.814198</v>
      </c>
      <c r="E11" s="5">
        <v>1.8025059999999999</v>
      </c>
    </row>
    <row r="12" spans="1:5" x14ac:dyDescent="0.3">
      <c r="B12" s="1"/>
      <c r="C12" s="1"/>
      <c r="D12" s="1"/>
      <c r="E12" s="1"/>
    </row>
    <row r="13" spans="1:5" x14ac:dyDescent="0.3">
      <c r="A13" t="s">
        <v>6</v>
      </c>
      <c r="B13" s="2">
        <f>AVERAGE(B4:B11)</f>
        <v>0.82769812499999995</v>
      </c>
      <c r="C13" s="2">
        <f t="shared" ref="C13:E13" si="1">AVERAGE(C4:C11)</f>
        <v>0.57749137500000003</v>
      </c>
      <c r="D13" s="2">
        <f t="shared" si="1"/>
        <v>1.8173842499999997</v>
      </c>
      <c r="E13" s="2">
        <f t="shared" si="1"/>
        <v>1.8061725</v>
      </c>
    </row>
    <row r="14" spans="1:5" x14ac:dyDescent="0.3">
      <c r="A14" t="s">
        <v>7</v>
      </c>
      <c r="B14" s="2">
        <f>_xlfn.VAR.S(B4:B11)</f>
        <v>3.7788368410714239E-5</v>
      </c>
      <c r="C14" s="2">
        <f t="shared" ref="C14:E14" si="2">_xlfn.VAR.S(C4:C11)</f>
        <v>5.5828393410714238E-5</v>
      </c>
      <c r="D14" s="2">
        <f t="shared" si="2"/>
        <v>2.0537398500000312E-5</v>
      </c>
      <c r="E14" s="2">
        <f t="shared" si="2"/>
        <v>2.239491457142846E-5</v>
      </c>
    </row>
    <row r="15" spans="1:5" x14ac:dyDescent="0.3">
      <c r="A15" t="s">
        <v>21</v>
      </c>
      <c r="B15" s="2">
        <f>SQRT(B14)</f>
        <v>6.1472244477255135E-3</v>
      </c>
      <c r="C15" s="2">
        <f t="shared" ref="C15:E15" si="3">SQRT(C14)</f>
        <v>7.4718400284477611E-3</v>
      </c>
      <c r="D15" s="2">
        <f t="shared" si="3"/>
        <v>4.5318206606175752E-3</v>
      </c>
      <c r="E15" s="2">
        <f t="shared" si="3"/>
        <v>4.7323265495344321E-3</v>
      </c>
    </row>
    <row r="16" spans="1:5" x14ac:dyDescent="0.3">
      <c r="A16" t="s">
        <v>8</v>
      </c>
      <c r="B16" s="2">
        <f>B13-(B15*3.355 / SQRT(8))</f>
        <v>0.82040646178489418</v>
      </c>
      <c r="C16" s="2">
        <f t="shared" ref="C16:E16" si="4">C13-(C15*3.355 / SQRT(8))</f>
        <v>0.56862849036842522</v>
      </c>
      <c r="D16" s="2">
        <f t="shared" si="4"/>
        <v>1.8120087329207903</v>
      </c>
      <c r="E16" s="2">
        <f t="shared" si="4"/>
        <v>1.8005591485246237</v>
      </c>
    </row>
    <row r="17" spans="1:5" x14ac:dyDescent="0.3">
      <c r="A17" t="s">
        <v>9</v>
      </c>
      <c r="B17" s="2">
        <f>B13+(B15*3.355 / SQRT(8))</f>
        <v>0.83498978821510572</v>
      </c>
      <c r="C17" s="2">
        <f t="shared" ref="C17:E17" si="5">C13+(C15*3.355 / SQRT(8))</f>
        <v>0.58635425963157484</v>
      </c>
      <c r="D17" s="2">
        <f t="shared" si="5"/>
        <v>1.8227597670792091</v>
      </c>
      <c r="E17" s="2">
        <f t="shared" si="5"/>
        <v>1.8117858514753762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L27" sqref="L27"/>
    </sheetView>
  </sheetViews>
  <sheetFormatPr defaultColWidth="8.77734375" defaultRowHeight="14.4" x14ac:dyDescent="0.3"/>
  <cols>
    <col min="2" max="2" width="11.6640625" customWidth="1"/>
    <col min="3" max="3" width="10.33203125" customWidth="1"/>
  </cols>
  <sheetData>
    <row r="1" spans="1:7" x14ac:dyDescent="0.3">
      <c r="C1">
        <v>-1</v>
      </c>
      <c r="D1">
        <v>1</v>
      </c>
    </row>
    <row r="2" spans="1:7" x14ac:dyDescent="0.3">
      <c r="C2" t="s">
        <v>20</v>
      </c>
    </row>
    <row r="3" spans="1:7" x14ac:dyDescent="0.3">
      <c r="B3" t="s">
        <v>29</v>
      </c>
      <c r="C3">
        <v>1</v>
      </c>
      <c r="D3">
        <v>10</v>
      </c>
    </row>
    <row r="4" spans="1:7" x14ac:dyDescent="0.3">
      <c r="A4">
        <v>-1</v>
      </c>
      <c r="B4">
        <v>2</v>
      </c>
      <c r="C4" s="2">
        <v>0.82769812499999995</v>
      </c>
      <c r="D4" s="2">
        <v>0.57749137500000003</v>
      </c>
    </row>
    <row r="5" spans="1:7" x14ac:dyDescent="0.3">
      <c r="A5">
        <v>1</v>
      </c>
      <c r="B5">
        <v>10</v>
      </c>
      <c r="C5" s="2">
        <v>1.8173842499999997</v>
      </c>
      <c r="D5" s="2">
        <v>1.8061725</v>
      </c>
    </row>
    <row r="9" spans="1:7" x14ac:dyDescent="0.3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17</v>
      </c>
    </row>
    <row r="10" spans="1:7" x14ac:dyDescent="0.3">
      <c r="B10">
        <v>1</v>
      </c>
      <c r="C10">
        <v>-1</v>
      </c>
      <c r="D10">
        <v>-1</v>
      </c>
      <c r="E10">
        <v>1</v>
      </c>
      <c r="F10">
        <f>C4</f>
        <v>0.82769812499999995</v>
      </c>
      <c r="G10" s="2">
        <f>(F10-$B$15)*(F10-$B$15)</f>
        <v>0.1844603179461913</v>
      </c>
    </row>
    <row r="11" spans="1:7" x14ac:dyDescent="0.3">
      <c r="B11">
        <v>1</v>
      </c>
      <c r="C11">
        <v>1</v>
      </c>
      <c r="D11">
        <v>-1</v>
      </c>
      <c r="E11">
        <v>-1</v>
      </c>
      <c r="F11">
        <f>D4</f>
        <v>0.57749137500000003</v>
      </c>
      <c r="G11" s="2">
        <f t="shared" ref="G11:G13" si="0">(F11-$B$15)*(F11-$B$15)</f>
        <v>0.46198554791065988</v>
      </c>
    </row>
    <row r="12" spans="1:7" x14ac:dyDescent="0.3">
      <c r="B12">
        <v>1</v>
      </c>
      <c r="C12">
        <v>-1</v>
      </c>
      <c r="D12">
        <v>1</v>
      </c>
      <c r="E12">
        <v>-1</v>
      </c>
      <c r="F12">
        <f>C5</f>
        <v>1.8173842499999997</v>
      </c>
      <c r="G12" s="2">
        <f t="shared" si="0"/>
        <v>0.31382144908034754</v>
      </c>
    </row>
    <row r="13" spans="1:7" x14ac:dyDescent="0.3">
      <c r="B13">
        <v>1</v>
      </c>
      <c r="C13">
        <v>1</v>
      </c>
      <c r="D13">
        <v>1</v>
      </c>
      <c r="E13">
        <v>1</v>
      </c>
      <c r="F13">
        <f>D5</f>
        <v>1.8061725</v>
      </c>
      <c r="G13" s="2">
        <f t="shared" si="0"/>
        <v>0.30138555957275404</v>
      </c>
    </row>
    <row r="14" spans="1:7" x14ac:dyDescent="0.3">
      <c r="B14">
        <f>(B10*$F10)+(B11*$F11)+(B12*$F12)+(B13*$F13)</f>
        <v>5.0287462499999993</v>
      </c>
      <c r="C14">
        <f t="shared" ref="C14:E14" si="1">(C10*$F10)+(C11*$F11)+(C12*$F12)+(C13*$F13)</f>
        <v>-0.26141849999999978</v>
      </c>
      <c r="D14">
        <f t="shared" si="1"/>
        <v>2.2183672499999996</v>
      </c>
      <c r="E14">
        <f t="shared" si="1"/>
        <v>0.23899500000000029</v>
      </c>
      <c r="F14" t="s">
        <v>15</v>
      </c>
      <c r="G14" s="2">
        <f>SUM(G10:G13)</f>
        <v>1.2616528745099527</v>
      </c>
    </row>
    <row r="15" spans="1:7" x14ac:dyDescent="0.3">
      <c r="B15" s="3">
        <f>B14/4</f>
        <v>1.2571865624999998</v>
      </c>
      <c r="C15" s="3">
        <f t="shared" ref="C15:E15" si="2">C14/4</f>
        <v>-6.5354624999999944E-2</v>
      </c>
      <c r="D15" s="3">
        <f t="shared" si="2"/>
        <v>0.55459181249999989</v>
      </c>
      <c r="E15" s="3">
        <f t="shared" si="2"/>
        <v>5.9748750000000073E-2</v>
      </c>
      <c r="F15" t="s">
        <v>16</v>
      </c>
    </row>
    <row r="16" spans="1:7" x14ac:dyDescent="0.3">
      <c r="B16" t="s">
        <v>18</v>
      </c>
      <c r="C16" s="2">
        <f>4*POWER(C15,2)</f>
        <v>1.7084908035562472E-2</v>
      </c>
      <c r="D16" s="2">
        <f t="shared" ref="D16:E16" si="3">4*POWER(D15,2)</f>
        <v>1.2302883139681402</v>
      </c>
      <c r="E16" s="2">
        <f t="shared" si="3"/>
        <v>1.4279652506250035E-2</v>
      </c>
    </row>
    <row r="17" spans="2:5" x14ac:dyDescent="0.3">
      <c r="B17" t="s">
        <v>19</v>
      </c>
      <c r="C17" s="2">
        <f>(C16/$G$14)*100</f>
        <v>1.354168676720888</v>
      </c>
      <c r="D17" s="2">
        <f t="shared" ref="D17:E17" si="4">(D16/$G$14)*100</f>
        <v>97.514010297484162</v>
      </c>
      <c r="E17" s="2">
        <f t="shared" si="4"/>
        <v>1.1318210257949513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N24" sqref="N24"/>
    </sheetView>
  </sheetViews>
  <sheetFormatPr defaultColWidth="8.77734375" defaultRowHeight="14.4" x14ac:dyDescent="0.3"/>
  <cols>
    <col min="2" max="2" width="11.6640625" customWidth="1"/>
    <col min="3" max="3" width="10.33203125" customWidth="1"/>
  </cols>
  <sheetData>
    <row r="1" spans="1:7" x14ac:dyDescent="0.3">
      <c r="C1">
        <v>-1</v>
      </c>
      <c r="D1">
        <v>1</v>
      </c>
    </row>
    <row r="2" spans="1:7" x14ac:dyDescent="0.3">
      <c r="C2" t="s">
        <v>20</v>
      </c>
    </row>
    <row r="3" spans="1:7" x14ac:dyDescent="0.3">
      <c r="B3" t="s">
        <v>29</v>
      </c>
      <c r="C3">
        <v>1</v>
      </c>
      <c r="D3">
        <v>10</v>
      </c>
    </row>
    <row r="4" spans="1:7" x14ac:dyDescent="0.3">
      <c r="A4">
        <v>-1</v>
      </c>
      <c r="B4">
        <v>2</v>
      </c>
      <c r="C4" s="2">
        <v>0.82769812499999995</v>
      </c>
      <c r="D4" s="2">
        <v>0.57749137500000003</v>
      </c>
    </row>
    <row r="5" spans="1:7" x14ac:dyDescent="0.3">
      <c r="A5">
        <v>1</v>
      </c>
      <c r="B5">
        <v>10</v>
      </c>
      <c r="C5" s="2">
        <v>1.8173842499999997</v>
      </c>
      <c r="D5" s="2">
        <v>1.8061725</v>
      </c>
    </row>
    <row r="9" spans="1:7" x14ac:dyDescent="0.3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17</v>
      </c>
    </row>
    <row r="10" spans="1:7" x14ac:dyDescent="0.3">
      <c r="B10">
        <v>1</v>
      </c>
      <c r="C10">
        <v>-1</v>
      </c>
      <c r="D10">
        <v>-1</v>
      </c>
      <c r="E10">
        <v>1</v>
      </c>
      <c r="F10">
        <f>C4</f>
        <v>0.82769812499999995</v>
      </c>
      <c r="G10" s="2">
        <f>(F10-$B$15)*(F10-$B$15)</f>
        <v>0.1844603179461913</v>
      </c>
    </row>
    <row r="11" spans="1:7" x14ac:dyDescent="0.3">
      <c r="B11">
        <v>1</v>
      </c>
      <c r="C11">
        <v>1</v>
      </c>
      <c r="D11">
        <v>-1</v>
      </c>
      <c r="E11">
        <v>-1</v>
      </c>
      <c r="F11">
        <f>D4</f>
        <v>0.57749137500000003</v>
      </c>
      <c r="G11" s="2">
        <f t="shared" ref="G11:G13" si="0">(F11-$B$15)*(F11-$B$15)</f>
        <v>0.46198554791065988</v>
      </c>
    </row>
    <row r="12" spans="1:7" x14ac:dyDescent="0.3">
      <c r="B12">
        <v>1</v>
      </c>
      <c r="C12">
        <v>-1</v>
      </c>
      <c r="D12">
        <v>1</v>
      </c>
      <c r="E12">
        <v>-1</v>
      </c>
      <c r="F12">
        <f>C5</f>
        <v>1.8173842499999997</v>
      </c>
      <c r="G12" s="2">
        <f t="shared" si="0"/>
        <v>0.31382144908034754</v>
      </c>
    </row>
    <row r="13" spans="1:7" x14ac:dyDescent="0.3">
      <c r="B13">
        <v>1</v>
      </c>
      <c r="C13">
        <v>1</v>
      </c>
      <c r="D13">
        <v>1</v>
      </c>
      <c r="E13">
        <v>1</v>
      </c>
      <c r="F13">
        <f>D5</f>
        <v>1.8061725</v>
      </c>
      <c r="G13" s="2">
        <f t="shared" si="0"/>
        <v>0.30138555957275404</v>
      </c>
    </row>
    <row r="14" spans="1:7" x14ac:dyDescent="0.3">
      <c r="B14">
        <f>(B10*$F10)+(B11*$F11)+(B12*$F12)+(B13*$F13)</f>
        <v>5.0287462499999993</v>
      </c>
      <c r="C14">
        <f t="shared" ref="C14:E14" si="1">(C10*$F10)+(C11*$F11)+(C12*$F12)+(C13*$F13)</f>
        <v>-0.26141849999999978</v>
      </c>
      <c r="D14">
        <f t="shared" si="1"/>
        <v>2.2183672499999996</v>
      </c>
      <c r="E14">
        <f t="shared" si="1"/>
        <v>0.23899500000000029</v>
      </c>
      <c r="F14" t="s">
        <v>15</v>
      </c>
      <c r="G14" s="2">
        <f>SUM(G10:G13)</f>
        <v>1.2616528745099527</v>
      </c>
    </row>
    <row r="15" spans="1:7" x14ac:dyDescent="0.3">
      <c r="B15" s="3">
        <f>B14/4</f>
        <v>1.2571865624999998</v>
      </c>
      <c r="C15" s="3">
        <f t="shared" ref="C15:E15" si="2">C14/4</f>
        <v>-6.5354624999999944E-2</v>
      </c>
      <c r="D15" s="3">
        <f t="shared" si="2"/>
        <v>0.55459181249999989</v>
      </c>
      <c r="E15" s="3">
        <f t="shared" si="2"/>
        <v>5.9748750000000073E-2</v>
      </c>
      <c r="F15" t="s">
        <v>16</v>
      </c>
    </row>
    <row r="16" spans="1:7" x14ac:dyDescent="0.3">
      <c r="B16" t="s">
        <v>18</v>
      </c>
      <c r="C16" s="2">
        <f>4*POWER(C15,2)</f>
        <v>1.7084908035562472E-2</v>
      </c>
      <c r="D16" s="2">
        <f t="shared" ref="D16:E16" si="3">4*POWER(D15,2)</f>
        <v>1.2302883139681402</v>
      </c>
      <c r="E16" s="2">
        <f t="shared" si="3"/>
        <v>1.4279652506250035E-2</v>
      </c>
    </row>
    <row r="17" spans="2:5" x14ac:dyDescent="0.3">
      <c r="B17" t="s">
        <v>19</v>
      </c>
      <c r="C17" s="2">
        <f>(C16/$G$14)*100</f>
        <v>1.354168676720888</v>
      </c>
      <c r="D17" s="2">
        <f t="shared" ref="D17:E17" si="4">(D16/$G$14)*100</f>
        <v>97.514010297484162</v>
      </c>
      <c r="E17" s="2">
        <f t="shared" si="4"/>
        <v>1.1318210257949513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23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</row>
    <row r="2" spans="1:6" x14ac:dyDescent="0.3">
      <c r="A2">
        <v>1</v>
      </c>
      <c r="B2" s="1">
        <v>0.82355900000000004</v>
      </c>
      <c r="C2">
        <f>(A2-0.5)/A$9</f>
        <v>6.25E-2</v>
      </c>
      <c r="D2">
        <f>_xlfn.NORM.S.INV(C2)</f>
        <v>-1.5341205443525459</v>
      </c>
      <c r="E2">
        <f>B2-$B$11</f>
        <v>-5.5628749999999672E-3</v>
      </c>
      <c r="F2">
        <v>-5.5628749999999672E-3</v>
      </c>
    </row>
    <row r="3" spans="1:6" x14ac:dyDescent="0.3">
      <c r="A3">
        <f>A2+1</f>
        <v>2</v>
      </c>
      <c r="B3" s="1">
        <v>0.83952000000000004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1.0398125000000036E-2</v>
      </c>
      <c r="F3">
        <v>-5.3628749999999892E-3</v>
      </c>
    </row>
    <row r="4" spans="1:6" x14ac:dyDescent="0.3">
      <c r="A4">
        <f t="shared" ref="A4:A9" si="3">A3+1</f>
        <v>3</v>
      </c>
      <c r="B4" s="1">
        <v>0.82630400000000004</v>
      </c>
      <c r="C4">
        <f t="shared" si="0"/>
        <v>0.3125</v>
      </c>
      <c r="D4">
        <f t="shared" si="1"/>
        <v>-0.48877641111466941</v>
      </c>
      <c r="E4">
        <f t="shared" si="2"/>
        <v>-2.8178749999999697E-3</v>
      </c>
      <c r="F4">
        <v>-5.107874999999984E-3</v>
      </c>
    </row>
    <row r="5" spans="1:6" x14ac:dyDescent="0.3">
      <c r="A5">
        <f t="shared" si="3"/>
        <v>4</v>
      </c>
      <c r="B5" s="1">
        <v>0.82746799999999998</v>
      </c>
      <c r="C5">
        <f t="shared" si="0"/>
        <v>0.4375</v>
      </c>
      <c r="D5">
        <f t="shared" si="1"/>
        <v>-0.1573106846101707</v>
      </c>
      <c r="E5">
        <f t="shared" si="2"/>
        <v>-1.6538750000000269E-3</v>
      </c>
      <c r="F5">
        <v>-2.8178749999999697E-3</v>
      </c>
    </row>
    <row r="6" spans="1:6" x14ac:dyDescent="0.3">
      <c r="A6">
        <f t="shared" si="3"/>
        <v>5</v>
      </c>
      <c r="B6" s="1">
        <v>0.82401400000000002</v>
      </c>
      <c r="C6">
        <f t="shared" si="0"/>
        <v>0.5625</v>
      </c>
      <c r="D6">
        <f t="shared" si="1"/>
        <v>0.1573106846101707</v>
      </c>
      <c r="E6">
        <f t="shared" si="2"/>
        <v>-5.107874999999984E-3</v>
      </c>
      <c r="F6">
        <v>-1.6538750000000269E-3</v>
      </c>
    </row>
    <row r="7" spans="1:6" x14ac:dyDescent="0.3">
      <c r="A7">
        <f t="shared" si="3"/>
        <v>6</v>
      </c>
      <c r="B7" s="1">
        <v>0.82375900000000002</v>
      </c>
      <c r="C7">
        <f t="shared" si="0"/>
        <v>0.6875</v>
      </c>
      <c r="D7">
        <f t="shared" si="1"/>
        <v>0.48877641111466941</v>
      </c>
      <c r="E7">
        <f t="shared" si="2"/>
        <v>-5.3628749999999892E-3</v>
      </c>
      <c r="F7">
        <v>4.308124999999996E-3</v>
      </c>
    </row>
    <row r="8" spans="1:6" x14ac:dyDescent="0.3">
      <c r="A8">
        <f t="shared" si="3"/>
        <v>7</v>
      </c>
      <c r="B8" s="1">
        <v>0.83343</v>
      </c>
      <c r="C8">
        <f t="shared" si="0"/>
        <v>0.8125</v>
      </c>
      <c r="D8">
        <f t="shared" si="1"/>
        <v>0.88714655901887607</v>
      </c>
      <c r="E8">
        <f t="shared" si="2"/>
        <v>4.308124999999996E-3</v>
      </c>
      <c r="F8">
        <v>5.7991250000000161E-3</v>
      </c>
    </row>
    <row r="9" spans="1:6" x14ac:dyDescent="0.3">
      <c r="A9">
        <f t="shared" si="3"/>
        <v>8</v>
      </c>
      <c r="B9" s="1">
        <v>0.83492100000000002</v>
      </c>
      <c r="C9">
        <f t="shared" si="0"/>
        <v>0.9375</v>
      </c>
      <c r="D9">
        <f t="shared" si="1"/>
        <v>1.5341205443525465</v>
      </c>
      <c r="E9">
        <f t="shared" si="2"/>
        <v>5.7991250000000161E-3</v>
      </c>
      <c r="F9">
        <v>1.0398125000000036E-2</v>
      </c>
    </row>
    <row r="11" spans="1:6" x14ac:dyDescent="0.3">
      <c r="A11" t="s">
        <v>26</v>
      </c>
      <c r="B11">
        <f>AVERAGE(B2:B9)</f>
        <v>0.82912187500000001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:F9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23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</row>
    <row r="2" spans="1:6" x14ac:dyDescent="0.3">
      <c r="A2">
        <v>1</v>
      </c>
      <c r="B2" s="4">
        <v>0.58698799999999995</v>
      </c>
      <c r="C2">
        <f>(A2-0.5)/A$9</f>
        <v>6.25E-2</v>
      </c>
      <c r="D2">
        <f>_xlfn.NORM.S.INV(C2)</f>
        <v>-1.5341205443525459</v>
      </c>
      <c r="E2">
        <f>B2-$B$11</f>
        <v>9.4966249999999253E-3</v>
      </c>
      <c r="F2">
        <v>-1.2100375000000052E-2</v>
      </c>
    </row>
    <row r="3" spans="1:6" x14ac:dyDescent="0.3">
      <c r="A3">
        <f>A2+1</f>
        <v>2</v>
      </c>
      <c r="B3" s="4">
        <v>0.58458900000000003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7.0976249999999963E-3</v>
      </c>
      <c r="F3">
        <v>-7.7003749999999815E-3</v>
      </c>
    </row>
    <row r="4" spans="1:6" x14ac:dyDescent="0.3">
      <c r="A4">
        <f t="shared" ref="A4:A9" si="3">A3+1</f>
        <v>3</v>
      </c>
      <c r="B4" s="4">
        <v>0.57953600000000005</v>
      </c>
      <c r="C4">
        <f t="shared" si="0"/>
        <v>0.3125</v>
      </c>
      <c r="D4">
        <f t="shared" si="1"/>
        <v>-0.48877641111466941</v>
      </c>
      <c r="E4">
        <f t="shared" si="2"/>
        <v>2.0446250000000221E-3</v>
      </c>
      <c r="F4">
        <v>-4.7673750000000181E-3</v>
      </c>
    </row>
    <row r="5" spans="1:6" x14ac:dyDescent="0.3">
      <c r="A5">
        <f t="shared" si="3"/>
        <v>4</v>
      </c>
      <c r="B5" s="4">
        <v>0.56539099999999998</v>
      </c>
      <c r="C5">
        <f t="shared" si="0"/>
        <v>0.4375</v>
      </c>
      <c r="D5">
        <f t="shared" si="1"/>
        <v>-0.1573106846101707</v>
      </c>
      <c r="E5">
        <f t="shared" si="2"/>
        <v>-1.2100375000000052E-2</v>
      </c>
      <c r="F5">
        <v>2.0446250000000221E-3</v>
      </c>
    </row>
    <row r="6" spans="1:6" x14ac:dyDescent="0.3">
      <c r="A6">
        <f t="shared" si="3"/>
        <v>5</v>
      </c>
      <c r="B6" s="4">
        <v>0.57272400000000001</v>
      </c>
      <c r="C6">
        <f t="shared" si="0"/>
        <v>0.5625</v>
      </c>
      <c r="D6">
        <f t="shared" si="1"/>
        <v>0.1573106846101707</v>
      </c>
      <c r="E6">
        <f t="shared" si="2"/>
        <v>-4.7673750000000181E-3</v>
      </c>
      <c r="F6">
        <v>2.8316250000000043E-3</v>
      </c>
    </row>
    <row r="7" spans="1:6" x14ac:dyDescent="0.3">
      <c r="A7">
        <f t="shared" si="3"/>
        <v>6</v>
      </c>
      <c r="B7" s="4">
        <v>0.58032300000000003</v>
      </c>
      <c r="C7">
        <f t="shared" si="0"/>
        <v>0.6875</v>
      </c>
      <c r="D7">
        <f t="shared" si="1"/>
        <v>0.48877641111466941</v>
      </c>
      <c r="E7">
        <f t="shared" si="2"/>
        <v>2.8316250000000043E-3</v>
      </c>
      <c r="F7">
        <v>3.0976249999999927E-3</v>
      </c>
    </row>
    <row r="8" spans="1:6" x14ac:dyDescent="0.3">
      <c r="A8">
        <f t="shared" si="3"/>
        <v>7</v>
      </c>
      <c r="B8" s="4">
        <v>0.58058900000000002</v>
      </c>
      <c r="C8">
        <f t="shared" si="0"/>
        <v>0.8125</v>
      </c>
      <c r="D8">
        <f t="shared" si="1"/>
        <v>0.88714655901887607</v>
      </c>
      <c r="E8">
        <f t="shared" si="2"/>
        <v>3.0976249999999927E-3</v>
      </c>
      <c r="F8">
        <v>7.0976249999999963E-3</v>
      </c>
    </row>
    <row r="9" spans="1:6" x14ac:dyDescent="0.3">
      <c r="A9">
        <f t="shared" si="3"/>
        <v>8</v>
      </c>
      <c r="B9" s="4">
        <v>0.56979100000000005</v>
      </c>
      <c r="C9">
        <f t="shared" si="0"/>
        <v>0.9375</v>
      </c>
      <c r="D9">
        <f t="shared" si="1"/>
        <v>1.5341205443525465</v>
      </c>
      <c r="E9">
        <f t="shared" si="2"/>
        <v>-7.7003749999999815E-3</v>
      </c>
      <c r="F9">
        <v>9.4966249999999253E-3</v>
      </c>
    </row>
    <row r="11" spans="1:6" x14ac:dyDescent="0.3">
      <c r="A11" t="s">
        <v>26</v>
      </c>
      <c r="B11">
        <f>AVERAGE(B2:B9)</f>
        <v>0.57749137500000003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5" workbookViewId="0">
      <selection activeCell="F2" sqref="F2:F9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23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</row>
    <row r="2" spans="1:6" x14ac:dyDescent="0.3">
      <c r="A2">
        <v>1</v>
      </c>
      <c r="B2" s="5">
        <v>1.818784</v>
      </c>
      <c r="C2">
        <f>(A2-0.5)/A$9</f>
        <v>6.25E-2</v>
      </c>
      <c r="D2">
        <f>_xlfn.NORM.S.INV(C2)</f>
        <v>-1.5341205443525459</v>
      </c>
      <c r="E2">
        <f>B2-$B$11</f>
        <v>1.399750000000255E-3</v>
      </c>
      <c r="F2">
        <v>-3.466249999999782E-3</v>
      </c>
    </row>
    <row r="3" spans="1:6" x14ac:dyDescent="0.3">
      <c r="A3">
        <f>A2+1</f>
        <v>2</v>
      </c>
      <c r="B3" s="5">
        <v>1.8209569999999999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3.5727500000002355E-3</v>
      </c>
      <c r="F3">
        <v>-3.386249999999702E-3</v>
      </c>
    </row>
    <row r="4" spans="1:6" x14ac:dyDescent="0.3">
      <c r="A4">
        <f t="shared" ref="A4:A9" si="3">A3+1</f>
        <v>3</v>
      </c>
      <c r="B4" s="5">
        <v>1.8266230000000001</v>
      </c>
      <c r="C4">
        <f t="shared" si="0"/>
        <v>0.3125</v>
      </c>
      <c r="D4">
        <f t="shared" si="1"/>
        <v>-0.48877641111466941</v>
      </c>
      <c r="E4">
        <f t="shared" si="2"/>
        <v>9.2387500000004064E-3</v>
      </c>
      <c r="F4">
        <v>-3.186249999999724E-3</v>
      </c>
    </row>
    <row r="5" spans="1:6" x14ac:dyDescent="0.3">
      <c r="A5">
        <f t="shared" si="3"/>
        <v>4</v>
      </c>
      <c r="B5" s="5">
        <v>1.8161179999999999</v>
      </c>
      <c r="C5">
        <f t="shared" si="0"/>
        <v>0.4375</v>
      </c>
      <c r="D5">
        <f t="shared" si="1"/>
        <v>-0.1573106846101707</v>
      </c>
      <c r="E5">
        <f t="shared" si="2"/>
        <v>-1.2662499999998023E-3</v>
      </c>
      <c r="F5">
        <v>-2.906249999999666E-3</v>
      </c>
    </row>
    <row r="6" spans="1:6" x14ac:dyDescent="0.3">
      <c r="A6">
        <f t="shared" si="3"/>
        <v>5</v>
      </c>
      <c r="B6" s="5">
        <v>1.8139179999999999</v>
      </c>
      <c r="C6">
        <f t="shared" si="0"/>
        <v>0.5625</v>
      </c>
      <c r="D6">
        <f t="shared" si="1"/>
        <v>0.1573106846101707</v>
      </c>
      <c r="E6">
        <f t="shared" si="2"/>
        <v>-3.466249999999782E-3</v>
      </c>
      <c r="F6">
        <v>-1.2662499999998023E-3</v>
      </c>
    </row>
    <row r="7" spans="1:6" x14ac:dyDescent="0.3">
      <c r="A7">
        <f t="shared" si="3"/>
        <v>6</v>
      </c>
      <c r="B7" s="5">
        <v>1.814478</v>
      </c>
      <c r="C7">
        <f t="shared" si="0"/>
        <v>0.6875</v>
      </c>
      <c r="D7">
        <f t="shared" si="1"/>
        <v>0.48877641111466941</v>
      </c>
      <c r="E7">
        <f t="shared" si="2"/>
        <v>-2.906249999999666E-3</v>
      </c>
      <c r="F7">
        <v>1.399750000000255E-3</v>
      </c>
    </row>
    <row r="8" spans="1:6" x14ac:dyDescent="0.3">
      <c r="A8">
        <f t="shared" si="3"/>
        <v>7</v>
      </c>
      <c r="B8" s="5">
        <v>1.813998</v>
      </c>
      <c r="C8">
        <f t="shared" si="0"/>
        <v>0.8125</v>
      </c>
      <c r="D8">
        <f t="shared" si="1"/>
        <v>0.88714655901887607</v>
      </c>
      <c r="E8">
        <f t="shared" si="2"/>
        <v>-3.386249999999702E-3</v>
      </c>
      <c r="F8">
        <v>3.5727500000002355E-3</v>
      </c>
    </row>
    <row r="9" spans="1:6" x14ac:dyDescent="0.3">
      <c r="A9">
        <f t="shared" si="3"/>
        <v>8</v>
      </c>
      <c r="B9" s="5">
        <v>1.814198</v>
      </c>
      <c r="C9">
        <f t="shared" si="0"/>
        <v>0.9375</v>
      </c>
      <c r="D9">
        <f t="shared" si="1"/>
        <v>1.5341205443525465</v>
      </c>
      <c r="E9">
        <f t="shared" si="2"/>
        <v>-3.186249999999724E-3</v>
      </c>
      <c r="F9">
        <v>9.2387500000004064E-3</v>
      </c>
    </row>
    <row r="11" spans="1:6" x14ac:dyDescent="0.3">
      <c r="A11" t="s">
        <v>26</v>
      </c>
      <c r="B11">
        <f>AVERAGE(B2:B9)</f>
        <v>1.8173842499999997</v>
      </c>
    </row>
  </sheetData>
  <sortState ref="F2:F9">
    <sortCondition ref="F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ColWidth="8.77734375" defaultRowHeight="14.4" x14ac:dyDescent="0.3"/>
  <cols>
    <col min="3" max="3" width="14" customWidth="1"/>
  </cols>
  <sheetData>
    <row r="1" spans="1:6" x14ac:dyDescent="0.3">
      <c r="A1" t="s">
        <v>23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</row>
    <row r="2" spans="1:6" x14ac:dyDescent="0.3">
      <c r="A2">
        <v>1</v>
      </c>
      <c r="B2" s="5">
        <v>1.801933</v>
      </c>
      <c r="C2">
        <f>(A2-0.5)/A$9</f>
        <v>6.25E-2</v>
      </c>
      <c r="D2">
        <f>_xlfn.NORM.S.INV(C2)</f>
        <v>-1.5341205443525459</v>
      </c>
      <c r="E2">
        <f>B2-$B$11</f>
        <v>-4.2394999999999516E-3</v>
      </c>
      <c r="F2">
        <v>-5.0924999999999443E-3</v>
      </c>
    </row>
    <row r="3" spans="1:6" x14ac:dyDescent="0.3">
      <c r="A3">
        <f>A2+1</f>
        <v>2</v>
      </c>
      <c r="B3" s="5">
        <v>1.8085720000000001</v>
      </c>
      <c r="C3">
        <f t="shared" ref="C3:C9" si="0">(A3-0.5)/A$9</f>
        <v>0.1875</v>
      </c>
      <c r="D3">
        <f t="shared" ref="D3:D9" si="1">_xlfn.NORM.S.INV(C3)</f>
        <v>-0.88714655901887607</v>
      </c>
      <c r="E3">
        <f t="shared" ref="E3:E9" si="2">B3-$B$11</f>
        <v>2.3995000000001099E-3</v>
      </c>
      <c r="F3">
        <v>-4.2394999999999516E-3</v>
      </c>
    </row>
    <row r="4" spans="1:6" x14ac:dyDescent="0.3">
      <c r="A4">
        <f t="shared" ref="A4:A9" si="3">A3+1</f>
        <v>3</v>
      </c>
      <c r="B4" s="5">
        <v>1.810719</v>
      </c>
      <c r="C4">
        <f t="shared" si="0"/>
        <v>0.3125</v>
      </c>
      <c r="D4">
        <f t="shared" si="1"/>
        <v>-0.48877641111466941</v>
      </c>
      <c r="E4">
        <f t="shared" si="2"/>
        <v>4.5465000000000089E-3</v>
      </c>
      <c r="F4">
        <v>-3.666500000000017E-3</v>
      </c>
    </row>
    <row r="5" spans="1:6" x14ac:dyDescent="0.3">
      <c r="A5">
        <f t="shared" si="3"/>
        <v>4</v>
      </c>
      <c r="B5" s="5">
        <v>1.8143849999999999</v>
      </c>
      <c r="C5">
        <f t="shared" si="0"/>
        <v>0.4375</v>
      </c>
      <c r="D5">
        <f t="shared" si="1"/>
        <v>-0.1573106846101707</v>
      </c>
      <c r="E5">
        <f t="shared" si="2"/>
        <v>8.2124999999999559E-3</v>
      </c>
      <c r="F5">
        <v>-2.3465000000000291E-3</v>
      </c>
    </row>
    <row r="6" spans="1:6" x14ac:dyDescent="0.3">
      <c r="A6">
        <f t="shared" si="3"/>
        <v>5</v>
      </c>
      <c r="B6" s="5">
        <v>1.806359</v>
      </c>
      <c r="C6">
        <f t="shared" si="0"/>
        <v>0.5625</v>
      </c>
      <c r="D6">
        <f t="shared" si="1"/>
        <v>0.1573106846101707</v>
      </c>
      <c r="E6">
        <f t="shared" si="2"/>
        <v>1.8650000000008937E-4</v>
      </c>
      <c r="F6">
        <v>1.8650000000008937E-4</v>
      </c>
    </row>
    <row r="7" spans="1:6" x14ac:dyDescent="0.3">
      <c r="A7">
        <f t="shared" si="3"/>
        <v>6</v>
      </c>
      <c r="B7" s="5">
        <v>1.80108</v>
      </c>
      <c r="C7">
        <f t="shared" si="0"/>
        <v>0.6875</v>
      </c>
      <c r="D7">
        <f t="shared" si="1"/>
        <v>0.48877641111466941</v>
      </c>
      <c r="E7">
        <f t="shared" si="2"/>
        <v>-5.0924999999999443E-3</v>
      </c>
      <c r="F7">
        <v>2.3995000000001099E-3</v>
      </c>
    </row>
    <row r="8" spans="1:6" x14ac:dyDescent="0.3">
      <c r="A8">
        <f t="shared" si="3"/>
        <v>7</v>
      </c>
      <c r="B8" s="5">
        <v>1.8038259999999999</v>
      </c>
      <c r="C8">
        <f t="shared" si="0"/>
        <v>0.8125</v>
      </c>
      <c r="D8">
        <f t="shared" si="1"/>
        <v>0.88714655901887607</v>
      </c>
      <c r="E8">
        <f t="shared" si="2"/>
        <v>-2.3465000000000291E-3</v>
      </c>
      <c r="F8">
        <v>4.5465000000000089E-3</v>
      </c>
    </row>
    <row r="9" spans="1:6" x14ac:dyDescent="0.3">
      <c r="A9">
        <f t="shared" si="3"/>
        <v>8</v>
      </c>
      <c r="B9" s="5">
        <v>1.8025059999999999</v>
      </c>
      <c r="C9">
        <f t="shared" si="0"/>
        <v>0.9375</v>
      </c>
      <c r="D9">
        <f t="shared" si="1"/>
        <v>1.5341205443525465</v>
      </c>
      <c r="E9">
        <f t="shared" si="2"/>
        <v>-3.666500000000017E-3</v>
      </c>
      <c r="F9">
        <v>8.2124999999999559E-3</v>
      </c>
    </row>
    <row r="11" spans="1:6" x14ac:dyDescent="0.3">
      <c r="A11" t="s">
        <v>26</v>
      </c>
      <c r="B11">
        <f>AVERAGE(B2:B9)</f>
        <v>1.8061725</v>
      </c>
    </row>
  </sheetData>
  <sortState ref="F2:F9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 collected</vt:lpstr>
      <vt:lpstr>Interplay Analysis cons Q</vt:lpstr>
      <vt:lpstr>Interplay Analysis const th</vt:lpstr>
      <vt:lpstr>Test1 QQ plot</vt:lpstr>
      <vt:lpstr>Test2 QQ plot</vt:lpstr>
      <vt:lpstr>Test3 QQ plot</vt:lpstr>
      <vt:lpstr>Test4 QQ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2019-01-03T23:15:02Z</dcterms:created>
  <dcterms:modified xsi:type="dcterms:W3CDTF">2019-02-04T09:26:21Z</dcterms:modified>
</cp:coreProperties>
</file>