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k\Downloads\Telegram Desktop\MerryGoRound9\MerryGoRound\simulations\results\"/>
    </mc:Choice>
  </mc:AlternateContent>
  <bookViews>
    <workbookView xWindow="0" yWindow="0" windowWidth="17256" windowHeight="7032"/>
  </bookViews>
  <sheets>
    <sheet name="Result collected" sheetId="8" r:id="rId1"/>
    <sheet name="Interplay Analysis cons Q" sheetId="9" r:id="rId2"/>
    <sheet name="Interplay Analysis const th" sheetId="10" r:id="rId3"/>
    <sheet name="Test1 QQ plot" sheetId="6" r:id="rId4"/>
    <sheet name="Test2 QQ plot" sheetId="12" r:id="rId5"/>
    <sheet name="Test3 QQ plot" sheetId="13" r:id="rId6"/>
    <sheet name="Test4 QQ plo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4" l="1"/>
  <c r="E6" i="14" s="1"/>
  <c r="A3" i="14"/>
  <c r="C13" i="8"/>
  <c r="E4" i="14" l="1"/>
  <c r="E3" i="14"/>
  <c r="E5" i="14"/>
  <c r="E7" i="14"/>
  <c r="E9" i="14"/>
  <c r="A4" i="14"/>
  <c r="E8" i="14"/>
  <c r="E2" i="14"/>
  <c r="F13" i="10"/>
  <c r="F12" i="10"/>
  <c r="F11" i="10"/>
  <c r="F10" i="10"/>
  <c r="B11" i="13"/>
  <c r="E9" i="13" s="1"/>
  <c r="A3" i="13"/>
  <c r="A4" i="13" s="1"/>
  <c r="A5" i="13" s="1"/>
  <c r="B11" i="12"/>
  <c r="E9" i="12" s="1"/>
  <c r="A3" i="12"/>
  <c r="A4" i="12" s="1"/>
  <c r="A5" i="12" s="1"/>
  <c r="F10" i="9"/>
  <c r="F13" i="9"/>
  <c r="F12" i="9"/>
  <c r="F11" i="9"/>
  <c r="E14" i="8"/>
  <c r="E15" i="8" s="1"/>
  <c r="D14" i="8"/>
  <c r="D15" i="8" s="1"/>
  <c r="C14" i="8"/>
  <c r="C15" i="8" s="1"/>
  <c r="B14" i="8"/>
  <c r="B15" i="8" s="1"/>
  <c r="E13" i="8"/>
  <c r="D13" i="8"/>
  <c r="B13" i="8"/>
  <c r="A5" i="8"/>
  <c r="A6" i="8" s="1"/>
  <c r="A7" i="8" s="1"/>
  <c r="A8" i="8" s="1"/>
  <c r="A9" i="8" s="1"/>
  <c r="A10" i="8" s="1"/>
  <c r="A11" i="8" s="1"/>
  <c r="A5" i="14" l="1"/>
  <c r="B14" i="10"/>
  <c r="B15" i="10" s="1"/>
  <c r="G12" i="10" s="1"/>
  <c r="E14" i="10"/>
  <c r="E15" i="10" s="1"/>
  <c r="E16" i="10" s="1"/>
  <c r="C14" i="10"/>
  <c r="C15" i="10" s="1"/>
  <c r="C16" i="10" s="1"/>
  <c r="D14" i="10"/>
  <c r="D15" i="10" s="1"/>
  <c r="D16" i="10" s="1"/>
  <c r="A6" i="13"/>
  <c r="E2" i="13"/>
  <c r="E4" i="13"/>
  <c r="E6" i="13"/>
  <c r="E8" i="13"/>
  <c r="E3" i="13"/>
  <c r="E5" i="13"/>
  <c r="E7" i="13"/>
  <c r="A6" i="12"/>
  <c r="E4" i="12"/>
  <c r="E2" i="12"/>
  <c r="E6" i="12"/>
  <c r="E8" i="12"/>
  <c r="E3" i="12"/>
  <c r="E5" i="12"/>
  <c r="E7" i="12"/>
  <c r="D14" i="9"/>
  <c r="D15" i="9" s="1"/>
  <c r="D16" i="9" s="1"/>
  <c r="C14" i="9"/>
  <c r="C15" i="9" s="1"/>
  <c r="C16" i="9" s="1"/>
  <c r="B14" i="9"/>
  <c r="B15" i="9" s="1"/>
  <c r="G11" i="9" s="1"/>
  <c r="E14" i="9"/>
  <c r="E15" i="9" s="1"/>
  <c r="E16" i="9" s="1"/>
  <c r="C17" i="8"/>
  <c r="B17" i="8"/>
  <c r="B16" i="8"/>
  <c r="E17" i="8"/>
  <c r="E16" i="8"/>
  <c r="C16" i="8"/>
  <c r="D17" i="8"/>
  <c r="D16" i="8"/>
  <c r="B11" i="6"/>
  <c r="E6" i="6" s="1"/>
  <c r="A3" i="6"/>
  <c r="A4" i="6" s="1"/>
  <c r="A5" i="6" l="1"/>
  <c r="A6" i="14"/>
  <c r="G13" i="10"/>
  <c r="G10" i="10"/>
  <c r="G11" i="10"/>
  <c r="A7" i="13"/>
  <c r="A7" i="12"/>
  <c r="E4" i="6"/>
  <c r="E9" i="6"/>
  <c r="E5" i="6"/>
  <c r="E3" i="6"/>
  <c r="E7" i="6"/>
  <c r="E2" i="6"/>
  <c r="E8" i="6"/>
  <c r="G13" i="9"/>
  <c r="G10" i="9"/>
  <c r="G12" i="9"/>
  <c r="A6" i="6" l="1"/>
  <c r="A7" i="14"/>
  <c r="G14" i="10"/>
  <c r="E17" i="10" s="1"/>
  <c r="A8" i="13"/>
  <c r="A8" i="12"/>
  <c r="D17" i="10"/>
  <c r="C17" i="10"/>
  <c r="G14" i="9"/>
  <c r="D17" i="9" s="1"/>
  <c r="A7" i="6" l="1"/>
  <c r="A8" i="14"/>
  <c r="A9" i="13"/>
  <c r="C8" i="13"/>
  <c r="D8" i="13" s="1"/>
  <c r="A9" i="12"/>
  <c r="C8" i="12"/>
  <c r="D8" i="12" s="1"/>
  <c r="E17" i="9"/>
  <c r="C17" i="9"/>
  <c r="A8" i="6" l="1"/>
  <c r="A9" i="14"/>
  <c r="C8" i="14"/>
  <c r="D8" i="14" s="1"/>
  <c r="C9" i="13"/>
  <c r="D9" i="13" s="1"/>
  <c r="C2" i="13"/>
  <c r="D2" i="13" s="1"/>
  <c r="C3" i="13"/>
  <c r="D3" i="13" s="1"/>
  <c r="C5" i="13"/>
  <c r="D5" i="13" s="1"/>
  <c r="C4" i="13"/>
  <c r="D4" i="13" s="1"/>
  <c r="C6" i="13"/>
  <c r="D6" i="13" s="1"/>
  <c r="C7" i="13"/>
  <c r="D7" i="13" s="1"/>
  <c r="C2" i="12"/>
  <c r="D2" i="12" s="1"/>
  <c r="C9" i="12"/>
  <c r="D9" i="12" s="1"/>
  <c r="C3" i="12"/>
  <c r="D3" i="12" s="1"/>
  <c r="C5" i="12"/>
  <c r="D5" i="12" s="1"/>
  <c r="C4" i="12"/>
  <c r="D4" i="12" s="1"/>
  <c r="C6" i="12"/>
  <c r="D6" i="12" s="1"/>
  <c r="C7" i="12"/>
  <c r="D7" i="12" s="1"/>
  <c r="A9" i="6" l="1"/>
  <c r="C8" i="6" s="1"/>
  <c r="D8" i="6" s="1"/>
  <c r="C9" i="14"/>
  <c r="D9" i="14" s="1"/>
  <c r="C2" i="14"/>
  <c r="D2" i="14" s="1"/>
  <c r="C3" i="14"/>
  <c r="D3" i="14" s="1"/>
  <c r="C4" i="14"/>
  <c r="D4" i="14" s="1"/>
  <c r="C5" i="14"/>
  <c r="D5" i="14" s="1"/>
  <c r="C6" i="14"/>
  <c r="D6" i="14" s="1"/>
  <c r="C7" i="14"/>
  <c r="D7" i="14" s="1"/>
  <c r="C9" i="6" l="1"/>
  <c r="D9" i="6" s="1"/>
  <c r="C2" i="6"/>
  <c r="D2" i="6" s="1"/>
  <c r="C4" i="6"/>
  <c r="D4" i="6" s="1"/>
  <c r="C3" i="6"/>
  <c r="D3" i="6" s="1"/>
  <c r="C5" i="6"/>
  <c r="D5" i="6" s="1"/>
  <c r="C6" i="6"/>
  <c r="D6" i="6" s="1"/>
  <c r="C7" i="6"/>
  <c r="D7" i="6" s="1"/>
</calcChain>
</file>

<file path=xl/sharedStrings.xml><?xml version="1.0" encoding="utf-8"?>
<sst xmlns="http://schemas.openxmlformats.org/spreadsheetml/2006/main" count="69" uniqueCount="33">
  <si>
    <t>configs</t>
  </si>
  <si>
    <t>Test 1</t>
  </si>
  <si>
    <t>Test 2</t>
  </si>
  <si>
    <t>Test 3</t>
  </si>
  <si>
    <t>Test 4</t>
  </si>
  <si>
    <t>runs</t>
  </si>
  <si>
    <t>average</t>
  </si>
  <si>
    <t>variance</t>
  </si>
  <si>
    <t>CI L 99%</t>
  </si>
  <si>
    <t>CI U 99%</t>
  </si>
  <si>
    <t>I</t>
  </si>
  <si>
    <t>O th</t>
  </si>
  <si>
    <t>Chi pat Q</t>
  </si>
  <si>
    <t>both</t>
  </si>
  <si>
    <t>earning</t>
  </si>
  <si>
    <t>sum of ys</t>
  </si>
  <si>
    <t>qi=total/4</t>
  </si>
  <si>
    <t>(Ei - E')</t>
  </si>
  <si>
    <t>4*qi~2</t>
  </si>
  <si>
    <t>percentage</t>
  </si>
  <si>
    <t>addvisable</t>
  </si>
  <si>
    <t>possibly addvisable</t>
  </si>
  <si>
    <t>not advisable</t>
  </si>
  <si>
    <t>owner th st</t>
  </si>
  <si>
    <t>StDev</t>
  </si>
  <si>
    <t>results</t>
  </si>
  <si>
    <t>id</t>
  </si>
  <si>
    <t>uniform Quan</t>
  </si>
  <si>
    <t>normal quantiles</t>
  </si>
  <si>
    <t>mean</t>
  </si>
  <si>
    <t>residuals</t>
  </si>
  <si>
    <t>sorted residual</t>
  </si>
  <si>
    <t xml:space="preserve">Child pat. 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</si>
</sst>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'Interplay Analysis cons Q'!$C$3:$D$3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'Interplay Analysis cons Q'!$C$4:$D$4</c:f>
              <c:numCache>
                <c:formatCode>General</c:formatCode>
                <c:ptCount val="2"/>
                <c:pt idx="0">
                  <c:v>0.88461871750433252</c:v>
                </c:pt>
                <c:pt idx="1">
                  <c:v>0.24386748433542127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3-4D8E-80A4-865F84C37A3C}"/>
            </c:ext>
          </c:extLst>
        </c:ser>
        <c:ser>
          <c:idx val="1"/>
          <c:order val="1"/>
          <c:tx>
            <c:v>Q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'Interplay Analysis cons Q'!$C$3:$D$3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'Interplay Analysis cons Q'!$C$5:$D$5</c:f>
              <c:numCache>
                <c:formatCode>General</c:formatCode>
                <c:ptCount val="2"/>
                <c:pt idx="0">
                  <c:v>1.9232502333022374</c:v>
                </c:pt>
                <c:pt idx="1">
                  <c:v>1.9273596853752875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3-4D8E-80A4-865F84C3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99375"/>
        <c:axId val="1463599791"/>
      </c:scatterChart>
      <c:valAx>
        <c:axId val="14635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Owner</a:t>
                </a:r>
                <a:r>
                  <a:rPr lang="en-US" baseline="0"/>
                  <a:t> 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9791"/>
        <c:crosses val="autoZero"/>
        <c:crossBetween val="midCat"/>
      </c:valAx>
      <c:valAx>
        <c:axId val="146359979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 per time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9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 = 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'Interplay Analysis const th'!$B$4:$B$5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xVal>
          <c:yVal>
            <c:numRef>
              <c:f>'Interplay Analysis const th'!$C$4:$C$5</c:f>
              <c:numCache>
                <c:formatCode>General</c:formatCode>
                <c:ptCount val="2"/>
                <c:pt idx="0">
                  <c:v>0.88461871750433252</c:v>
                </c:pt>
                <c:pt idx="1">
                  <c:v>1.9232502333022374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E-4371-A1A0-4D87CE5BFB09}"/>
            </c:ext>
          </c:extLst>
        </c:ser>
        <c:ser>
          <c:idx val="1"/>
          <c:order val="1"/>
          <c:tx>
            <c:v>th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'Interplay Analysis const th'!$B$4:$B$5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xVal>
          <c:yVal>
            <c:numRef>
              <c:f>'Interplay Analysis const th'!$D$4:$D$5</c:f>
              <c:numCache>
                <c:formatCode>General</c:formatCode>
                <c:ptCount val="2"/>
                <c:pt idx="0">
                  <c:v>0.24386748433542127</c:v>
                </c:pt>
                <c:pt idx="1">
                  <c:v>1.9273596853752875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E-4371-A1A0-4D87CE5B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0975"/>
        <c:axId val="1461294735"/>
      </c:scatterChart>
      <c:valAx>
        <c:axId val="14623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 patience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4735"/>
        <c:crosses val="autoZero"/>
        <c:crossBetween val="midCat"/>
      </c:valAx>
      <c:valAx>
        <c:axId val="14612947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per unit of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9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'Test1 QQ plot'!$F$2:$F$9</c:f>
              <c:numCache>
                <c:formatCode>General</c:formatCode>
                <c:ptCount val="8"/>
                <c:pt idx="0">
                  <c:v>-1.3494867351022566E-2</c:v>
                </c:pt>
                <c:pt idx="1">
                  <c:v>-1.0108652179712574E-2</c:v>
                </c:pt>
                <c:pt idx="2">
                  <c:v>-4.0961205172624915E-3</c:v>
                </c:pt>
                <c:pt idx="3">
                  <c:v>-3.3762165044625148E-3</c:v>
                </c:pt>
                <c:pt idx="4">
                  <c:v>3.42287694973753E-3</c:v>
                </c:pt>
                <c:pt idx="5">
                  <c:v>8.0355952539674647E-3</c:v>
                </c:pt>
                <c:pt idx="6">
                  <c:v>9.5287295027375318E-3</c:v>
                </c:pt>
                <c:pt idx="7">
                  <c:v>1.0088654846017509E-2</c:v>
                </c:pt>
              </c:numCache>
            </c:numRef>
          </c:xVal>
          <c:yVal>
            <c:numRef>
              <c:f>'Test1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E-41F0-A7C6-F9CF840F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s sorted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'Test2 QQ plot'!$F$2:$F$9</c:f>
              <c:numCache>
                <c:formatCode>General</c:formatCode>
                <c:ptCount val="8"/>
                <c:pt idx="0">
                  <c:v>-1.0698573523531263E-2</c:v>
                </c:pt>
                <c:pt idx="1">
                  <c:v>-7.6323156912412593E-3</c:v>
                </c:pt>
                <c:pt idx="2">
                  <c:v>-4.29942674310127E-3</c:v>
                </c:pt>
                <c:pt idx="3">
                  <c:v>-2.4330089321412673E-3</c:v>
                </c:pt>
                <c:pt idx="4">
                  <c:v>4.8993467537687407E-3</c:v>
                </c:pt>
                <c:pt idx="5">
                  <c:v>5.5659245433987425E-3</c:v>
                </c:pt>
                <c:pt idx="6">
                  <c:v>7.1657112384987398E-3</c:v>
                </c:pt>
                <c:pt idx="7">
                  <c:v>7.4323423543487532E-3</c:v>
                </c:pt>
              </c:numCache>
            </c:numRef>
          </c:xVal>
          <c:yVal>
            <c:numRef>
              <c:f>'Test2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4-4B5D-A530-D0CFE27B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'Test3 QQ plot'!$F$2:$F$9</c:f>
              <c:numCache>
                <c:formatCode>General</c:formatCode>
                <c:ptCount val="8"/>
                <c:pt idx="0">
                  <c:v>-6.7724303426375254E-3</c:v>
                </c:pt>
                <c:pt idx="1">
                  <c:v>-5.1326489801373221E-3</c:v>
                </c:pt>
                <c:pt idx="2">
                  <c:v>-2.9196107185374132E-3</c:v>
                </c:pt>
                <c:pt idx="3">
                  <c:v>-1.933075589937383E-3</c:v>
                </c:pt>
                <c:pt idx="4">
                  <c:v>2.9996000533625278E-3</c:v>
                </c:pt>
                <c:pt idx="5">
                  <c:v>4.0394614051626476E-3</c:v>
                </c:pt>
                <c:pt idx="6">
                  <c:v>4.8393547526626168E-3</c:v>
                </c:pt>
                <c:pt idx="7">
                  <c:v>4.8793494200625176E-3</c:v>
                </c:pt>
              </c:numCache>
            </c:numRef>
          </c:xVal>
          <c:yVal>
            <c:numRef>
              <c:f>'Test3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3-4BF3-A5FA-E7A73AC6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'Test4 QQ plot'!$F$2:$F$9</c:f>
              <c:numCache>
                <c:formatCode>General</c:formatCode>
                <c:ptCount val="8"/>
                <c:pt idx="0">
                  <c:v>-4.2827622983874214E-3</c:v>
                </c:pt>
                <c:pt idx="1">
                  <c:v>-2.4163444873874784E-3</c:v>
                </c:pt>
                <c:pt idx="2">
                  <c:v>-2.0163978135874228E-3</c:v>
                </c:pt>
                <c:pt idx="3">
                  <c:v>-1.0831889081874824E-3</c:v>
                </c:pt>
                <c:pt idx="4">
                  <c:v>-9.4987335018736907E-4</c:v>
                </c:pt>
                <c:pt idx="5">
                  <c:v>-2.8329556058737104E-4</c:v>
                </c:pt>
                <c:pt idx="6">
                  <c:v>5.3159578723125378E-3</c:v>
                </c:pt>
                <c:pt idx="7">
                  <c:v>5.7159045460124513E-3</c:v>
                </c:pt>
              </c:numCache>
            </c:numRef>
          </c:xVal>
          <c:yVal>
            <c:numRef>
              <c:f>'Test4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8-4E90-A55C-6480E4F1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2</xdr:row>
      <xdr:rowOff>171450</xdr:rowOff>
    </xdr:from>
    <xdr:to>
      <xdr:col>15</xdr:col>
      <xdr:colOff>106680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</xdr:row>
      <xdr:rowOff>125730</xdr:rowOff>
    </xdr:from>
    <xdr:to>
      <xdr:col>16</xdr:col>
      <xdr:colOff>167640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G28" sqref="G28"/>
    </sheetView>
  </sheetViews>
  <sheetFormatPr defaultColWidth="8.77734375" defaultRowHeight="14.4" x14ac:dyDescent="0.3"/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</row>
    <row r="4" spans="1:5" x14ac:dyDescent="0.3">
      <c r="A4">
        <v>0</v>
      </c>
      <c r="B4">
        <v>0.89265431275829998</v>
      </c>
      <c r="C4">
        <v>0.25103319557392001</v>
      </c>
      <c r="D4">
        <v>1.9181175843221001</v>
      </c>
      <c r="E4">
        <v>1.9249433408879</v>
      </c>
    </row>
    <row r="5" spans="1:5" x14ac:dyDescent="0.3">
      <c r="A5">
        <f>A4+1</f>
        <v>1</v>
      </c>
      <c r="B5">
        <v>0.88804159445407005</v>
      </c>
      <c r="C5">
        <v>0.24943340887882001</v>
      </c>
      <c r="D5">
        <v>1.9280895880549</v>
      </c>
      <c r="E5">
        <v>1.9326756432476</v>
      </c>
    </row>
    <row r="6" spans="1:5" x14ac:dyDescent="0.3">
      <c r="A6">
        <f t="shared" ref="A6:A11" si="0">A5+1</f>
        <v>2</v>
      </c>
      <c r="B6">
        <v>0.89470737235035003</v>
      </c>
      <c r="C6">
        <v>0.24876683108919001</v>
      </c>
      <c r="D6">
        <v>1.9281295827223</v>
      </c>
      <c r="E6">
        <v>1.9262764964671</v>
      </c>
    </row>
    <row r="7" spans="1:5" x14ac:dyDescent="0.3">
      <c r="A7">
        <f t="shared" si="0"/>
        <v>3</v>
      </c>
      <c r="B7">
        <v>0.87451006532461995</v>
      </c>
      <c r="C7">
        <v>0.23956805759232</v>
      </c>
      <c r="D7">
        <v>1.9203306225837</v>
      </c>
      <c r="E7">
        <v>1.9264098120251001</v>
      </c>
    </row>
    <row r="8" spans="1:5" x14ac:dyDescent="0.3">
      <c r="A8">
        <f t="shared" si="0"/>
        <v>4</v>
      </c>
      <c r="B8">
        <v>0.88052259698707003</v>
      </c>
      <c r="C8">
        <v>0.24143447540328</v>
      </c>
      <c r="D8">
        <v>1.9213171577123</v>
      </c>
      <c r="E8">
        <v>1.9270763898147001</v>
      </c>
    </row>
    <row r="9" spans="1:5" x14ac:dyDescent="0.3">
      <c r="A9">
        <f t="shared" si="0"/>
        <v>5</v>
      </c>
      <c r="B9">
        <v>0.89414744700707005</v>
      </c>
      <c r="C9">
        <v>0.23623516864418001</v>
      </c>
      <c r="D9">
        <v>1.9262498333556</v>
      </c>
      <c r="E9">
        <v>1.9253432875617</v>
      </c>
    </row>
    <row r="10" spans="1:5" x14ac:dyDescent="0.3">
      <c r="A10">
        <f t="shared" si="0"/>
        <v>6</v>
      </c>
      <c r="B10">
        <v>0.87112385015330995</v>
      </c>
      <c r="C10">
        <v>0.23316891081189001</v>
      </c>
      <c r="D10">
        <v>1.9164778029595999</v>
      </c>
      <c r="E10">
        <v>1.9230769230769</v>
      </c>
    </row>
    <row r="11" spans="1:5" x14ac:dyDescent="0.3">
      <c r="A11">
        <f t="shared" si="0"/>
        <v>7</v>
      </c>
      <c r="B11">
        <v>0.88124250099987</v>
      </c>
      <c r="C11">
        <v>0.25129982668977002</v>
      </c>
      <c r="D11">
        <v>1.9272896947074001</v>
      </c>
      <c r="E11">
        <v>1.9330755899212999</v>
      </c>
    </row>
    <row r="12" spans="1:5" x14ac:dyDescent="0.3">
      <c r="B12" s="1"/>
      <c r="C12" s="1"/>
      <c r="D12" s="1"/>
      <c r="E12" s="1"/>
    </row>
    <row r="13" spans="1:5" x14ac:dyDescent="0.3">
      <c r="A13" t="s">
        <v>6</v>
      </c>
      <c r="B13" s="2">
        <f>AVERAGE(B4:B11)</f>
        <v>0.88461871750433252</v>
      </c>
      <c r="C13" s="2">
        <f t="shared" ref="C13:E13" si="1">AVERAGE(C4:C11)</f>
        <v>0.24386748433542127</v>
      </c>
      <c r="D13" s="2">
        <f t="shared" si="1"/>
        <v>1.9232502333022374</v>
      </c>
      <c r="E13" s="2">
        <f t="shared" si="1"/>
        <v>1.9273596853752875</v>
      </c>
    </row>
    <row r="14" spans="1:5" x14ac:dyDescent="0.3">
      <c r="A14" t="s">
        <v>7</v>
      </c>
      <c r="B14" s="2">
        <f>_xlfn.VAR.S(B4:B11)</f>
        <v>8.3048265018012657E-5</v>
      </c>
      <c r="C14" s="2">
        <f t="shared" ref="C14:E14" si="2">_xlfn.VAR.S(C4:C11)</f>
        <v>5.1240938013515945E-5</v>
      </c>
      <c r="D14" s="2">
        <f t="shared" si="2"/>
        <v>2.2430437198929451E-5</v>
      </c>
      <c r="E14" s="2">
        <f t="shared" si="2"/>
        <v>1.3047631510721319E-5</v>
      </c>
    </row>
    <row r="15" spans="1:5" x14ac:dyDescent="0.3">
      <c r="A15" t="s">
        <v>24</v>
      </c>
      <c r="B15" s="2">
        <f>SQRT(B14)</f>
        <v>9.1130820811629182E-3</v>
      </c>
      <c r="C15" s="2">
        <f t="shared" ref="C15:E15" si="3">SQRT(C14)</f>
        <v>7.1582775870677124E-3</v>
      </c>
      <c r="D15" s="2">
        <f t="shared" si="3"/>
        <v>4.7360782509297131E-3</v>
      </c>
      <c r="E15" s="2">
        <f t="shared" si="3"/>
        <v>3.6121505382142255E-3</v>
      </c>
    </row>
    <row r="16" spans="1:5" x14ac:dyDescent="0.3">
      <c r="A16" t="s">
        <v>8</v>
      </c>
      <c r="B16" s="2">
        <f>B13-(B15*3.355 / SQRT(8))</f>
        <v>0.8738090381193474</v>
      </c>
      <c r="C16" s="2">
        <f t="shared" ref="C16:E16" si="4">C13-(C15*3.355 / SQRT(8))</f>
        <v>0.23537653857461532</v>
      </c>
      <c r="D16" s="2">
        <f t="shared" si="4"/>
        <v>1.917632431665119</v>
      </c>
      <c r="E16" s="2">
        <f t="shared" si="4"/>
        <v>1.9230750549000384</v>
      </c>
    </row>
    <row r="17" spans="1:5" x14ac:dyDescent="0.3">
      <c r="A17" t="s">
        <v>9</v>
      </c>
      <c r="B17" s="2">
        <f>B13+(B15*3.355 / SQRT(8))</f>
        <v>0.89542839688931763</v>
      </c>
      <c r="C17" s="2">
        <f t="shared" ref="C17:E17" si="5">C13+(C15*3.355 / SQRT(8))</f>
        <v>0.25235843009622722</v>
      </c>
      <c r="D17" s="2">
        <f t="shared" si="5"/>
        <v>1.9288680349393559</v>
      </c>
      <c r="E17" s="2">
        <f t="shared" si="5"/>
        <v>1.9316443158505365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6" sqref="F6"/>
    </sheetView>
  </sheetViews>
  <sheetFormatPr defaultColWidth="8.77734375" defaultRowHeight="14.4" x14ac:dyDescent="0.3"/>
  <cols>
    <col min="2" max="2" width="11.6640625" customWidth="1"/>
    <col min="3" max="3" width="10.33203125" customWidth="1"/>
  </cols>
  <sheetData>
    <row r="1" spans="1:7" x14ac:dyDescent="0.3">
      <c r="C1">
        <v>-1</v>
      </c>
      <c r="D1">
        <v>1</v>
      </c>
    </row>
    <row r="2" spans="1:7" x14ac:dyDescent="0.3">
      <c r="C2" t="s">
        <v>23</v>
      </c>
    </row>
    <row r="3" spans="1:7" x14ac:dyDescent="0.3">
      <c r="B3" t="s">
        <v>32</v>
      </c>
      <c r="C3">
        <v>1</v>
      </c>
      <c r="D3">
        <v>10</v>
      </c>
    </row>
    <row r="4" spans="1:7" x14ac:dyDescent="0.3">
      <c r="A4">
        <v>-1</v>
      </c>
      <c r="B4">
        <v>2</v>
      </c>
      <c r="C4">
        <v>0.88461871750433252</v>
      </c>
      <c r="D4">
        <v>0.24386748433542127</v>
      </c>
    </row>
    <row r="5" spans="1:7" x14ac:dyDescent="0.3">
      <c r="A5">
        <v>1</v>
      </c>
      <c r="B5">
        <v>10</v>
      </c>
      <c r="C5">
        <v>1.9232502333022374</v>
      </c>
      <c r="D5">
        <v>1.9273596853752875</v>
      </c>
    </row>
    <row r="9" spans="1:7" x14ac:dyDescent="0.3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17</v>
      </c>
    </row>
    <row r="10" spans="1:7" x14ac:dyDescent="0.3">
      <c r="B10">
        <v>1</v>
      </c>
      <c r="C10">
        <v>-1</v>
      </c>
      <c r="D10">
        <v>-1</v>
      </c>
      <c r="E10">
        <v>1</v>
      </c>
      <c r="F10">
        <f>C4</f>
        <v>0.88461871750433252</v>
      </c>
      <c r="G10" s="2">
        <f>(F10-$B$15)*(F10-$B$15)</f>
        <v>0.12971184921200229</v>
      </c>
    </row>
    <row r="11" spans="1:7" x14ac:dyDescent="0.3">
      <c r="B11">
        <v>1</v>
      </c>
      <c r="C11">
        <v>1</v>
      </c>
      <c r="D11">
        <v>-1</v>
      </c>
      <c r="E11">
        <v>-1</v>
      </c>
      <c r="F11">
        <f>D4</f>
        <v>0.24386748433542127</v>
      </c>
      <c r="G11" s="2">
        <f t="shared" ref="G11:G13" si="0">(F11-$B$15)*(F11-$B$15)</f>
        <v>1.0018139134130737</v>
      </c>
    </row>
    <row r="12" spans="1:7" x14ac:dyDescent="0.3">
      <c r="B12">
        <v>1</v>
      </c>
      <c r="C12">
        <v>-1</v>
      </c>
      <c r="D12">
        <v>1</v>
      </c>
      <c r="E12">
        <v>-1</v>
      </c>
      <c r="F12">
        <f>C5</f>
        <v>1.9232502333022374</v>
      </c>
      <c r="G12" s="2">
        <f t="shared" si="0"/>
        <v>0.46032995827193829</v>
      </c>
    </row>
    <row r="13" spans="1:7" x14ac:dyDescent="0.3">
      <c r="B13">
        <v>1</v>
      </c>
      <c r="C13">
        <v>1</v>
      </c>
      <c r="D13">
        <v>1</v>
      </c>
      <c r="E13">
        <v>1</v>
      </c>
      <c r="F13">
        <f>D5</f>
        <v>1.9273596853752875</v>
      </c>
      <c r="G13" s="2">
        <f t="shared" si="0"/>
        <v>0.46592317674756706</v>
      </c>
    </row>
    <row r="14" spans="1:7" x14ac:dyDescent="0.3">
      <c r="B14">
        <f>(B10*$F10)+(B11*$F11)+(B12*$F12)+(B13*$F13)</f>
        <v>4.979096120517279</v>
      </c>
      <c r="C14">
        <f t="shared" ref="C14:E14" si="1">(C10*$F10)+(C11*$F11)+(C12*$F12)+(C13*$F13)</f>
        <v>-0.63664178109586111</v>
      </c>
      <c r="D14">
        <f t="shared" si="1"/>
        <v>2.7221237168377712</v>
      </c>
      <c r="E14">
        <f t="shared" si="1"/>
        <v>0.64486068524196116</v>
      </c>
      <c r="F14" t="s">
        <v>15</v>
      </c>
      <c r="G14" s="2">
        <f>SUM(G10:G13)</f>
        <v>2.0577788976445812</v>
      </c>
    </row>
    <row r="15" spans="1:7" x14ac:dyDescent="0.3">
      <c r="B15" s="3">
        <f>B14/4</f>
        <v>1.2447740301293198</v>
      </c>
      <c r="C15" s="3">
        <f t="shared" ref="C15:E15" si="2">C14/4</f>
        <v>-0.15916044527396528</v>
      </c>
      <c r="D15" s="3">
        <f t="shared" si="2"/>
        <v>0.6805309292094428</v>
      </c>
      <c r="E15" s="3">
        <f t="shared" si="2"/>
        <v>0.16121517131049029</v>
      </c>
      <c r="F15" t="s">
        <v>16</v>
      </c>
    </row>
    <row r="16" spans="1:7" x14ac:dyDescent="0.3">
      <c r="B16" t="s">
        <v>18</v>
      </c>
      <c r="C16" s="2">
        <f>4*POWER(C15,2)</f>
        <v>0.10132818935922759</v>
      </c>
      <c r="D16" s="2">
        <f t="shared" ref="D16:E16" si="3">4*POWER(D15,2)</f>
        <v>1.8524893824426707</v>
      </c>
      <c r="E16" s="2">
        <f t="shared" si="3"/>
        <v>0.10396132584268293</v>
      </c>
    </row>
    <row r="17" spans="2:5" x14ac:dyDescent="0.3">
      <c r="B17" t="s">
        <v>19</v>
      </c>
      <c r="C17" s="2">
        <f>(C16/$G$14)*100</f>
        <v>4.9241533905907975</v>
      </c>
      <c r="D17" s="2">
        <f t="shared" ref="D17:E17" si="4">(D16/$G$14)*100</f>
        <v>90.02373309217559</v>
      </c>
      <c r="E17" s="2">
        <f t="shared" si="4"/>
        <v>5.0521135172336233</v>
      </c>
    </row>
    <row r="18" spans="2:5" x14ac:dyDescent="0.3">
      <c r="C18" t="s">
        <v>22</v>
      </c>
      <c r="D18" t="s">
        <v>20</v>
      </c>
      <c r="E18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3" sqref="C3"/>
    </sheetView>
  </sheetViews>
  <sheetFormatPr defaultColWidth="8.77734375" defaultRowHeight="14.4" x14ac:dyDescent="0.3"/>
  <cols>
    <col min="2" max="2" width="11.6640625" customWidth="1"/>
    <col min="3" max="3" width="10.33203125" customWidth="1"/>
  </cols>
  <sheetData>
    <row r="1" spans="1:7" x14ac:dyDescent="0.3">
      <c r="C1">
        <v>-1</v>
      </c>
      <c r="D1">
        <v>1</v>
      </c>
    </row>
    <row r="2" spans="1:7" x14ac:dyDescent="0.3">
      <c r="C2" t="s">
        <v>23</v>
      </c>
    </row>
    <row r="3" spans="1:7" x14ac:dyDescent="0.3">
      <c r="B3" t="s">
        <v>32</v>
      </c>
      <c r="C3">
        <v>1</v>
      </c>
      <c r="D3">
        <v>10</v>
      </c>
    </row>
    <row r="4" spans="1:7" x14ac:dyDescent="0.3">
      <c r="A4">
        <v>-1</v>
      </c>
      <c r="B4">
        <v>2</v>
      </c>
      <c r="C4">
        <v>0.88461871750433252</v>
      </c>
      <c r="D4">
        <v>0.24386748433542127</v>
      </c>
    </row>
    <row r="5" spans="1:7" x14ac:dyDescent="0.3">
      <c r="A5">
        <v>1</v>
      </c>
      <c r="B5">
        <v>10</v>
      </c>
      <c r="C5">
        <v>1.9232502333022374</v>
      </c>
      <c r="D5">
        <v>1.9273596853752875</v>
      </c>
    </row>
    <row r="9" spans="1:7" x14ac:dyDescent="0.3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17</v>
      </c>
    </row>
    <row r="10" spans="1:7" x14ac:dyDescent="0.3">
      <c r="B10">
        <v>1</v>
      </c>
      <c r="C10">
        <v>-1</v>
      </c>
      <c r="D10">
        <v>-1</v>
      </c>
      <c r="E10">
        <v>1</v>
      </c>
      <c r="F10">
        <f>C4</f>
        <v>0.88461871750433252</v>
      </c>
      <c r="G10" s="2">
        <f>(F10-$B$15)*(F10-$B$15)</f>
        <v>0.12971184921200229</v>
      </c>
    </row>
    <row r="11" spans="1:7" x14ac:dyDescent="0.3">
      <c r="B11">
        <v>1</v>
      </c>
      <c r="C11">
        <v>1</v>
      </c>
      <c r="D11">
        <v>-1</v>
      </c>
      <c r="E11">
        <v>-1</v>
      </c>
      <c r="F11">
        <f>D4</f>
        <v>0.24386748433542127</v>
      </c>
      <c r="G11" s="2">
        <f t="shared" ref="G11:G13" si="0">(F11-$B$15)*(F11-$B$15)</f>
        <v>1.0018139134130737</v>
      </c>
    </row>
    <row r="12" spans="1:7" x14ac:dyDescent="0.3">
      <c r="B12">
        <v>1</v>
      </c>
      <c r="C12">
        <v>-1</v>
      </c>
      <c r="D12">
        <v>1</v>
      </c>
      <c r="E12">
        <v>-1</v>
      </c>
      <c r="F12">
        <f>C5</f>
        <v>1.9232502333022374</v>
      </c>
      <c r="G12" s="2">
        <f t="shared" si="0"/>
        <v>0.46032995827193829</v>
      </c>
    </row>
    <row r="13" spans="1:7" x14ac:dyDescent="0.3">
      <c r="B13">
        <v>1</v>
      </c>
      <c r="C13">
        <v>1</v>
      </c>
      <c r="D13">
        <v>1</v>
      </c>
      <c r="E13">
        <v>1</v>
      </c>
      <c r="F13">
        <f>D5</f>
        <v>1.9273596853752875</v>
      </c>
      <c r="G13" s="2">
        <f t="shared" si="0"/>
        <v>0.46592317674756706</v>
      </c>
    </row>
    <row r="14" spans="1:7" x14ac:dyDescent="0.3">
      <c r="B14">
        <f>(B10*$F10)+(B11*$F11)+(B12*$F12)+(B13*$F13)</f>
        <v>4.979096120517279</v>
      </c>
      <c r="C14">
        <f t="shared" ref="C14:E14" si="1">(C10*$F10)+(C11*$F11)+(C12*$F12)+(C13*$F13)</f>
        <v>-0.63664178109586111</v>
      </c>
      <c r="D14">
        <f t="shared" si="1"/>
        <v>2.7221237168377712</v>
      </c>
      <c r="E14">
        <f t="shared" si="1"/>
        <v>0.64486068524196116</v>
      </c>
      <c r="F14" t="s">
        <v>15</v>
      </c>
      <c r="G14" s="2">
        <f>SUM(G10:G13)</f>
        <v>2.0577788976445812</v>
      </c>
    </row>
    <row r="15" spans="1:7" x14ac:dyDescent="0.3">
      <c r="B15" s="3">
        <f>B14/4</f>
        <v>1.2447740301293198</v>
      </c>
      <c r="C15" s="3">
        <f t="shared" ref="C15:E15" si="2">C14/4</f>
        <v>-0.15916044527396528</v>
      </c>
      <c r="D15" s="3">
        <f t="shared" si="2"/>
        <v>0.6805309292094428</v>
      </c>
      <c r="E15" s="3">
        <f t="shared" si="2"/>
        <v>0.16121517131049029</v>
      </c>
      <c r="F15" t="s">
        <v>16</v>
      </c>
    </row>
    <row r="16" spans="1:7" x14ac:dyDescent="0.3">
      <c r="B16" t="s">
        <v>18</v>
      </c>
      <c r="C16" s="2">
        <f>4*POWER(C15,2)</f>
        <v>0.10132818935922759</v>
      </c>
      <c r="D16" s="2">
        <f t="shared" ref="D16:E16" si="3">4*POWER(D15,2)</f>
        <v>1.8524893824426707</v>
      </c>
      <c r="E16" s="2">
        <f t="shared" si="3"/>
        <v>0.10396132584268293</v>
      </c>
    </row>
    <row r="17" spans="2:5" x14ac:dyDescent="0.3">
      <c r="B17" t="s">
        <v>19</v>
      </c>
      <c r="C17" s="2">
        <f>(C16/$G$14)*100</f>
        <v>4.9241533905907975</v>
      </c>
      <c r="D17" s="2">
        <f t="shared" ref="D17:E17" si="4">(D16/$G$14)*100</f>
        <v>90.02373309217559</v>
      </c>
      <c r="E17" s="2">
        <f t="shared" si="4"/>
        <v>5.0521135172336233</v>
      </c>
    </row>
    <row r="18" spans="2:5" x14ac:dyDescent="0.3">
      <c r="C18" t="s">
        <v>22</v>
      </c>
      <c r="D18" t="s">
        <v>20</v>
      </c>
      <c r="E18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N24" sqref="N24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31</v>
      </c>
    </row>
    <row r="2" spans="1:6" x14ac:dyDescent="0.3">
      <c r="A2">
        <v>1</v>
      </c>
      <c r="B2">
        <v>0.89265431275829998</v>
      </c>
      <c r="C2">
        <f>(A2-0.5)/A$9</f>
        <v>6.25E-2</v>
      </c>
      <c r="D2">
        <f>_xlfn.NORM.S.INV(C2)</f>
        <v>-1.5341205443525459</v>
      </c>
      <c r="E2">
        <f>B2-$B$11</f>
        <v>8.0355952539674647E-3</v>
      </c>
      <c r="F2">
        <v>-1.3494867351022566E-2</v>
      </c>
    </row>
    <row r="3" spans="1:6" x14ac:dyDescent="0.3">
      <c r="A3">
        <f>A2+1</f>
        <v>2</v>
      </c>
      <c r="B3">
        <v>0.88804159445407005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3.42287694973753E-3</v>
      </c>
      <c r="F3">
        <v>-1.0108652179712574E-2</v>
      </c>
    </row>
    <row r="4" spans="1:6" x14ac:dyDescent="0.3">
      <c r="A4">
        <f t="shared" ref="A4:A9" si="3">A3+1</f>
        <v>3</v>
      </c>
      <c r="B4">
        <v>0.89470737235035003</v>
      </c>
      <c r="C4">
        <f t="shared" si="0"/>
        <v>0.3125</v>
      </c>
      <c r="D4">
        <f t="shared" si="1"/>
        <v>-0.48877641111466941</v>
      </c>
      <c r="E4">
        <f t="shared" si="2"/>
        <v>1.0088654846017509E-2</v>
      </c>
      <c r="F4">
        <v>-4.0961205172624915E-3</v>
      </c>
    </row>
    <row r="5" spans="1:6" x14ac:dyDescent="0.3">
      <c r="A5">
        <f t="shared" si="3"/>
        <v>4</v>
      </c>
      <c r="B5">
        <v>0.87451006532461995</v>
      </c>
      <c r="C5">
        <f t="shared" si="0"/>
        <v>0.4375</v>
      </c>
      <c r="D5">
        <f t="shared" si="1"/>
        <v>-0.1573106846101707</v>
      </c>
      <c r="E5">
        <f t="shared" si="2"/>
        <v>-1.0108652179712574E-2</v>
      </c>
      <c r="F5">
        <v>-3.3762165044625148E-3</v>
      </c>
    </row>
    <row r="6" spans="1:6" x14ac:dyDescent="0.3">
      <c r="A6">
        <f t="shared" si="3"/>
        <v>5</v>
      </c>
      <c r="B6">
        <v>0.88052259698707003</v>
      </c>
      <c r="C6">
        <f t="shared" si="0"/>
        <v>0.5625</v>
      </c>
      <c r="D6">
        <f t="shared" si="1"/>
        <v>0.1573106846101707</v>
      </c>
      <c r="E6">
        <f t="shared" si="2"/>
        <v>-4.0961205172624915E-3</v>
      </c>
      <c r="F6">
        <v>3.42287694973753E-3</v>
      </c>
    </row>
    <row r="7" spans="1:6" x14ac:dyDescent="0.3">
      <c r="A7">
        <f t="shared" si="3"/>
        <v>6</v>
      </c>
      <c r="B7">
        <v>0.89414744700707005</v>
      </c>
      <c r="C7">
        <f t="shared" si="0"/>
        <v>0.6875</v>
      </c>
      <c r="D7">
        <f t="shared" si="1"/>
        <v>0.48877641111466941</v>
      </c>
      <c r="E7">
        <f t="shared" si="2"/>
        <v>9.5287295027375318E-3</v>
      </c>
      <c r="F7">
        <v>8.0355952539674647E-3</v>
      </c>
    </row>
    <row r="8" spans="1:6" x14ac:dyDescent="0.3">
      <c r="A8">
        <f t="shared" si="3"/>
        <v>7</v>
      </c>
      <c r="B8">
        <v>0.87112385015330995</v>
      </c>
      <c r="C8">
        <f t="shared" si="0"/>
        <v>0.8125</v>
      </c>
      <c r="D8">
        <f t="shared" si="1"/>
        <v>0.88714655901887607</v>
      </c>
      <c r="E8">
        <f t="shared" si="2"/>
        <v>-1.3494867351022566E-2</v>
      </c>
      <c r="F8">
        <v>9.5287295027375318E-3</v>
      </c>
    </row>
    <row r="9" spans="1:6" x14ac:dyDescent="0.3">
      <c r="A9">
        <f t="shared" si="3"/>
        <v>8</v>
      </c>
      <c r="B9">
        <v>0.88124250099987</v>
      </c>
      <c r="C9">
        <f t="shared" si="0"/>
        <v>0.9375</v>
      </c>
      <c r="D9">
        <f t="shared" si="1"/>
        <v>1.5341205443525465</v>
      </c>
      <c r="E9">
        <f t="shared" si="2"/>
        <v>-3.3762165044625148E-3</v>
      </c>
      <c r="F9">
        <v>1.0088654846017509E-2</v>
      </c>
    </row>
    <row r="11" spans="1:6" x14ac:dyDescent="0.3">
      <c r="A11" t="s">
        <v>29</v>
      </c>
      <c r="B11">
        <f>AVERAGE(B2:B9)</f>
        <v>0.88461871750433252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Q27" sqref="Q27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31</v>
      </c>
    </row>
    <row r="2" spans="1:6" x14ac:dyDescent="0.3">
      <c r="A2">
        <v>1</v>
      </c>
      <c r="B2">
        <v>0.25103319557392001</v>
      </c>
      <c r="C2">
        <f>(A2-0.5)/A$9</f>
        <v>6.25E-2</v>
      </c>
      <c r="D2">
        <f>_xlfn.NORM.S.INV(C2)</f>
        <v>-1.5341205443525459</v>
      </c>
      <c r="E2">
        <f>B2-$B$11</f>
        <v>7.1657112384987398E-3</v>
      </c>
      <c r="F2">
        <v>-1.0698573523531263E-2</v>
      </c>
    </row>
    <row r="3" spans="1:6" x14ac:dyDescent="0.3">
      <c r="A3">
        <f>A2+1</f>
        <v>2</v>
      </c>
      <c r="B3">
        <v>0.24943340887882001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5.5659245433987425E-3</v>
      </c>
      <c r="F3">
        <v>-7.6323156912412593E-3</v>
      </c>
    </row>
    <row r="4" spans="1:6" x14ac:dyDescent="0.3">
      <c r="A4">
        <f t="shared" ref="A4:A9" si="3">A3+1</f>
        <v>3</v>
      </c>
      <c r="B4">
        <v>0.24876683108919001</v>
      </c>
      <c r="C4">
        <f t="shared" si="0"/>
        <v>0.3125</v>
      </c>
      <c r="D4">
        <f t="shared" si="1"/>
        <v>-0.48877641111466941</v>
      </c>
      <c r="E4">
        <f t="shared" si="2"/>
        <v>4.8993467537687407E-3</v>
      </c>
      <c r="F4">
        <v>-4.29942674310127E-3</v>
      </c>
    </row>
    <row r="5" spans="1:6" x14ac:dyDescent="0.3">
      <c r="A5">
        <f t="shared" si="3"/>
        <v>4</v>
      </c>
      <c r="B5">
        <v>0.23956805759232</v>
      </c>
      <c r="C5">
        <f t="shared" si="0"/>
        <v>0.4375</v>
      </c>
      <c r="D5">
        <f t="shared" si="1"/>
        <v>-0.1573106846101707</v>
      </c>
      <c r="E5">
        <f t="shared" si="2"/>
        <v>-4.29942674310127E-3</v>
      </c>
      <c r="F5">
        <v>-2.4330089321412673E-3</v>
      </c>
    </row>
    <row r="6" spans="1:6" x14ac:dyDescent="0.3">
      <c r="A6">
        <f t="shared" si="3"/>
        <v>5</v>
      </c>
      <c r="B6">
        <v>0.24143447540328</v>
      </c>
      <c r="C6">
        <f t="shared" si="0"/>
        <v>0.5625</v>
      </c>
      <c r="D6">
        <f t="shared" si="1"/>
        <v>0.1573106846101707</v>
      </c>
      <c r="E6">
        <f t="shared" si="2"/>
        <v>-2.4330089321412673E-3</v>
      </c>
      <c r="F6">
        <v>4.8993467537687407E-3</v>
      </c>
    </row>
    <row r="7" spans="1:6" x14ac:dyDescent="0.3">
      <c r="A7">
        <f t="shared" si="3"/>
        <v>6</v>
      </c>
      <c r="B7">
        <v>0.23623516864418001</v>
      </c>
      <c r="C7">
        <f t="shared" si="0"/>
        <v>0.6875</v>
      </c>
      <c r="D7">
        <f t="shared" si="1"/>
        <v>0.48877641111466941</v>
      </c>
      <c r="E7">
        <f t="shared" si="2"/>
        <v>-7.6323156912412593E-3</v>
      </c>
      <c r="F7">
        <v>5.5659245433987425E-3</v>
      </c>
    </row>
    <row r="8" spans="1:6" x14ac:dyDescent="0.3">
      <c r="A8">
        <f t="shared" si="3"/>
        <v>7</v>
      </c>
      <c r="B8">
        <v>0.23316891081189001</v>
      </c>
      <c r="C8">
        <f t="shared" si="0"/>
        <v>0.8125</v>
      </c>
      <c r="D8">
        <f t="shared" si="1"/>
        <v>0.88714655901887607</v>
      </c>
      <c r="E8">
        <f t="shared" si="2"/>
        <v>-1.0698573523531263E-2</v>
      </c>
      <c r="F8">
        <v>7.1657112384987398E-3</v>
      </c>
    </row>
    <row r="9" spans="1:6" x14ac:dyDescent="0.3">
      <c r="A9">
        <f t="shared" si="3"/>
        <v>8</v>
      </c>
      <c r="B9">
        <v>0.25129982668977002</v>
      </c>
      <c r="C9">
        <f t="shared" si="0"/>
        <v>0.9375</v>
      </c>
      <c r="D9">
        <f t="shared" si="1"/>
        <v>1.5341205443525465</v>
      </c>
      <c r="E9">
        <f t="shared" si="2"/>
        <v>7.4323423543487532E-3</v>
      </c>
      <c r="F9">
        <v>7.4323423543487532E-3</v>
      </c>
    </row>
    <row r="11" spans="1:6" x14ac:dyDescent="0.3">
      <c r="A11" t="s">
        <v>29</v>
      </c>
      <c r="B11">
        <f>AVERAGE(B2:B9)</f>
        <v>0.24386748433542127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5" workbookViewId="0">
      <selection activeCell="O23" sqref="O23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31</v>
      </c>
    </row>
    <row r="2" spans="1:6" x14ac:dyDescent="0.3">
      <c r="A2">
        <v>1</v>
      </c>
      <c r="B2">
        <v>1.9181175843221001</v>
      </c>
      <c r="C2">
        <f>(A2-0.5)/A$9</f>
        <v>6.25E-2</v>
      </c>
      <c r="D2">
        <f>_xlfn.NORM.S.INV(C2)</f>
        <v>-1.5341205443525459</v>
      </c>
      <c r="E2">
        <f>B2-$B$11</f>
        <v>-5.1326489801373221E-3</v>
      </c>
      <c r="F2">
        <v>-6.7724303426375254E-3</v>
      </c>
    </row>
    <row r="3" spans="1:6" x14ac:dyDescent="0.3">
      <c r="A3">
        <f>A2+1</f>
        <v>2</v>
      </c>
      <c r="B3">
        <v>1.9280895880549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4.8393547526626168E-3</v>
      </c>
      <c r="F3">
        <v>-5.1326489801373221E-3</v>
      </c>
    </row>
    <row r="4" spans="1:6" x14ac:dyDescent="0.3">
      <c r="A4">
        <f t="shared" ref="A4:A9" si="3">A3+1</f>
        <v>3</v>
      </c>
      <c r="B4">
        <v>1.9281295827223</v>
      </c>
      <c r="C4">
        <f t="shared" si="0"/>
        <v>0.3125</v>
      </c>
      <c r="D4">
        <f t="shared" si="1"/>
        <v>-0.48877641111466941</v>
      </c>
      <c r="E4">
        <f t="shared" si="2"/>
        <v>4.8793494200625176E-3</v>
      </c>
      <c r="F4">
        <v>-2.9196107185374132E-3</v>
      </c>
    </row>
    <row r="5" spans="1:6" x14ac:dyDescent="0.3">
      <c r="A5">
        <f t="shared" si="3"/>
        <v>4</v>
      </c>
      <c r="B5">
        <v>1.9203306225837</v>
      </c>
      <c r="C5">
        <f t="shared" si="0"/>
        <v>0.4375</v>
      </c>
      <c r="D5">
        <f t="shared" si="1"/>
        <v>-0.1573106846101707</v>
      </c>
      <c r="E5">
        <f t="shared" si="2"/>
        <v>-2.9196107185374132E-3</v>
      </c>
      <c r="F5">
        <v>-1.933075589937383E-3</v>
      </c>
    </row>
    <row r="6" spans="1:6" x14ac:dyDescent="0.3">
      <c r="A6">
        <f t="shared" si="3"/>
        <v>5</v>
      </c>
      <c r="B6">
        <v>1.9213171577123</v>
      </c>
      <c r="C6">
        <f t="shared" si="0"/>
        <v>0.5625</v>
      </c>
      <c r="D6">
        <f t="shared" si="1"/>
        <v>0.1573106846101707</v>
      </c>
      <c r="E6">
        <f t="shared" si="2"/>
        <v>-1.933075589937383E-3</v>
      </c>
      <c r="F6">
        <v>2.9996000533625278E-3</v>
      </c>
    </row>
    <row r="7" spans="1:6" x14ac:dyDescent="0.3">
      <c r="A7">
        <f t="shared" si="3"/>
        <v>6</v>
      </c>
      <c r="B7">
        <v>1.9262498333556</v>
      </c>
      <c r="C7">
        <f t="shared" si="0"/>
        <v>0.6875</v>
      </c>
      <c r="D7">
        <f t="shared" si="1"/>
        <v>0.48877641111466941</v>
      </c>
      <c r="E7">
        <f t="shared" si="2"/>
        <v>2.9996000533625278E-3</v>
      </c>
      <c r="F7">
        <v>4.0394614051626476E-3</v>
      </c>
    </row>
    <row r="8" spans="1:6" x14ac:dyDescent="0.3">
      <c r="A8">
        <f t="shared" si="3"/>
        <v>7</v>
      </c>
      <c r="B8">
        <v>1.9164778029595999</v>
      </c>
      <c r="C8">
        <f t="shared" si="0"/>
        <v>0.8125</v>
      </c>
      <c r="D8">
        <f t="shared" si="1"/>
        <v>0.88714655901887607</v>
      </c>
      <c r="E8">
        <f t="shared" si="2"/>
        <v>-6.7724303426375254E-3</v>
      </c>
      <c r="F8">
        <v>4.8393547526626168E-3</v>
      </c>
    </row>
    <row r="9" spans="1:6" x14ac:dyDescent="0.3">
      <c r="A9">
        <f t="shared" si="3"/>
        <v>8</v>
      </c>
      <c r="B9">
        <v>1.9272896947074001</v>
      </c>
      <c r="C9">
        <f t="shared" si="0"/>
        <v>0.9375</v>
      </c>
      <c r="D9">
        <f t="shared" si="1"/>
        <v>1.5341205443525465</v>
      </c>
      <c r="E9">
        <f t="shared" si="2"/>
        <v>4.0394614051626476E-3</v>
      </c>
      <c r="F9">
        <v>4.8793494200625176E-3</v>
      </c>
    </row>
    <row r="11" spans="1:6" x14ac:dyDescent="0.3">
      <c r="A11" t="s">
        <v>29</v>
      </c>
      <c r="B11">
        <f>AVERAGE(B2:B9)</f>
        <v>1.9232502333022374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T14" sqref="T14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31</v>
      </c>
    </row>
    <row r="2" spans="1:6" x14ac:dyDescent="0.3">
      <c r="A2">
        <v>1</v>
      </c>
      <c r="B2">
        <v>1.9249433408879</v>
      </c>
      <c r="C2">
        <f>(A2-0.5)/A$9</f>
        <v>6.25E-2</v>
      </c>
      <c r="D2">
        <f>_xlfn.NORM.S.INV(C2)</f>
        <v>-1.5341205443525459</v>
      </c>
      <c r="E2">
        <f>B2-$B$11</f>
        <v>-2.4163444873874784E-3</v>
      </c>
      <c r="F2">
        <v>-4.2827622983874214E-3</v>
      </c>
    </row>
    <row r="3" spans="1:6" x14ac:dyDescent="0.3">
      <c r="A3">
        <f>A2+1</f>
        <v>2</v>
      </c>
      <c r="B3">
        <v>1.9326756432476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5.3159578723125378E-3</v>
      </c>
      <c r="F3">
        <v>-2.4163444873874784E-3</v>
      </c>
    </row>
    <row r="4" spans="1:6" x14ac:dyDescent="0.3">
      <c r="A4">
        <f t="shared" ref="A4:A9" si="3">A3+1</f>
        <v>3</v>
      </c>
      <c r="B4">
        <v>1.9262764964671</v>
      </c>
      <c r="C4">
        <f t="shared" si="0"/>
        <v>0.3125</v>
      </c>
      <c r="D4">
        <f t="shared" si="1"/>
        <v>-0.48877641111466941</v>
      </c>
      <c r="E4">
        <f t="shared" si="2"/>
        <v>-1.0831889081874824E-3</v>
      </c>
      <c r="F4">
        <v>-2.0163978135874228E-3</v>
      </c>
    </row>
    <row r="5" spans="1:6" x14ac:dyDescent="0.3">
      <c r="A5">
        <f t="shared" si="3"/>
        <v>4</v>
      </c>
      <c r="B5">
        <v>1.9264098120251001</v>
      </c>
      <c r="C5">
        <f t="shared" si="0"/>
        <v>0.4375</v>
      </c>
      <c r="D5">
        <f t="shared" si="1"/>
        <v>-0.1573106846101707</v>
      </c>
      <c r="E5">
        <f t="shared" si="2"/>
        <v>-9.4987335018736907E-4</v>
      </c>
      <c r="F5">
        <v>-1.0831889081874824E-3</v>
      </c>
    </row>
    <row r="6" spans="1:6" x14ac:dyDescent="0.3">
      <c r="A6">
        <f t="shared" si="3"/>
        <v>5</v>
      </c>
      <c r="B6">
        <v>1.9270763898147001</v>
      </c>
      <c r="C6">
        <f t="shared" si="0"/>
        <v>0.5625</v>
      </c>
      <c r="D6">
        <f t="shared" si="1"/>
        <v>0.1573106846101707</v>
      </c>
      <c r="E6">
        <f t="shared" si="2"/>
        <v>-2.8329556058737104E-4</v>
      </c>
      <c r="F6">
        <v>-9.4987335018736907E-4</v>
      </c>
    </row>
    <row r="7" spans="1:6" x14ac:dyDescent="0.3">
      <c r="A7">
        <f t="shared" si="3"/>
        <v>6</v>
      </c>
      <c r="B7">
        <v>1.9253432875617</v>
      </c>
      <c r="C7">
        <f t="shared" si="0"/>
        <v>0.6875</v>
      </c>
      <c r="D7">
        <f t="shared" si="1"/>
        <v>0.48877641111466941</v>
      </c>
      <c r="E7">
        <f t="shared" si="2"/>
        <v>-2.0163978135874228E-3</v>
      </c>
      <c r="F7">
        <v>-2.8329556058737104E-4</v>
      </c>
    </row>
    <row r="8" spans="1:6" x14ac:dyDescent="0.3">
      <c r="A8">
        <f t="shared" si="3"/>
        <v>7</v>
      </c>
      <c r="B8">
        <v>1.9230769230769</v>
      </c>
      <c r="C8">
        <f t="shared" si="0"/>
        <v>0.8125</v>
      </c>
      <c r="D8">
        <f t="shared" si="1"/>
        <v>0.88714655901887607</v>
      </c>
      <c r="E8">
        <f t="shared" si="2"/>
        <v>-4.2827622983874214E-3</v>
      </c>
      <c r="F8">
        <v>5.3159578723125378E-3</v>
      </c>
    </row>
    <row r="9" spans="1:6" x14ac:dyDescent="0.3">
      <c r="A9">
        <f t="shared" si="3"/>
        <v>8</v>
      </c>
      <c r="B9">
        <v>1.9330755899212999</v>
      </c>
      <c r="C9">
        <f t="shared" si="0"/>
        <v>0.9375</v>
      </c>
      <c r="D9">
        <f t="shared" si="1"/>
        <v>1.5341205443525465</v>
      </c>
      <c r="E9">
        <f t="shared" si="2"/>
        <v>5.7159045460124513E-3</v>
      </c>
      <c r="F9">
        <v>5.7159045460124513E-3</v>
      </c>
    </row>
    <row r="11" spans="1:6" x14ac:dyDescent="0.3">
      <c r="A11" t="s">
        <v>29</v>
      </c>
      <c r="B11">
        <f>AVERAGE(B2:B9)</f>
        <v>1.9273596853752875</v>
      </c>
    </row>
  </sheetData>
  <sortState ref="F2:F9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 collected</vt:lpstr>
      <vt:lpstr>Interplay Analysis cons Q</vt:lpstr>
      <vt:lpstr>Interplay Analysis const th</vt:lpstr>
      <vt:lpstr>Test1 QQ plot</vt:lpstr>
      <vt:lpstr>Test2 QQ plot</vt:lpstr>
      <vt:lpstr>Test3 QQ plot</vt:lpstr>
      <vt:lpstr>Test4 QQ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2019-01-03T23:15:02Z</dcterms:created>
  <dcterms:modified xsi:type="dcterms:W3CDTF">2019-02-04T09:25:48Z</dcterms:modified>
</cp:coreProperties>
</file>