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  <fileRecoveryPr repairLoad="1"/>
</workbook>
</file>

<file path=xl/calcChain.xml><?xml version="1.0" encoding="utf-8"?>
<calcChain xmlns="http://schemas.openxmlformats.org/spreadsheetml/2006/main">
  <c r="H84" i="1" l="1"/>
  <c r="H83" i="1"/>
  <c r="H82" i="1"/>
  <c r="H81" i="1"/>
  <c r="H80" i="1"/>
  <c r="H79" i="1"/>
  <c r="H78" i="1"/>
  <c r="H77" i="1"/>
  <c r="H76" i="1"/>
  <c r="H75" i="1"/>
  <c r="H74" i="1"/>
  <c r="H73" i="1"/>
  <c r="H7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194" i="1"/>
  <c r="G193" i="1"/>
  <c r="G192" i="1"/>
  <c r="G191" i="1"/>
  <c r="G190" i="1"/>
  <c r="G188" i="1"/>
  <c r="G187" i="1"/>
  <c r="G186" i="1"/>
  <c r="G185" i="1"/>
  <c r="G184" i="1"/>
  <c r="G182" i="1"/>
  <c r="G181" i="1"/>
  <c r="G180" i="1"/>
  <c r="G179" i="1"/>
  <c r="G178" i="1"/>
  <c r="G177" i="1"/>
  <c r="G176" i="1"/>
  <c r="G175" i="1"/>
  <c r="G174" i="1"/>
  <c r="G172" i="1"/>
  <c r="G171" i="1"/>
  <c r="G170" i="1"/>
  <c r="G169" i="1"/>
  <c r="G168" i="1"/>
  <c r="G167" i="1"/>
  <c r="G166" i="1"/>
  <c r="G165" i="1"/>
  <c r="G164" i="1"/>
  <c r="G163" i="1"/>
  <c r="G161" i="1"/>
  <c r="G160" i="1"/>
  <c r="G159" i="1"/>
  <c r="G158" i="1"/>
  <c r="G157" i="1"/>
  <c r="G156" i="1"/>
  <c r="G155" i="1"/>
  <c r="G154" i="1"/>
  <c r="G153" i="1"/>
  <c r="G152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  <c r="H20" i="1"/>
  <c r="L20" i="1" s="1"/>
  <c r="H19" i="1"/>
  <c r="H18" i="1"/>
  <c r="K18" i="1" s="1"/>
  <c r="H17" i="1"/>
  <c r="H16" i="1"/>
  <c r="L16" i="1" s="1"/>
  <c r="H15" i="1"/>
  <c r="H14" i="1"/>
  <c r="K14" i="1" s="1"/>
  <c r="H13" i="1"/>
  <c r="H12" i="1"/>
  <c r="L12" i="1" s="1"/>
  <c r="H11" i="1"/>
  <c r="H10" i="1"/>
  <c r="L10" i="1" s="1"/>
  <c r="L18" i="1"/>
  <c r="L14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50" i="1"/>
  <c r="K150" i="1"/>
  <c r="L149" i="1"/>
  <c r="K149" i="1"/>
  <c r="L136" i="1"/>
  <c r="K136" i="1"/>
  <c r="K20" i="1"/>
  <c r="L17" i="1"/>
  <c r="K17" i="1"/>
  <c r="K16" i="1"/>
  <c r="L15" i="1"/>
  <c r="K15" i="1"/>
  <c r="L13" i="1"/>
  <c r="K13" i="1"/>
  <c r="K12" i="1"/>
  <c r="L11" i="1"/>
  <c r="K11" i="1"/>
  <c r="K10" i="1"/>
  <c r="E21" i="1" l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G5" i="1" s="1"/>
  <c r="E4" i="1"/>
  <c r="E3" i="1"/>
  <c r="E2" i="1"/>
  <c r="E201" i="1"/>
  <c r="G201" i="1" s="1"/>
  <c r="E200" i="1"/>
  <c r="E199" i="1"/>
  <c r="G199" i="1" s="1"/>
  <c r="E198" i="1"/>
  <c r="E197" i="1"/>
  <c r="G197" i="1" s="1"/>
  <c r="E196" i="1"/>
  <c r="E195" i="1"/>
  <c r="G195" i="1" s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H172" i="1" s="1"/>
  <c r="E171" i="1"/>
  <c r="H171" i="1" s="1"/>
  <c r="E170" i="1"/>
  <c r="H170" i="1" s="1"/>
  <c r="E169" i="1"/>
  <c r="H169" i="1" s="1"/>
  <c r="E168" i="1"/>
  <c r="H168" i="1" s="1"/>
  <c r="E167" i="1"/>
  <c r="H167" i="1" s="1"/>
  <c r="E166" i="1"/>
  <c r="H166" i="1" s="1"/>
  <c r="E165" i="1"/>
  <c r="H165" i="1" s="1"/>
  <c r="E164" i="1"/>
  <c r="H164" i="1" s="1"/>
  <c r="E163" i="1"/>
  <c r="H163" i="1" s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H148" i="1" s="1"/>
  <c r="E147" i="1"/>
  <c r="E146" i="1"/>
  <c r="H146" i="1" s="1"/>
  <c r="E145" i="1"/>
  <c r="E143" i="1"/>
  <c r="E141" i="1"/>
  <c r="E140" i="1"/>
  <c r="E139" i="1"/>
  <c r="H139" i="1" s="1"/>
  <c r="E138" i="1"/>
  <c r="E137" i="1"/>
  <c r="E136" i="1"/>
  <c r="E135" i="1"/>
  <c r="H135" i="1" s="1"/>
  <c r="E134" i="1"/>
  <c r="E133" i="1"/>
  <c r="H133" i="1" s="1"/>
  <c r="E132" i="1"/>
  <c r="E131" i="1"/>
  <c r="H131" i="1" s="1"/>
  <c r="E130" i="1"/>
  <c r="E129" i="1"/>
  <c r="H129" i="1" s="1"/>
  <c r="E128" i="1"/>
  <c r="E127" i="1"/>
  <c r="H127" i="1" s="1"/>
  <c r="E126" i="1"/>
  <c r="E125" i="1"/>
  <c r="H125" i="1" s="1"/>
  <c r="E124" i="1"/>
  <c r="E123" i="1"/>
  <c r="E122" i="1"/>
  <c r="E121" i="1"/>
  <c r="E120" i="1"/>
  <c r="E119" i="1"/>
  <c r="E118" i="1"/>
  <c r="E116" i="1"/>
  <c r="E115" i="1"/>
  <c r="H115" i="1" s="1"/>
  <c r="E114" i="1"/>
  <c r="E113" i="1"/>
  <c r="E112" i="1"/>
  <c r="H112" i="1" s="1"/>
  <c r="E111" i="1"/>
  <c r="E110" i="1"/>
  <c r="E109" i="1"/>
  <c r="E108" i="1"/>
  <c r="E107" i="1"/>
  <c r="E106" i="1"/>
  <c r="E105" i="1"/>
  <c r="H105" i="1" s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H88" i="1" s="1"/>
  <c r="E87" i="1"/>
  <c r="H87" i="1" s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4" i="1"/>
  <c r="E63" i="1"/>
  <c r="E62" i="1"/>
  <c r="H62" i="1" s="1"/>
  <c r="E61" i="1"/>
  <c r="E60" i="1"/>
  <c r="E59" i="1"/>
  <c r="E58" i="1"/>
  <c r="H58" i="1" s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H30" i="1" s="1"/>
  <c r="E28" i="1"/>
  <c r="E27" i="1"/>
  <c r="H27" i="1" s="1"/>
  <c r="E26" i="1"/>
  <c r="E25" i="1"/>
  <c r="H25" i="1" s="1"/>
  <c r="E24" i="1"/>
  <c r="E23" i="1"/>
  <c r="H23" i="1" s="1"/>
  <c r="E22" i="1"/>
  <c r="H22" i="1" s="1"/>
  <c r="P35" i="1"/>
  <c r="H201" i="1"/>
  <c r="H199" i="1"/>
  <c r="H197" i="1"/>
  <c r="H195" i="1"/>
  <c r="H194" i="1"/>
  <c r="H193" i="1"/>
  <c r="H192" i="1"/>
  <c r="H191" i="1"/>
  <c r="H190" i="1"/>
  <c r="H188" i="1"/>
  <c r="H187" i="1"/>
  <c r="H186" i="1"/>
  <c r="H185" i="1"/>
  <c r="H184" i="1"/>
  <c r="H182" i="1"/>
  <c r="H181" i="1"/>
  <c r="H180" i="1"/>
  <c r="H179" i="1"/>
  <c r="H178" i="1"/>
  <c r="H177" i="1"/>
  <c r="H176" i="1"/>
  <c r="H175" i="1"/>
  <c r="H174" i="1"/>
  <c r="H161" i="1"/>
  <c r="H160" i="1"/>
  <c r="H159" i="1"/>
  <c r="H158" i="1"/>
  <c r="H157" i="1"/>
  <c r="H156" i="1"/>
  <c r="H155" i="1"/>
  <c r="H154" i="1"/>
  <c r="H153" i="1"/>
  <c r="H152" i="1"/>
  <c r="H147" i="1"/>
  <c r="H145" i="1"/>
  <c r="H144" i="1"/>
  <c r="H143" i="1"/>
  <c r="H142" i="1"/>
  <c r="H141" i="1"/>
  <c r="H140" i="1"/>
  <c r="H138" i="1"/>
  <c r="H134" i="1"/>
  <c r="H132" i="1"/>
  <c r="H130" i="1"/>
  <c r="H128" i="1"/>
  <c r="H126" i="1"/>
  <c r="H124" i="1"/>
  <c r="H122" i="1"/>
  <c r="H121" i="1"/>
  <c r="H120" i="1"/>
  <c r="H119" i="1"/>
  <c r="H118" i="1"/>
  <c r="H117" i="1"/>
  <c r="H116" i="1"/>
  <c r="H114" i="1"/>
  <c r="H113" i="1"/>
  <c r="H111" i="1"/>
  <c r="H110" i="1"/>
  <c r="H109" i="1"/>
  <c r="H108" i="1"/>
  <c r="H107" i="1"/>
  <c r="H106" i="1"/>
  <c r="H103" i="1"/>
  <c r="H102" i="1"/>
  <c r="H101" i="1"/>
  <c r="H100" i="1"/>
  <c r="H99" i="1"/>
  <c r="H98" i="1"/>
  <c r="H97" i="1"/>
  <c r="H96" i="1"/>
  <c r="H95" i="1"/>
  <c r="H94" i="1"/>
  <c r="H92" i="1"/>
  <c r="H91" i="1"/>
  <c r="H90" i="1"/>
  <c r="H89" i="1"/>
  <c r="H86" i="1"/>
  <c r="H70" i="1"/>
  <c r="H69" i="1"/>
  <c r="H68" i="1"/>
  <c r="H67" i="1"/>
  <c r="H66" i="1"/>
  <c r="H65" i="1"/>
  <c r="H64" i="1"/>
  <c r="H63" i="1"/>
  <c r="H61" i="1"/>
  <c r="H60" i="1"/>
  <c r="H59" i="1"/>
  <c r="H57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8" i="1"/>
  <c r="H26" i="1"/>
  <c r="H24" i="1"/>
  <c r="H8" i="1"/>
  <c r="H7" i="1"/>
  <c r="H6" i="1"/>
  <c r="H5" i="1"/>
  <c r="H4" i="1"/>
  <c r="H3" i="1"/>
  <c r="H2" i="1"/>
  <c r="H198" i="1" l="1"/>
  <c r="G198" i="1"/>
  <c r="H200" i="1"/>
  <c r="G200" i="1"/>
  <c r="L2" i="1"/>
  <c r="K2" i="1"/>
  <c r="K4" i="1"/>
  <c r="L4" i="1"/>
  <c r="L8" i="1"/>
  <c r="K8" i="1"/>
  <c r="L26" i="1"/>
  <c r="K26" i="1"/>
  <c r="L33" i="1"/>
  <c r="K33" i="1"/>
  <c r="L37" i="1"/>
  <c r="K37" i="1"/>
  <c r="L39" i="1"/>
  <c r="K39" i="1"/>
  <c r="K41" i="1"/>
  <c r="L41" i="1"/>
  <c r="L46" i="1"/>
  <c r="K46" i="1"/>
  <c r="K48" i="1"/>
  <c r="L48" i="1"/>
  <c r="L52" i="1"/>
  <c r="K52" i="1"/>
  <c r="L57" i="1"/>
  <c r="K57" i="1"/>
  <c r="L63" i="1"/>
  <c r="K63" i="1"/>
  <c r="L65" i="1"/>
  <c r="K65" i="1"/>
  <c r="K69" i="1"/>
  <c r="L69" i="1"/>
  <c r="L72" i="1"/>
  <c r="K72" i="1"/>
  <c r="K78" i="1"/>
  <c r="L78" i="1"/>
  <c r="K84" i="1"/>
  <c r="L84" i="1"/>
  <c r="K91" i="1"/>
  <c r="L91" i="1"/>
  <c r="K94" i="1"/>
  <c r="L94" i="1"/>
  <c r="K98" i="1"/>
  <c r="L98" i="1"/>
  <c r="K100" i="1"/>
  <c r="L100" i="1"/>
  <c r="K106" i="1"/>
  <c r="L106" i="1"/>
  <c r="K110" i="1"/>
  <c r="L110" i="1"/>
  <c r="K116" i="1"/>
  <c r="L116" i="1"/>
  <c r="K120" i="1"/>
  <c r="L120" i="1"/>
  <c r="K122" i="1"/>
  <c r="L122" i="1"/>
  <c r="K130" i="1"/>
  <c r="L130" i="1"/>
  <c r="K134" i="1"/>
  <c r="L134" i="1"/>
  <c r="K140" i="1"/>
  <c r="L140" i="1"/>
  <c r="K144" i="1"/>
  <c r="L144" i="1"/>
  <c r="K147" i="1"/>
  <c r="L147" i="1"/>
  <c r="K155" i="1"/>
  <c r="L155" i="1"/>
  <c r="K159" i="1"/>
  <c r="L159" i="1"/>
  <c r="K161" i="1"/>
  <c r="L161" i="1"/>
  <c r="K177" i="1"/>
  <c r="L177" i="1"/>
  <c r="K181" i="1"/>
  <c r="L181" i="1"/>
  <c r="K186" i="1"/>
  <c r="L186" i="1"/>
  <c r="K191" i="1"/>
  <c r="L191" i="1"/>
  <c r="K193" i="1"/>
  <c r="L193" i="1"/>
  <c r="K199" i="1"/>
  <c r="L199" i="1"/>
  <c r="L23" i="1"/>
  <c r="K23" i="1"/>
  <c r="K25" i="1"/>
  <c r="L25" i="1"/>
  <c r="L30" i="1"/>
  <c r="K30" i="1"/>
  <c r="K58" i="1"/>
  <c r="L58" i="1"/>
  <c r="L62" i="1"/>
  <c r="K62" i="1"/>
  <c r="K79" i="1"/>
  <c r="L79" i="1"/>
  <c r="L3" i="1"/>
  <c r="K3" i="1"/>
  <c r="L5" i="1"/>
  <c r="K5" i="1"/>
  <c r="L7" i="1"/>
  <c r="K7" i="1"/>
  <c r="L24" i="1"/>
  <c r="K24" i="1"/>
  <c r="L28" i="1"/>
  <c r="K28" i="1"/>
  <c r="L32" i="1"/>
  <c r="K32" i="1"/>
  <c r="K34" i="1"/>
  <c r="L34" i="1"/>
  <c r="L36" i="1"/>
  <c r="K36" i="1"/>
  <c r="K38" i="1"/>
  <c r="L38" i="1"/>
  <c r="L40" i="1"/>
  <c r="K40" i="1"/>
  <c r="L42" i="1"/>
  <c r="K42" i="1"/>
  <c r="K45" i="1"/>
  <c r="L45" i="1"/>
  <c r="L47" i="1"/>
  <c r="K47" i="1"/>
  <c r="L49" i="1"/>
  <c r="K49" i="1"/>
  <c r="K51" i="1"/>
  <c r="L51" i="1"/>
  <c r="L53" i="1"/>
  <c r="K53" i="1"/>
  <c r="K55" i="1"/>
  <c r="L55" i="1"/>
  <c r="L59" i="1"/>
  <c r="K59" i="1"/>
  <c r="K61" i="1"/>
  <c r="L61" i="1"/>
  <c r="K64" i="1"/>
  <c r="L64" i="1"/>
  <c r="L66" i="1"/>
  <c r="K66" i="1"/>
  <c r="L68" i="1"/>
  <c r="K68" i="1"/>
  <c r="K70" i="1"/>
  <c r="L70" i="1"/>
  <c r="K73" i="1"/>
  <c r="L73" i="1"/>
  <c r="K75" i="1"/>
  <c r="L75" i="1"/>
  <c r="K81" i="1"/>
  <c r="L81" i="1"/>
  <c r="K83" i="1"/>
  <c r="L83" i="1"/>
  <c r="K86" i="1"/>
  <c r="L86" i="1"/>
  <c r="K90" i="1"/>
  <c r="L90" i="1"/>
  <c r="K92" i="1"/>
  <c r="L92" i="1"/>
  <c r="K95" i="1"/>
  <c r="L95" i="1"/>
  <c r="K97" i="1"/>
  <c r="L97" i="1"/>
  <c r="K99" i="1"/>
  <c r="L99" i="1"/>
  <c r="K101" i="1"/>
  <c r="L101" i="1"/>
  <c r="K103" i="1"/>
  <c r="L103" i="1"/>
  <c r="K107" i="1"/>
  <c r="L107" i="1"/>
  <c r="K109" i="1"/>
  <c r="L109" i="1"/>
  <c r="K111" i="1"/>
  <c r="L111" i="1"/>
  <c r="K114" i="1"/>
  <c r="L114" i="1"/>
  <c r="K117" i="1"/>
  <c r="L117" i="1"/>
  <c r="K119" i="1"/>
  <c r="L119" i="1"/>
  <c r="K121" i="1"/>
  <c r="L121" i="1"/>
  <c r="K124" i="1"/>
  <c r="L124" i="1"/>
  <c r="K128" i="1"/>
  <c r="L128" i="1"/>
  <c r="K132" i="1"/>
  <c r="L132" i="1"/>
  <c r="K138" i="1"/>
  <c r="L138" i="1"/>
  <c r="K141" i="1"/>
  <c r="L141" i="1"/>
  <c r="K143" i="1"/>
  <c r="L143" i="1"/>
  <c r="K145" i="1"/>
  <c r="L145" i="1"/>
  <c r="K152" i="1"/>
  <c r="L152" i="1"/>
  <c r="K154" i="1"/>
  <c r="L154" i="1"/>
  <c r="K156" i="1"/>
  <c r="L156" i="1"/>
  <c r="K158" i="1"/>
  <c r="L158" i="1"/>
  <c r="K160" i="1"/>
  <c r="L160" i="1"/>
  <c r="K174" i="1"/>
  <c r="L174" i="1"/>
  <c r="K176" i="1"/>
  <c r="L176" i="1"/>
  <c r="K178" i="1"/>
  <c r="L178" i="1"/>
  <c r="K180" i="1"/>
  <c r="L180" i="1"/>
  <c r="K182" i="1"/>
  <c r="L182" i="1"/>
  <c r="K185" i="1"/>
  <c r="L185" i="1"/>
  <c r="K187" i="1"/>
  <c r="L187" i="1"/>
  <c r="K190" i="1"/>
  <c r="L190" i="1"/>
  <c r="K192" i="1"/>
  <c r="L192" i="1"/>
  <c r="K194" i="1"/>
  <c r="L194" i="1"/>
  <c r="K197" i="1"/>
  <c r="L197" i="1"/>
  <c r="K201" i="1"/>
  <c r="L201" i="1"/>
  <c r="K22" i="1"/>
  <c r="L22" i="1"/>
  <c r="K76" i="1"/>
  <c r="L76" i="1"/>
  <c r="K80" i="1"/>
  <c r="L80" i="1"/>
  <c r="K88" i="1"/>
  <c r="L88" i="1"/>
  <c r="K112" i="1"/>
  <c r="L112" i="1"/>
  <c r="K125" i="1"/>
  <c r="L125" i="1"/>
  <c r="K127" i="1"/>
  <c r="L127" i="1"/>
  <c r="K129" i="1"/>
  <c r="L129" i="1"/>
  <c r="K131" i="1"/>
  <c r="L131" i="1"/>
  <c r="K133" i="1"/>
  <c r="L133" i="1"/>
  <c r="K135" i="1"/>
  <c r="L135" i="1"/>
  <c r="K139" i="1"/>
  <c r="L139" i="1"/>
  <c r="L6" i="1"/>
  <c r="K6" i="1"/>
  <c r="K31" i="1"/>
  <c r="L31" i="1"/>
  <c r="L35" i="1"/>
  <c r="K35" i="1"/>
  <c r="L43" i="1"/>
  <c r="K43" i="1"/>
  <c r="L50" i="1"/>
  <c r="K50" i="1"/>
  <c r="L54" i="1"/>
  <c r="K54" i="1"/>
  <c r="L60" i="1"/>
  <c r="K60" i="1"/>
  <c r="K67" i="1"/>
  <c r="L67" i="1"/>
  <c r="K74" i="1"/>
  <c r="L74" i="1"/>
  <c r="K82" i="1"/>
  <c r="L82" i="1"/>
  <c r="K89" i="1"/>
  <c r="L89" i="1"/>
  <c r="K96" i="1"/>
  <c r="L96" i="1"/>
  <c r="K102" i="1"/>
  <c r="L102" i="1"/>
  <c r="K108" i="1"/>
  <c r="L108" i="1"/>
  <c r="K113" i="1"/>
  <c r="L113" i="1"/>
  <c r="K118" i="1"/>
  <c r="L118" i="1"/>
  <c r="K126" i="1"/>
  <c r="L126" i="1"/>
  <c r="K142" i="1"/>
  <c r="L142" i="1"/>
  <c r="K153" i="1"/>
  <c r="L153" i="1"/>
  <c r="K157" i="1"/>
  <c r="L157" i="1"/>
  <c r="K175" i="1"/>
  <c r="L175" i="1"/>
  <c r="K179" i="1"/>
  <c r="L179" i="1"/>
  <c r="K184" i="1"/>
  <c r="L184" i="1"/>
  <c r="K188" i="1"/>
  <c r="L188" i="1"/>
  <c r="K195" i="1"/>
  <c r="L195" i="1"/>
  <c r="K27" i="1"/>
  <c r="L27" i="1"/>
  <c r="K77" i="1"/>
  <c r="L77" i="1"/>
  <c r="K87" i="1"/>
  <c r="L87" i="1"/>
  <c r="K105" i="1"/>
  <c r="L105" i="1"/>
  <c r="K115" i="1"/>
  <c r="L115" i="1"/>
  <c r="K146" i="1"/>
  <c r="L146" i="1"/>
  <c r="K148" i="1"/>
  <c r="L148" i="1"/>
  <c r="K198" i="1"/>
  <c r="L198" i="1"/>
  <c r="K200" i="1"/>
  <c r="L200" i="1"/>
  <c r="L19" i="1"/>
  <c r="K19" i="1"/>
</calcChain>
</file>

<file path=xl/sharedStrings.xml><?xml version="1.0" encoding="utf-8"?>
<sst xmlns="http://schemas.openxmlformats.org/spreadsheetml/2006/main" count="472" uniqueCount="195">
  <si>
    <t>печени яйца със спанак</t>
  </si>
  <si>
    <t>с.л.</t>
  </si>
  <si>
    <t>зехтин</t>
  </si>
  <si>
    <t>лук</t>
  </si>
  <si>
    <t>спанак</t>
  </si>
  <si>
    <t>сметана</t>
  </si>
  <si>
    <t>индийско орехче</t>
  </si>
  <si>
    <t>бр</t>
  </si>
  <si>
    <t>яйца</t>
  </si>
  <si>
    <t>пармезан</t>
  </si>
  <si>
    <t>Фупната се загрява предварително до 200 градуса. Ѝспанакът се почиства, измива се в няколко води и се нарязвал Лукът се нарязва наситно и се запържвя в зехтина на умерен огън 3-4 мин., като се бърка непрекъснато. Слага се спанакът, захлупва се и се задушава 2-3 мин. или докато спанакът омекне. Отхлупва се и се оставя на огъня, докато водата се изпари. ѝприбавя се сметаната и спанакът се подправя с индйско орехче и черен пипер на вкус. Посолява се. Изсипва се в подходяща тавичка, заравнява се и с опакото на лъжицата се правят четири гнезда, в които се счупват яйцата. Поръсва се с пармезана и се пече 12-15 мин.</t>
  </si>
  <si>
    <t>предястия и салати</t>
  </si>
  <si>
    <t>салата с печурки и спанак</t>
  </si>
  <si>
    <t>печурки</t>
  </si>
  <si>
    <t>сол</t>
  </si>
  <si>
    <t>лимонов сок</t>
  </si>
  <si>
    <t>ч.л.</t>
  </si>
  <si>
    <t>магданоз</t>
  </si>
  <si>
    <t>кисело мляко</t>
  </si>
  <si>
    <t>прясно мляко</t>
  </si>
  <si>
    <t>черен пипер</t>
  </si>
  <si>
    <t>гр</t>
  </si>
  <si>
    <t>зелен лук</t>
  </si>
  <si>
    <t>Гъбите се слагат в голяма купа и се поръсват със сол. Оставят се да престоят 30 мин, изплакват се под струя студена вода и се подсушават с кухненска хартия. Смесват се лимоновия сок, розмаринът, нарязаният на ситно магданоз и зехтинът и се изсипват върху гъбите. Разбъркват се. Киселото мляко се разрежда с прясното и се изсипва върху гъбите. Подправя се с черен пипер на вкус. Спанакът се разделя в две чинии и гъбената смес се сипва в средата на спанака. Поръсва се с нарязания на ситно лук.</t>
  </si>
  <si>
    <t>доматена салата с лук</t>
  </si>
  <si>
    <t>кг</t>
  </si>
  <si>
    <t>домати</t>
  </si>
  <si>
    <t>кромид лук</t>
  </si>
  <si>
    <t>белтък</t>
  </si>
  <si>
    <t>мед</t>
  </si>
  <si>
    <t>Доматите се нарязват па четвъртинки по дължина, отстраняват се семките и четвъртинките се нарязват на две надлъжно. Прибавят се лукът - нарязан на ленти, ситно нарязаният магданоз и салатата се посолява. Зехтинът, белтъкът и медта се смесват и с тях се поръсва салатата.</t>
  </si>
  <si>
    <t>супи</t>
  </si>
  <si>
    <t>пилешка супа с макарони</t>
  </si>
  <si>
    <t>макарони</t>
  </si>
  <si>
    <t>сусамово масло</t>
  </si>
  <si>
    <t>олио</t>
  </si>
  <si>
    <t>скилидка</t>
  </si>
  <si>
    <t>чесън</t>
  </si>
  <si>
    <t>чили</t>
  </si>
  <si>
    <t>стръка</t>
  </si>
  <si>
    <t>соев сос</t>
  </si>
  <si>
    <t>пилешко месо</t>
  </si>
  <si>
    <t>ситно нарязан</t>
  </si>
  <si>
    <t>джинджифил</t>
  </si>
  <si>
    <t>настърган</t>
  </si>
  <si>
    <t>течен</t>
  </si>
  <si>
    <t>по-безсолен</t>
  </si>
  <si>
    <t>кориандър</t>
  </si>
  <si>
    <t>пресен, ситно нарязан</t>
  </si>
  <si>
    <t>сварено, нарязано</t>
  </si>
  <si>
    <t>настъргано</t>
  </si>
  <si>
    <t>разрязани на четвъртинки</t>
  </si>
  <si>
    <t>розмарин</t>
  </si>
  <si>
    <t>смлян</t>
  </si>
  <si>
    <t>едро нарязан</t>
  </si>
  <si>
    <t>нискомаслено</t>
  </si>
  <si>
    <t>обезмаслено</t>
  </si>
  <si>
    <t xml:space="preserve">нарязан </t>
  </si>
  <si>
    <t>Макароните се сваряват в леко подсолена вода около 4 мин. Отцеждат се и се изплакват със студена вода. Сусамовото масло и олиото се загряват на умерен огън и в тях се запържват джинджифилът, чесънът, чилито и зеленият лук, като се бърка непрекъснато. Прибавят се соевият сос, медът и бульонът. Подправя се с черен пипер на вкус. Макароните се изсипват  супата, след това се прибавят свареното пилешко месо и кориандърът. Загрява се 2 минути преди да се сервира.</t>
  </si>
  <si>
    <t>лятна супа</t>
  </si>
  <si>
    <t>ситно нарязани</t>
  </si>
  <si>
    <t>краставица</t>
  </si>
  <si>
    <t>обелена и ситно нарязана</t>
  </si>
  <si>
    <t>зелена чушка</t>
  </si>
  <si>
    <t>ситно нарязана</t>
  </si>
  <si>
    <t>хляб</t>
  </si>
  <si>
    <t>вода</t>
  </si>
  <si>
    <t>оцет</t>
  </si>
  <si>
    <t>на вкус</t>
  </si>
  <si>
    <t>Продуктите се сваряват и се пасират заедно с натрошения хляб. Прибавя се вода до желаната гъстота и супата се досварява. Сервира се студен.</t>
  </si>
  <si>
    <t>гръцка рибена чорба</t>
  </si>
  <si>
    <t>риба</t>
  </si>
  <si>
    <t>морска</t>
  </si>
  <si>
    <t>глава</t>
  </si>
  <si>
    <t>брашно</t>
  </si>
  <si>
    <t>растителна сметана</t>
  </si>
  <si>
    <t>нискомаслена</t>
  </si>
  <si>
    <t>праз</t>
  </si>
  <si>
    <t>целина</t>
  </si>
  <si>
    <t>стрък</t>
  </si>
  <si>
    <t>дафинов лист</t>
  </si>
  <si>
    <t>зърна</t>
  </si>
  <si>
    <t>Рибата се поочиства, отстранява се от гравата и кожата /запазват се/ и се нарязват на порции. Слага се в тенджера и се залива с 1 л вода, прибавят се главата и кожата заедно с нарязаните парченца лук и зеленчуцир дафиновият лист и малко сол. Вари се до омекване на рибата. Порциите риба се изваждат и бульонът се прецежда. Брашното се препичана сух тиган, сипва се олиото, разрежда се бульонът от рибата и се сварява. Слагат се доматите, счуканият чесън, сметаната и черен пипер на вкус. Ако е необходимо се досолява. Пуска се рибата и се вари на слаб огън 5 минути. Сервира се с хляб.</t>
  </si>
  <si>
    <t>сосове</t>
  </si>
  <si>
    <t>пикантен доматен сос</t>
  </si>
  <si>
    <t>морков</t>
  </si>
  <si>
    <t>малка</t>
  </si>
  <si>
    <t>листа</t>
  </si>
  <si>
    <t>босилек</t>
  </si>
  <si>
    <t>коренчета</t>
  </si>
  <si>
    <t>бульон</t>
  </si>
  <si>
    <t>червен пипер</t>
  </si>
  <si>
    <t>Лукът, морковите и целината се почистват, измиват и нарязват на едри парчета. Задушават се в олиото с чесъна. Прибавят се последователно брашното, нарязаните домати и бульонът и се вари до омекване на зеленчуците. Претрива се през гевгир и се подправя със сол и червен пипер на вкус. Поръсва се със ситно нарязаните листа босилек. По желание коренчетата магданоз може да се настържат и да се прибавят накрая заедно с босилека.</t>
  </si>
  <si>
    <t>гарнитура</t>
  </si>
  <si>
    <t>зеленчукова гарнитура</t>
  </si>
  <si>
    <t>люти чушлета</t>
  </si>
  <si>
    <t>гъби</t>
  </si>
  <si>
    <t>тиквички</t>
  </si>
  <si>
    <t>Зеленчуците и гъбите се почистват, измиват и нарязват на ситно. Запържват се леко или задушават в олиото. Посоляват се и се поръсват с черен пипер на вкус. Сервират се с варено месо или риба</t>
  </si>
  <si>
    <t>Сос с копър</t>
  </si>
  <si>
    <t>От зехтина и брашното се прави светла запръжка. Прибавя се счуканият чесън. Постепенно се разрежда д бульон и се вари до получаването на гладък сос. Прибавят се ситно нарязан копър, разбитият в 1 с. л. Студен бульон и малко оцет и мед. Подправя се със сол и черен пипер на вкус. Сервира се с варено месо.</t>
  </si>
  <si>
    <t>жълтък</t>
  </si>
  <si>
    <t>копър</t>
  </si>
  <si>
    <t>месен бульон</t>
  </si>
  <si>
    <t>Постни ястия</t>
  </si>
  <si>
    <t>Зелен пилаф с подправки</t>
  </si>
  <si>
    <t>карамфил</t>
  </si>
  <si>
    <t>кардамон</t>
  </si>
  <si>
    <t>см</t>
  </si>
  <si>
    <t>канела</t>
  </si>
  <si>
    <t>пръчка</t>
  </si>
  <si>
    <t>куркума</t>
  </si>
  <si>
    <t>ориз</t>
  </si>
  <si>
    <t>мл</t>
  </si>
  <si>
    <t>зеленчуков бульон</t>
  </si>
  <si>
    <t>дълъг</t>
  </si>
  <si>
    <t>кресон</t>
  </si>
  <si>
    <t>препечени</t>
  </si>
  <si>
    <t>бадеми</t>
  </si>
  <si>
    <t>стафиди</t>
  </si>
  <si>
    <t>Лукът се задушава в сгорещеното олио до омекване – около 6-8 минути. Прибавят се чесънът, кардамонът, канелата, карамфилчетата и черният пипер с турмерика. Остовя се на огъня 2 минути. Слага се оризът, разбърква се и се оставя на огъня 1 минута, след което се изсипва бульонът. Кипва се и огънят се намалява. Захлупва се и се вари 15 минути. Огънят се изключва, а оризът се оставя захлупен 5 минути. Разбърква се леко и се връща на слаб огън, като се прибавят подправките, лукът, спанакът, бадемите и стафидите. Посолява се на вкус и се сервира горещ.</t>
  </si>
  <si>
    <t>ястия с риба</t>
  </si>
  <si>
    <t>Риба с подправки и къри</t>
  </si>
  <si>
    <t>филе</t>
  </si>
  <si>
    <t>скилидки</t>
  </si>
  <si>
    <t>на прах</t>
  </si>
  <si>
    <t>мляко</t>
  </si>
  <si>
    <t>Лукът и чесънът се обелват, измиват и нарязват на тънки полумесеци. Доматите се измиват, разрязват се на две, почистват се от семките и се нарязват на ситно. Рибното филе се нарязва на кубчета по 2,5 см. И се посолява леко. Запържва се около 3 минути в незагарящ тиган, намазан с малко зехтин и се изважда. Сипва се още малко зехтин и се запържва лукът до омекване, след което се прибавят чесънът и подправките и се пържи още 5 минути. Слагат се доматите и спанакът и се пържи, докато спанакът поомекне. Посолява се, поръсва се с черен пипер и се прибавя киселото мчляко. Кипва се и се оставя на слаб огън 5 минути. Рибата се връща в соса и се загрява. Сервира се веднага с кафяв ориз.</t>
  </si>
  <si>
    <t>Ястия с птици</t>
  </si>
  <si>
    <t>Пиле със зеленчуци</t>
  </si>
  <si>
    <t>пилешки гърди</t>
  </si>
  <si>
    <t>обезкостено</t>
  </si>
  <si>
    <t>моркови</t>
  </si>
  <si>
    <t>картофи</t>
  </si>
  <si>
    <t>дребни</t>
  </si>
  <si>
    <t>счукан</t>
  </si>
  <si>
    <t>пилешки бульон</t>
  </si>
  <si>
    <t>доматено пюре</t>
  </si>
  <si>
    <t>гр.</t>
  </si>
  <si>
    <t>зелен фасул</t>
  </si>
  <si>
    <t>нарязан</t>
  </si>
  <si>
    <t>Лукът се почиства, измива се и се нарязва на колелца. Картофите се обелват, измиват се и се нарязват на половинки. Пилешкото месо се нарязва на хапки и се запържва в сгорещеното олио за 5 минути от всички страни. Прибавят се морковите, лукът, целината и картофите и се пържи още 5 минути. Налива се бульонът, прибавя се доматеното пюре и се подправя със сол и черен пипер на вкус. Кипва се, захлупва се, огънят се намалява и се вари още 30 минути. Прибавят се гъбите и зеленит фасул и се вари още 15 минути. Сервира се горещо.</t>
  </si>
  <si>
    <t>ястия с месо</t>
  </si>
  <si>
    <t>Пикантно телешко</t>
  </si>
  <si>
    <t>телешко месо</t>
  </si>
  <si>
    <t>котлети</t>
  </si>
  <si>
    <t>безсолен</t>
  </si>
  <si>
    <t>лимонова кора</t>
  </si>
  <si>
    <t>настъргана</t>
  </si>
  <si>
    <t>Брашното, солта и черният пипер се слагат в пластмасова торбичка. Прибавя се месото и се разклаща добре, за да се оваля в сместа. 1 чаена лъжичка зехтин се загрява в незагарящ тиган на умерен огън и се запържва половината месо по 2 минути от всяка страна, като се обръща веднъж. Изважда се и се оставя настрана. Прибавя се втората лъжичка зехтин и се запържва останалото месо и също се изважда. В същия тиган на умерен огън се запържва половината чесън около 30 секунди. Прибавят се буьонът и лимоновият сок и се оставя на огъня 3-4 минути. В малък съд се смесват магданозът, лимоновата кора и останалият чесън. Прибавят се към соса. Месото се връща   в тигана и се затопля, като се обръща веднъж, за да се затопли напълно. Сервира се веднага.</t>
  </si>
  <si>
    <t>Свинско с ябълки</t>
  </si>
  <si>
    <t>Грилът се загрява предварително. Смесват се червеният пипер, изсушената мащерка, сол и черен пипер на вкус и ¼ чаена лъжичка бахар. Месото се поръсва със сместа от двете страни и се пече на грила по 5 минути от всяка страна до кафяв цвят. Ябълките се обелват и се нарязват на малки парчета. Слагат се в голям незагарящ тиган заедно с нарязания лук, ябълковия сок, оцета и останалия бахар. Кипва се, огънят се намалява до умерен и се вари като се бърка от време на време, до омекване на ябълките /10-12 минути/. Месото се слага в чиниите за сервиране и се залива със соса с ябълките. Гарнира се с нарязаната мащерка.</t>
  </si>
  <si>
    <t>мащерка</t>
  </si>
  <si>
    <t>сушена</t>
  </si>
  <si>
    <t>бахар</t>
  </si>
  <si>
    <t>свинско месо</t>
  </si>
  <si>
    <t>пържоли</t>
  </si>
  <si>
    <t>ябълки</t>
  </si>
  <si>
    <t>ябълков сок</t>
  </si>
  <si>
    <t>подсладен</t>
  </si>
  <si>
    <t>ябълков оцет</t>
  </si>
  <si>
    <t>тестени изделия и сладкиши</t>
  </si>
  <si>
    <t>Хляб със стафиди</t>
  </si>
  <si>
    <t>Стафидите се измиват и се слагат в подходяща купа. Върху тях се изсипват чаят, медът и се оставят да престоят около 2 часа. След това се прибавят яйцата. Брашното се омесва с индийското орехче и содата и също се прибавя към стафидите. Разбърква се до получаването на хомогенно тесто и се прехвърля в намаразана със зехтин и поръсена с брашно тавичка или правоъгълна форма. Пече се около час в предварително загрята до 180 градуса фурна. Изважда се, охлажда се леко и се сервира веднага.</t>
  </si>
  <si>
    <t>чай</t>
  </si>
  <si>
    <t>силен</t>
  </si>
  <si>
    <t>леко разбити</t>
  </si>
  <si>
    <t>сода бикарбонат</t>
  </si>
  <si>
    <t>за формата</t>
  </si>
  <si>
    <t>Кайсиите се накисват в 500 мл вода да се отпуснат, след което се варят на слаб огън до омекване. Прибавят се портокаловата кора и 2 с. л. Сок. Охлажда се леко и се подслажда. Оставят се настрана 4-6 кайсии, а останалите се смачкват на пюре, което се разпределя в отделни чаши за сервиране. Изварата, киселото мляко, останалият портокалов сок и подстладителят се смесват и се разбъркват добре. Разпределят се върху кайсиевото пюре. Отгоре се слагат отделените кайсии и десертът се охлажда преди сервиране.</t>
  </si>
  <si>
    <t>турски десерт с изсушени кайсии</t>
  </si>
  <si>
    <t>сушени кайсии</t>
  </si>
  <si>
    <t>портокал</t>
  </si>
  <si>
    <t>подсладител</t>
  </si>
  <si>
    <t>извара</t>
  </si>
  <si>
    <t>обезсолена</t>
  </si>
  <si>
    <t>напитки</t>
  </si>
  <si>
    <t>Ябълков сок с подправки</t>
  </si>
  <si>
    <t>Лимонът се набучва с карамфилчета. Медът се слага в тенджера, прибавят се канелата и кардамонът. Сипва се ябълковият сок и се пуска лимонът. Захлупва се и се загрява много бавно около 1 час. Бърка се от време на време, като не се позволява да заври. Преди сервиране се охлажда.</t>
  </si>
  <si>
    <t>лимон</t>
  </si>
  <si>
    <t>Пикантна шоколадова напитка</t>
  </si>
  <si>
    <t>Шоколадът се натрошава на парчета. Млякото се поръсва с бахар и се прибавя натрошеният шоколад. Загрява се до кипване, като се бърка през цялото време. Канелата се слага в чашата за сервиране и се залива с млякото. Гарнира се с разбитата сметана.</t>
  </si>
  <si>
    <t>коеф</t>
  </si>
  <si>
    <t>тегло гр</t>
  </si>
  <si>
    <t>кал</t>
  </si>
  <si>
    <t>ги</t>
  </si>
  <si>
    <t>кал отн</t>
  </si>
  <si>
    <t>ги отн</t>
  </si>
  <si>
    <t>тотал</t>
  </si>
  <si>
    <t>тегло осн м ед</t>
  </si>
  <si>
    <t>отн. тегло в %</t>
  </si>
  <si>
    <t>целина, глава</t>
  </si>
  <si>
    <t>натурален шоколад, 60%</t>
  </si>
  <si>
    <t>прясно млякор 1,5%</t>
  </si>
  <si>
    <t>проверен в localhost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</si>
</sst>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;[Red]0.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vertical="center"/>
    </xf>
    <xf numFmtId="165" fontId="0" fillId="0" borderId="1" xfId="0" applyNumberFormat="1" applyBorder="1"/>
    <xf numFmtId="165" fontId="0" fillId="0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1" fillId="3" borderId="1" xfId="0" applyFont="1" applyFill="1" applyBorder="1" applyAlignment="1">
      <alignment vertical="center"/>
    </xf>
    <xf numFmtId="2" fontId="0" fillId="0" borderId="1" xfId="0" applyNumberFormat="1" applyBorder="1"/>
    <xf numFmtId="2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2" fontId="0" fillId="4" borderId="1" xfId="0" applyNumberFormat="1" applyFill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tabSelected="1" topLeftCell="A183" workbookViewId="0">
      <selection activeCell="A196" sqref="A196:XFD196"/>
    </sheetView>
  </sheetViews>
  <sheetFormatPr defaultRowHeight="15" x14ac:dyDescent="0.25"/>
  <cols>
    <col min="1" max="1" width="27.42578125" style="1" customWidth="1"/>
    <col min="2" max="2" width="30.42578125" style="2" customWidth="1"/>
    <col min="3" max="3" width="6.5703125" style="3" bestFit="1" customWidth="1"/>
    <col min="4" max="4" width="9.5703125" style="1" customWidth="1"/>
    <col min="5" max="5" width="14.28515625" style="1" bestFit="1" customWidth="1"/>
    <col min="6" max="6" width="9.85546875" style="1" customWidth="1"/>
    <col min="7" max="7" width="9.5703125" style="1" customWidth="1"/>
    <col min="8" max="8" width="14.28515625" style="6" bestFit="1" customWidth="1"/>
    <col min="9" max="10" width="9.5703125" style="1" customWidth="1"/>
    <col min="11" max="12" width="9.5703125" style="12" customWidth="1"/>
    <col min="13" max="13" width="16.85546875" style="1" customWidth="1"/>
    <col min="14" max="14" width="25.28515625" style="1" bestFit="1" customWidth="1"/>
    <col min="15" max="16384" width="9.140625" style="1"/>
  </cols>
  <sheetData>
    <row r="1" spans="1:15" x14ac:dyDescent="0.25">
      <c r="E1" s="1" t="s">
        <v>189</v>
      </c>
      <c r="F1" s="1" t="s">
        <v>182</v>
      </c>
      <c r="G1" s="1" t="s">
        <v>183</v>
      </c>
      <c r="H1" s="6" t="s">
        <v>190</v>
      </c>
      <c r="I1" s="1" t="s">
        <v>184</v>
      </c>
      <c r="J1" s="1" t="s">
        <v>185</v>
      </c>
      <c r="K1" s="12" t="s">
        <v>186</v>
      </c>
      <c r="L1" s="12" t="s">
        <v>187</v>
      </c>
    </row>
    <row r="2" spans="1:15" x14ac:dyDescent="0.25">
      <c r="A2" s="1" t="s">
        <v>11</v>
      </c>
      <c r="B2" s="2" t="s">
        <v>0</v>
      </c>
      <c r="C2" s="3">
        <v>20</v>
      </c>
      <c r="D2" s="1" t="s">
        <v>21</v>
      </c>
      <c r="E2" s="3">
        <f t="shared" ref="E2:E21" si="0">C2</f>
        <v>20</v>
      </c>
      <c r="F2" s="1">
        <v>0.7</v>
      </c>
      <c r="G2" s="1">
        <f>F2*E2</f>
        <v>14</v>
      </c>
      <c r="H2" s="6">
        <f>G2*100/1138</f>
        <v>1.2302284710017575</v>
      </c>
      <c r="I2" s="1">
        <v>850</v>
      </c>
      <c r="J2" s="1">
        <v>0</v>
      </c>
      <c r="K2" s="12">
        <f>I2*H2/100</f>
        <v>10.456942003514939</v>
      </c>
      <c r="L2" s="12">
        <f>J2*H2/100</f>
        <v>0</v>
      </c>
      <c r="M2" s="1" t="s">
        <v>2</v>
      </c>
      <c r="O2" s="1" t="s">
        <v>10</v>
      </c>
    </row>
    <row r="3" spans="1:15" x14ac:dyDescent="0.25">
      <c r="C3" s="3">
        <v>300</v>
      </c>
      <c r="D3" s="1" t="s">
        <v>21</v>
      </c>
      <c r="E3" s="3">
        <f t="shared" si="0"/>
        <v>300</v>
      </c>
      <c r="F3" s="1">
        <v>1</v>
      </c>
      <c r="G3" s="1">
        <f t="shared" ref="G3:G66" si="1">F3*E3</f>
        <v>300</v>
      </c>
      <c r="H3" s="6">
        <f t="shared" ref="H3:H8" si="2">G3*100/1138</f>
        <v>26.362038664323375</v>
      </c>
      <c r="I3" s="1">
        <v>40</v>
      </c>
      <c r="J3" s="1">
        <v>10</v>
      </c>
      <c r="K3" s="12">
        <f t="shared" ref="K3:K66" si="3">I3*H3/100</f>
        <v>10.54481546572935</v>
      </c>
      <c r="L3" s="12">
        <f t="shared" ref="L3:L66" si="4">J3*H3/100</f>
        <v>2.6362038664323375</v>
      </c>
      <c r="M3" s="1" t="s">
        <v>3</v>
      </c>
      <c r="N3" s="1" t="s">
        <v>42</v>
      </c>
    </row>
    <row r="4" spans="1:15" x14ac:dyDescent="0.25">
      <c r="C4" s="3">
        <v>500</v>
      </c>
      <c r="D4" s="1" t="s">
        <v>21</v>
      </c>
      <c r="E4" s="3">
        <f t="shared" si="0"/>
        <v>500</v>
      </c>
      <c r="F4" s="1">
        <v>1</v>
      </c>
      <c r="G4" s="1">
        <f t="shared" si="1"/>
        <v>500</v>
      </c>
      <c r="H4" s="6">
        <f t="shared" si="2"/>
        <v>43.936731107205624</v>
      </c>
      <c r="I4" s="1">
        <v>22</v>
      </c>
      <c r="J4" s="1">
        <v>15</v>
      </c>
      <c r="K4" s="12">
        <f t="shared" si="3"/>
        <v>9.6660808435852363</v>
      </c>
      <c r="L4" s="12">
        <f t="shared" si="4"/>
        <v>6.5905096660808429</v>
      </c>
      <c r="M4" s="1" t="s">
        <v>4</v>
      </c>
    </row>
    <row r="5" spans="1:15" hidden="1" x14ac:dyDescent="0.25">
      <c r="C5" s="3">
        <v>4</v>
      </c>
      <c r="D5" s="1" t="s">
        <v>1</v>
      </c>
      <c r="E5" s="3">
        <f t="shared" si="0"/>
        <v>4</v>
      </c>
      <c r="F5" s="1">
        <v>1.05</v>
      </c>
      <c r="G5" s="1">
        <f t="shared" si="1"/>
        <v>4.2</v>
      </c>
      <c r="H5" s="6">
        <f t="shared" si="2"/>
        <v>0.36906854130052724</v>
      </c>
      <c r="I5" s="1">
        <v>300</v>
      </c>
      <c r="J5" s="1">
        <v>30</v>
      </c>
      <c r="K5" s="12">
        <f t="shared" si="3"/>
        <v>1.1072056239015817</v>
      </c>
      <c r="L5" s="12">
        <f t="shared" si="4"/>
        <v>0.11072056239015816</v>
      </c>
      <c r="M5" s="1" t="s">
        <v>5</v>
      </c>
    </row>
    <row r="6" spans="1:15" x14ac:dyDescent="0.25">
      <c r="E6" s="3">
        <f t="shared" si="0"/>
        <v>0</v>
      </c>
      <c r="F6" s="1">
        <v>1</v>
      </c>
      <c r="G6" s="1">
        <f t="shared" si="1"/>
        <v>0</v>
      </c>
      <c r="H6" s="6">
        <f t="shared" si="2"/>
        <v>0</v>
      </c>
      <c r="I6" s="1">
        <v>525</v>
      </c>
      <c r="J6" s="1">
        <v>45</v>
      </c>
      <c r="K6" s="12">
        <f t="shared" si="3"/>
        <v>0</v>
      </c>
      <c r="L6" s="12">
        <f t="shared" si="4"/>
        <v>0</v>
      </c>
      <c r="M6" s="1" t="s">
        <v>6</v>
      </c>
      <c r="N6" s="1" t="s">
        <v>50</v>
      </c>
    </row>
    <row r="7" spans="1:15" x14ac:dyDescent="0.25">
      <c r="C7" s="3">
        <v>4</v>
      </c>
      <c r="D7" s="1" t="s">
        <v>7</v>
      </c>
      <c r="E7" s="3">
        <f t="shared" si="0"/>
        <v>4</v>
      </c>
      <c r="F7" s="1">
        <v>60</v>
      </c>
      <c r="G7" s="1">
        <f t="shared" si="1"/>
        <v>240</v>
      </c>
      <c r="H7" s="6">
        <f t="shared" si="2"/>
        <v>21.0896309314587</v>
      </c>
      <c r="I7" s="1">
        <v>84</v>
      </c>
      <c r="J7" s="1">
        <v>0</v>
      </c>
      <c r="K7" s="12">
        <f t="shared" si="3"/>
        <v>17.715289982425308</v>
      </c>
      <c r="L7" s="12">
        <f t="shared" si="4"/>
        <v>0</v>
      </c>
      <c r="M7" s="1" t="s">
        <v>8</v>
      </c>
    </row>
    <row r="8" spans="1:15" x14ac:dyDescent="0.25">
      <c r="C8" s="3">
        <v>80</v>
      </c>
      <c r="D8" s="1" t="s">
        <v>21</v>
      </c>
      <c r="E8" s="3">
        <f t="shared" si="0"/>
        <v>80</v>
      </c>
      <c r="F8" s="1">
        <v>1</v>
      </c>
      <c r="G8" s="1">
        <f t="shared" si="1"/>
        <v>80</v>
      </c>
      <c r="H8" s="6">
        <f t="shared" si="2"/>
        <v>7.0298769771528997</v>
      </c>
      <c r="I8" s="1">
        <v>452</v>
      </c>
      <c r="J8" s="1">
        <v>0</v>
      </c>
      <c r="K8" s="12">
        <f t="shared" si="3"/>
        <v>31.775043936731109</v>
      </c>
      <c r="L8" s="12">
        <f t="shared" si="4"/>
        <v>0</v>
      </c>
      <c r="M8" s="1" t="s">
        <v>9</v>
      </c>
      <c r="N8" s="1" t="s">
        <v>44</v>
      </c>
    </row>
    <row r="9" spans="1:15" s="14" customFormat="1" x14ac:dyDescent="0.25">
      <c r="C9" s="15" t="s">
        <v>188</v>
      </c>
      <c r="E9" s="15"/>
      <c r="G9" s="14">
        <f t="shared" si="1"/>
        <v>0</v>
      </c>
      <c r="H9" s="16">
        <v>100</v>
      </c>
      <c r="K9" s="17">
        <v>81</v>
      </c>
      <c r="L9" s="17">
        <v>9.34</v>
      </c>
    </row>
    <row r="10" spans="1:15" s="8" customFormat="1" x14ac:dyDescent="0.25">
      <c r="A10" s="8" t="s">
        <v>11</v>
      </c>
      <c r="B10" s="8" t="s">
        <v>12</v>
      </c>
      <c r="C10" s="9">
        <v>110</v>
      </c>
      <c r="D10" s="8" t="s">
        <v>21</v>
      </c>
      <c r="E10" s="9">
        <f t="shared" si="0"/>
        <v>110</v>
      </c>
      <c r="F10" s="8">
        <v>1</v>
      </c>
      <c r="G10" s="8">
        <f t="shared" si="1"/>
        <v>110</v>
      </c>
      <c r="H10" s="10">
        <f>G10*100/461</f>
        <v>23.861171366594359</v>
      </c>
      <c r="I10" s="8">
        <v>25</v>
      </c>
      <c r="J10" s="8">
        <v>10</v>
      </c>
      <c r="K10" s="13">
        <f t="shared" si="3"/>
        <v>5.9652928416485898</v>
      </c>
      <c r="L10" s="13">
        <f t="shared" si="4"/>
        <v>2.3861171366594358</v>
      </c>
      <c r="M10" s="8" t="s">
        <v>13</v>
      </c>
      <c r="N10" s="8" t="s">
        <v>51</v>
      </c>
      <c r="O10" s="8" t="s">
        <v>23</v>
      </c>
    </row>
    <row r="11" spans="1:15" s="8" customFormat="1" x14ac:dyDescent="0.25">
      <c r="C11" s="9"/>
      <c r="E11" s="9">
        <f t="shared" si="0"/>
        <v>0</v>
      </c>
      <c r="F11" s="8">
        <v>0</v>
      </c>
      <c r="G11" s="8">
        <f t="shared" si="1"/>
        <v>0</v>
      </c>
      <c r="H11" s="10">
        <f t="shared" ref="H11:H20" si="5">G11*100/461</f>
        <v>0</v>
      </c>
      <c r="I11" s="8">
        <v>0</v>
      </c>
      <c r="J11" s="8">
        <v>0</v>
      </c>
      <c r="K11" s="13">
        <f t="shared" si="3"/>
        <v>0</v>
      </c>
      <c r="L11" s="13">
        <f t="shared" si="4"/>
        <v>0</v>
      </c>
      <c r="M11" s="8" t="s">
        <v>14</v>
      </c>
      <c r="N11" s="8" t="s">
        <v>68</v>
      </c>
    </row>
    <row r="12" spans="1:15" s="8" customFormat="1" x14ac:dyDescent="0.25">
      <c r="C12" s="9">
        <v>60</v>
      </c>
      <c r="D12" s="8" t="s">
        <v>113</v>
      </c>
      <c r="E12" s="9">
        <f t="shared" si="0"/>
        <v>60</v>
      </c>
      <c r="F12" s="8">
        <v>1</v>
      </c>
      <c r="G12" s="8">
        <f t="shared" si="1"/>
        <v>60</v>
      </c>
      <c r="H12" s="10">
        <f t="shared" si="5"/>
        <v>13.015184381778742</v>
      </c>
      <c r="I12" s="8">
        <v>25</v>
      </c>
      <c r="J12" s="8">
        <v>20</v>
      </c>
      <c r="K12" s="13">
        <f t="shared" si="3"/>
        <v>3.2537960954446858</v>
      </c>
      <c r="L12" s="13">
        <f t="shared" si="4"/>
        <v>2.6030368763557483</v>
      </c>
      <c r="M12" s="8" t="s">
        <v>15</v>
      </c>
    </row>
    <row r="13" spans="1:15" s="8" customFormat="1" x14ac:dyDescent="0.25">
      <c r="C13" s="9">
        <v>3</v>
      </c>
      <c r="D13" s="8" t="s">
        <v>21</v>
      </c>
      <c r="E13" s="9">
        <f t="shared" si="0"/>
        <v>3</v>
      </c>
      <c r="F13" s="8">
        <v>1</v>
      </c>
      <c r="G13" s="8">
        <f t="shared" si="1"/>
        <v>3</v>
      </c>
      <c r="H13" s="10">
        <f t="shared" si="5"/>
        <v>0.65075921908893708</v>
      </c>
      <c r="I13" s="8">
        <v>131</v>
      </c>
      <c r="J13" s="8">
        <v>20</v>
      </c>
      <c r="K13" s="13">
        <f t="shared" si="3"/>
        <v>0.85249457700650755</v>
      </c>
      <c r="L13" s="13">
        <f t="shared" si="4"/>
        <v>0.13015184381778741</v>
      </c>
      <c r="M13" s="8" t="s">
        <v>52</v>
      </c>
      <c r="N13" s="8" t="s">
        <v>53</v>
      </c>
    </row>
    <row r="14" spans="1:15" s="8" customFormat="1" x14ac:dyDescent="0.25">
      <c r="C14" s="9"/>
      <c r="E14" s="9">
        <f t="shared" si="0"/>
        <v>0</v>
      </c>
      <c r="G14" s="8">
        <f t="shared" si="1"/>
        <v>0</v>
      </c>
      <c r="H14" s="10">
        <f t="shared" si="5"/>
        <v>0</v>
      </c>
      <c r="I14" s="8">
        <v>0</v>
      </c>
      <c r="J14" s="8">
        <v>0</v>
      </c>
      <c r="K14" s="13">
        <f t="shared" si="3"/>
        <v>0</v>
      </c>
      <c r="L14" s="13">
        <f t="shared" si="4"/>
        <v>0</v>
      </c>
      <c r="M14" s="8" t="s">
        <v>17</v>
      </c>
      <c r="N14" s="8" t="s">
        <v>54</v>
      </c>
    </row>
    <row r="15" spans="1:15" s="8" customFormat="1" x14ac:dyDescent="0.25">
      <c r="C15" s="9">
        <v>20</v>
      </c>
      <c r="D15" s="8" t="s">
        <v>113</v>
      </c>
      <c r="E15" s="9">
        <f t="shared" si="0"/>
        <v>20</v>
      </c>
      <c r="F15" s="8">
        <v>0.7</v>
      </c>
      <c r="G15" s="8">
        <f t="shared" si="1"/>
        <v>14</v>
      </c>
      <c r="H15" s="10">
        <f t="shared" si="5"/>
        <v>3.0368763557483729</v>
      </c>
      <c r="I15" s="8">
        <v>850</v>
      </c>
      <c r="J15" s="8">
        <v>0</v>
      </c>
      <c r="K15" s="13">
        <f t="shared" si="3"/>
        <v>25.813449023861171</v>
      </c>
      <c r="L15" s="13">
        <f t="shared" si="4"/>
        <v>0</v>
      </c>
      <c r="M15" s="8" t="s">
        <v>2</v>
      </c>
    </row>
    <row r="16" spans="1:15" s="8" customFormat="1" x14ac:dyDescent="0.25">
      <c r="C16" s="9">
        <v>60</v>
      </c>
      <c r="D16" s="8" t="s">
        <v>113</v>
      </c>
      <c r="E16" s="9">
        <f t="shared" si="0"/>
        <v>60</v>
      </c>
      <c r="F16" s="8">
        <v>1.2</v>
      </c>
      <c r="G16" s="8">
        <f t="shared" si="1"/>
        <v>72</v>
      </c>
      <c r="H16" s="10">
        <f t="shared" si="5"/>
        <v>15.61822125813449</v>
      </c>
      <c r="I16" s="8">
        <v>37</v>
      </c>
      <c r="J16" s="8">
        <v>14</v>
      </c>
      <c r="K16" s="13">
        <f t="shared" si="3"/>
        <v>5.7787418655097609</v>
      </c>
      <c r="L16" s="13">
        <f t="shared" si="4"/>
        <v>2.1865509761388284</v>
      </c>
      <c r="M16" s="8" t="s">
        <v>18</v>
      </c>
      <c r="N16" s="8" t="s">
        <v>55</v>
      </c>
    </row>
    <row r="17" spans="1:15" s="8" customFormat="1" x14ac:dyDescent="0.25">
      <c r="C17" s="9">
        <v>40</v>
      </c>
      <c r="D17" s="8" t="s">
        <v>113</v>
      </c>
      <c r="E17" s="9">
        <f t="shared" si="0"/>
        <v>40</v>
      </c>
      <c r="F17" s="8">
        <v>1</v>
      </c>
      <c r="G17" s="8">
        <f t="shared" si="1"/>
        <v>40</v>
      </c>
      <c r="H17" s="10">
        <f t="shared" si="5"/>
        <v>8.676789587852495</v>
      </c>
      <c r="I17" s="8">
        <v>47</v>
      </c>
      <c r="J17" s="8">
        <v>34</v>
      </c>
      <c r="K17" s="13">
        <f t="shared" si="3"/>
        <v>4.0780911062906728</v>
      </c>
      <c r="L17" s="13">
        <f t="shared" si="4"/>
        <v>2.9501084598698482</v>
      </c>
      <c r="M17" s="8" t="s">
        <v>19</v>
      </c>
      <c r="N17" s="8" t="s">
        <v>56</v>
      </c>
    </row>
    <row r="18" spans="1:15" s="8" customFormat="1" x14ac:dyDescent="0.25">
      <c r="C18" s="9">
        <v>2</v>
      </c>
      <c r="D18" s="8" t="s">
        <v>21</v>
      </c>
      <c r="E18" s="9">
        <f t="shared" si="0"/>
        <v>2</v>
      </c>
      <c r="F18" s="8">
        <v>1</v>
      </c>
      <c r="G18" s="8">
        <f t="shared" si="1"/>
        <v>2</v>
      </c>
      <c r="H18" s="10">
        <f t="shared" si="5"/>
        <v>0.43383947939262474</v>
      </c>
      <c r="I18" s="8">
        <v>255</v>
      </c>
      <c r="J18" s="8">
        <v>65</v>
      </c>
      <c r="K18" s="13">
        <f t="shared" si="3"/>
        <v>1.1062906724511929</v>
      </c>
      <c r="L18" s="13">
        <f t="shared" si="4"/>
        <v>0.28199566160520606</v>
      </c>
      <c r="M18" s="8" t="s">
        <v>20</v>
      </c>
      <c r="N18" s="8" t="s">
        <v>68</v>
      </c>
    </row>
    <row r="19" spans="1:15" s="8" customFormat="1" x14ac:dyDescent="0.25">
      <c r="C19" s="9">
        <v>100</v>
      </c>
      <c r="D19" s="8" t="s">
        <v>21</v>
      </c>
      <c r="E19" s="9">
        <f t="shared" si="0"/>
        <v>100</v>
      </c>
      <c r="F19" s="8">
        <v>1</v>
      </c>
      <c r="G19" s="8">
        <f t="shared" si="1"/>
        <v>100</v>
      </c>
      <c r="H19" s="10">
        <f t="shared" si="5"/>
        <v>21.691973969631235</v>
      </c>
      <c r="I19" s="8">
        <v>22</v>
      </c>
      <c r="J19" s="8">
        <v>15</v>
      </c>
      <c r="K19" s="13">
        <f t="shared" si="3"/>
        <v>4.7722342733188716</v>
      </c>
      <c r="L19" s="13">
        <f t="shared" si="4"/>
        <v>3.253796095444685</v>
      </c>
      <c r="M19" s="8" t="s">
        <v>4</v>
      </c>
    </row>
    <row r="20" spans="1:15" s="8" customFormat="1" x14ac:dyDescent="0.25">
      <c r="C20" s="9">
        <v>3</v>
      </c>
      <c r="D20" s="8" t="s">
        <v>7</v>
      </c>
      <c r="E20" s="9">
        <f t="shared" si="0"/>
        <v>3</v>
      </c>
      <c r="F20" s="8">
        <v>20</v>
      </c>
      <c r="G20" s="8">
        <f t="shared" si="1"/>
        <v>60</v>
      </c>
      <c r="H20" s="10">
        <f t="shared" si="5"/>
        <v>13.015184381778742</v>
      </c>
      <c r="I20" s="8">
        <v>25</v>
      </c>
      <c r="J20" s="8">
        <v>15</v>
      </c>
      <c r="K20" s="13">
        <f t="shared" si="3"/>
        <v>3.2537960954446858</v>
      </c>
      <c r="L20" s="13">
        <f t="shared" si="4"/>
        <v>1.9522776572668112</v>
      </c>
      <c r="M20" s="8" t="s">
        <v>22</v>
      </c>
      <c r="N20" s="8" t="s">
        <v>42</v>
      </c>
    </row>
    <row r="21" spans="1:15" s="14" customFormat="1" x14ac:dyDescent="0.25">
      <c r="C21" s="15" t="s">
        <v>188</v>
      </c>
      <c r="E21" s="15" t="str">
        <f t="shared" si="0"/>
        <v>тотал</v>
      </c>
      <c r="G21" s="14">
        <v>461</v>
      </c>
      <c r="H21" s="16"/>
      <c r="K21" s="17">
        <v>55</v>
      </c>
      <c r="L21" s="17">
        <v>16</v>
      </c>
    </row>
    <row r="22" spans="1:15" x14ac:dyDescent="0.25">
      <c r="A22" s="1" t="s">
        <v>11</v>
      </c>
      <c r="B22" s="2" t="s">
        <v>24</v>
      </c>
      <c r="C22" s="3">
        <v>1000</v>
      </c>
      <c r="D22" s="1" t="s">
        <v>25</v>
      </c>
      <c r="E22" s="3">
        <f>C22</f>
        <v>1000</v>
      </c>
      <c r="F22" s="1">
        <v>1</v>
      </c>
      <c r="G22" s="1">
        <f t="shared" si="1"/>
        <v>1000</v>
      </c>
      <c r="H22" s="6">
        <f>G22*100/1396</f>
        <v>71.633237822349571</v>
      </c>
      <c r="I22" s="1">
        <v>21</v>
      </c>
      <c r="J22" s="1">
        <v>10</v>
      </c>
      <c r="K22" s="12">
        <f t="shared" si="3"/>
        <v>15.04297994269341</v>
      </c>
      <c r="L22" s="12">
        <f t="shared" si="4"/>
        <v>7.1633237822349569</v>
      </c>
      <c r="M22" s="1" t="s">
        <v>26</v>
      </c>
      <c r="O22" s="1" t="s">
        <v>30</v>
      </c>
    </row>
    <row r="23" spans="1:15" x14ac:dyDescent="0.25">
      <c r="C23" s="3">
        <v>250</v>
      </c>
      <c r="D23" s="1" t="s">
        <v>21</v>
      </c>
      <c r="E23" s="3">
        <f t="shared" ref="E23:E87" si="6">C23</f>
        <v>250</v>
      </c>
      <c r="F23" s="1">
        <v>1</v>
      </c>
      <c r="G23" s="1">
        <f t="shared" si="1"/>
        <v>250</v>
      </c>
      <c r="H23" s="6">
        <f t="shared" ref="H23:H28" si="7">G23*100/1396</f>
        <v>17.908309455587393</v>
      </c>
      <c r="I23" s="1">
        <v>40</v>
      </c>
      <c r="J23" s="1">
        <v>10</v>
      </c>
      <c r="K23" s="12">
        <f t="shared" si="3"/>
        <v>7.1633237822349569</v>
      </c>
      <c r="L23" s="12">
        <f t="shared" si="4"/>
        <v>1.7908309455587392</v>
      </c>
      <c r="M23" s="1" t="s">
        <v>27</v>
      </c>
      <c r="N23" s="1" t="s">
        <v>57</v>
      </c>
    </row>
    <row r="24" spans="1:15" x14ac:dyDescent="0.25">
      <c r="E24" s="3">
        <f t="shared" si="6"/>
        <v>0</v>
      </c>
      <c r="F24" s="1">
        <v>0</v>
      </c>
      <c r="G24" s="1">
        <f t="shared" si="1"/>
        <v>0</v>
      </c>
      <c r="H24" s="6">
        <f t="shared" si="7"/>
        <v>0</v>
      </c>
      <c r="I24" s="1">
        <v>0</v>
      </c>
      <c r="J24" s="1">
        <v>0</v>
      </c>
      <c r="K24" s="12">
        <f t="shared" si="3"/>
        <v>0</v>
      </c>
      <c r="L24" s="12">
        <f t="shared" si="4"/>
        <v>0</v>
      </c>
      <c r="M24" s="1" t="s">
        <v>17</v>
      </c>
      <c r="N24" s="1" t="s">
        <v>42</v>
      </c>
    </row>
    <row r="25" spans="1:15" x14ac:dyDescent="0.25">
      <c r="E25" s="3">
        <f t="shared" si="6"/>
        <v>0</v>
      </c>
      <c r="F25" s="1">
        <v>0</v>
      </c>
      <c r="G25" s="1">
        <f t="shared" si="1"/>
        <v>0</v>
      </c>
      <c r="H25" s="6">
        <f t="shared" si="7"/>
        <v>0</v>
      </c>
      <c r="I25" s="1">
        <v>0</v>
      </c>
      <c r="J25" s="1">
        <v>0</v>
      </c>
      <c r="K25" s="12">
        <f t="shared" si="3"/>
        <v>0</v>
      </c>
      <c r="L25" s="12">
        <f t="shared" si="4"/>
        <v>0</v>
      </c>
      <c r="M25" s="1" t="s">
        <v>14</v>
      </c>
      <c r="N25" s="4" t="s">
        <v>68</v>
      </c>
    </row>
    <row r="26" spans="1:15" x14ac:dyDescent="0.25">
      <c r="C26" s="3">
        <v>130</v>
      </c>
      <c r="D26" s="1" t="s">
        <v>21</v>
      </c>
      <c r="E26" s="3">
        <f t="shared" si="6"/>
        <v>130</v>
      </c>
      <c r="F26" s="1">
        <v>0.7</v>
      </c>
      <c r="G26" s="1">
        <f t="shared" si="1"/>
        <v>91</v>
      </c>
      <c r="H26" s="6">
        <f t="shared" si="7"/>
        <v>6.518624641833811</v>
      </c>
      <c r="I26" s="1">
        <v>850</v>
      </c>
      <c r="J26" s="1">
        <v>0</v>
      </c>
      <c r="K26" s="12">
        <f t="shared" si="3"/>
        <v>55.408309455587393</v>
      </c>
      <c r="L26" s="12">
        <f t="shared" si="4"/>
        <v>0</v>
      </c>
      <c r="M26" s="1" t="s">
        <v>2</v>
      </c>
    </row>
    <row r="27" spans="1:15" x14ac:dyDescent="0.25">
      <c r="C27" s="3">
        <v>1</v>
      </c>
      <c r="D27" s="1" t="s">
        <v>7</v>
      </c>
      <c r="E27" s="3">
        <f t="shared" si="6"/>
        <v>1</v>
      </c>
      <c r="F27" s="1">
        <v>40</v>
      </c>
      <c r="G27" s="1">
        <f t="shared" si="1"/>
        <v>40</v>
      </c>
      <c r="H27" s="6">
        <f t="shared" si="7"/>
        <v>2.8653295128939829</v>
      </c>
      <c r="I27" s="1">
        <v>17</v>
      </c>
      <c r="J27" s="1">
        <v>0</v>
      </c>
      <c r="K27" s="12">
        <f t="shared" si="3"/>
        <v>0.4871060171919771</v>
      </c>
      <c r="L27" s="12">
        <f t="shared" si="4"/>
        <v>0</v>
      </c>
      <c r="M27" s="1" t="s">
        <v>28</v>
      </c>
    </row>
    <row r="28" spans="1:15" x14ac:dyDescent="0.25">
      <c r="C28" s="3">
        <v>10</v>
      </c>
      <c r="D28" s="1" t="s">
        <v>113</v>
      </c>
      <c r="E28" s="3">
        <f t="shared" si="6"/>
        <v>10</v>
      </c>
      <c r="F28" s="1">
        <v>1.5</v>
      </c>
      <c r="G28" s="1">
        <f t="shared" si="1"/>
        <v>15</v>
      </c>
      <c r="H28" s="6">
        <f t="shared" si="7"/>
        <v>1.0744985673352436</v>
      </c>
      <c r="I28" s="1">
        <v>304</v>
      </c>
      <c r="J28" s="1">
        <v>84</v>
      </c>
      <c r="K28" s="12">
        <f t="shared" si="3"/>
        <v>3.2664756446991405</v>
      </c>
      <c r="L28" s="12">
        <f t="shared" si="4"/>
        <v>0.90257879656160467</v>
      </c>
      <c r="M28" s="1" t="s">
        <v>29</v>
      </c>
    </row>
    <row r="29" spans="1:15" s="14" customFormat="1" x14ac:dyDescent="0.25">
      <c r="C29" s="15" t="s">
        <v>188</v>
      </c>
      <c r="E29" s="15"/>
      <c r="G29" s="14">
        <v>1396</v>
      </c>
      <c r="H29" s="16"/>
      <c r="K29" s="17">
        <v>81</v>
      </c>
      <c r="L29" s="17">
        <v>10</v>
      </c>
    </row>
    <row r="30" spans="1:15" s="8" customFormat="1" ht="17.25" customHeight="1" x14ac:dyDescent="0.25">
      <c r="A30" s="8" t="s">
        <v>31</v>
      </c>
      <c r="B30" s="8" t="s">
        <v>32</v>
      </c>
      <c r="C30" s="9">
        <v>225</v>
      </c>
      <c r="D30" s="8" t="s">
        <v>21</v>
      </c>
      <c r="E30" s="9">
        <f t="shared" si="6"/>
        <v>225</v>
      </c>
      <c r="F30" s="8">
        <v>1</v>
      </c>
      <c r="G30" s="1">
        <f t="shared" si="1"/>
        <v>225</v>
      </c>
      <c r="H30" s="10">
        <f>G30*100/1783</f>
        <v>12.619181155356141</v>
      </c>
      <c r="I30" s="8">
        <v>371</v>
      </c>
      <c r="J30" s="8">
        <v>60</v>
      </c>
      <c r="K30" s="12">
        <f t="shared" si="3"/>
        <v>46.817162086371283</v>
      </c>
      <c r="L30" s="12">
        <f t="shared" si="4"/>
        <v>7.5715086932136852</v>
      </c>
      <c r="M30" s="8" t="s">
        <v>33</v>
      </c>
      <c r="O30" s="8" t="s">
        <v>58</v>
      </c>
    </row>
    <row r="31" spans="1:15" s="8" customFormat="1" x14ac:dyDescent="0.25">
      <c r="C31" s="9">
        <v>10</v>
      </c>
      <c r="D31" s="8" t="s">
        <v>113</v>
      </c>
      <c r="E31" s="9">
        <f t="shared" si="6"/>
        <v>10</v>
      </c>
      <c r="F31" s="8">
        <v>0.8</v>
      </c>
      <c r="G31" s="1">
        <f t="shared" si="1"/>
        <v>8</v>
      </c>
      <c r="H31" s="10">
        <f t="shared" ref="H31:H43" si="8">G31*100/1783</f>
        <v>0.44868199663488501</v>
      </c>
      <c r="I31" s="8">
        <v>595</v>
      </c>
      <c r="J31" s="8">
        <v>20</v>
      </c>
      <c r="K31" s="12">
        <f t="shared" si="3"/>
        <v>2.6696578799775659</v>
      </c>
      <c r="L31" s="12">
        <f t="shared" si="4"/>
        <v>8.9736399326977009E-2</v>
      </c>
      <c r="M31" s="8" t="s">
        <v>34</v>
      </c>
    </row>
    <row r="32" spans="1:15" s="8" customFormat="1" x14ac:dyDescent="0.25">
      <c r="C32" s="9">
        <v>10</v>
      </c>
      <c r="D32" s="8" t="s">
        <v>113</v>
      </c>
      <c r="E32" s="9">
        <f t="shared" si="6"/>
        <v>10</v>
      </c>
      <c r="F32" s="8">
        <v>0.85</v>
      </c>
      <c r="G32" s="1">
        <f t="shared" si="1"/>
        <v>8.5</v>
      </c>
      <c r="H32" s="10">
        <f t="shared" si="8"/>
        <v>0.47672462142456534</v>
      </c>
      <c r="I32" s="8">
        <v>884</v>
      </c>
      <c r="J32" s="8">
        <v>0</v>
      </c>
      <c r="K32" s="12">
        <f t="shared" si="3"/>
        <v>4.2142456533931583</v>
      </c>
      <c r="L32" s="12">
        <f t="shared" si="4"/>
        <v>0</v>
      </c>
      <c r="M32" s="8" t="s">
        <v>35</v>
      </c>
    </row>
    <row r="33" spans="1:16" s="8" customFormat="1" x14ac:dyDescent="0.25">
      <c r="C33" s="9">
        <v>2</v>
      </c>
      <c r="D33" s="8" t="s">
        <v>21</v>
      </c>
      <c r="E33" s="9">
        <f t="shared" si="6"/>
        <v>2</v>
      </c>
      <c r="F33" s="8">
        <v>1</v>
      </c>
      <c r="G33" s="1">
        <f t="shared" si="1"/>
        <v>2</v>
      </c>
      <c r="H33" s="10">
        <f t="shared" si="8"/>
        <v>0.11217049915872125</v>
      </c>
      <c r="I33" s="8">
        <v>347</v>
      </c>
      <c r="J33" s="8">
        <v>50</v>
      </c>
      <c r="K33" s="12">
        <f t="shared" si="3"/>
        <v>0.38923163208076272</v>
      </c>
      <c r="L33" s="12">
        <f t="shared" si="4"/>
        <v>5.6085249579360633E-2</v>
      </c>
      <c r="M33" s="8" t="s">
        <v>43</v>
      </c>
      <c r="N33" s="8" t="s">
        <v>44</v>
      </c>
    </row>
    <row r="34" spans="1:16" s="8" customFormat="1" x14ac:dyDescent="0.25">
      <c r="C34" s="9">
        <v>10</v>
      </c>
      <c r="D34" s="8" t="s">
        <v>21</v>
      </c>
      <c r="E34" s="9">
        <f t="shared" si="6"/>
        <v>10</v>
      </c>
      <c r="F34" s="8">
        <v>1</v>
      </c>
      <c r="G34" s="1">
        <f t="shared" si="1"/>
        <v>10</v>
      </c>
      <c r="H34" s="10">
        <f t="shared" si="8"/>
        <v>0.5608524957936063</v>
      </c>
      <c r="I34" s="8">
        <v>98</v>
      </c>
      <c r="J34" s="8">
        <v>10</v>
      </c>
      <c r="K34" s="12">
        <f t="shared" si="3"/>
        <v>0.54963544587773416</v>
      </c>
      <c r="L34" s="12">
        <f t="shared" si="4"/>
        <v>5.6085249579360633E-2</v>
      </c>
      <c r="M34" s="8" t="s">
        <v>37</v>
      </c>
    </row>
    <row r="35" spans="1:16" s="8" customFormat="1" x14ac:dyDescent="0.25">
      <c r="C35" s="9">
        <v>0.5</v>
      </c>
      <c r="D35" s="8" t="s">
        <v>21</v>
      </c>
      <c r="E35" s="9">
        <f t="shared" si="6"/>
        <v>0.5</v>
      </c>
      <c r="F35" s="8">
        <v>1</v>
      </c>
      <c r="G35" s="1">
        <f t="shared" si="1"/>
        <v>0.5</v>
      </c>
      <c r="H35" s="10">
        <f t="shared" si="8"/>
        <v>2.8042624789680313E-2</v>
      </c>
      <c r="I35" s="8">
        <v>0</v>
      </c>
      <c r="J35" s="8">
        <v>0</v>
      </c>
      <c r="K35" s="12">
        <f t="shared" si="3"/>
        <v>0</v>
      </c>
      <c r="L35" s="12">
        <f t="shared" si="4"/>
        <v>0</v>
      </c>
      <c r="M35" s="8" t="s">
        <v>38</v>
      </c>
      <c r="P35" s="8">
        <f>17*100/20</f>
        <v>85</v>
      </c>
    </row>
    <row r="36" spans="1:16" s="8" customFormat="1" x14ac:dyDescent="0.25">
      <c r="C36" s="9">
        <v>2</v>
      </c>
      <c r="D36" s="8" t="s">
        <v>7</v>
      </c>
      <c r="E36" s="9">
        <f t="shared" si="6"/>
        <v>2</v>
      </c>
      <c r="F36" s="8">
        <v>20</v>
      </c>
      <c r="G36" s="1">
        <f t="shared" si="1"/>
        <v>40</v>
      </c>
      <c r="H36" s="10">
        <f t="shared" si="8"/>
        <v>2.2434099831744252</v>
      </c>
      <c r="I36" s="8">
        <v>25</v>
      </c>
      <c r="J36" s="8">
        <v>15</v>
      </c>
      <c r="K36" s="12">
        <f t="shared" si="3"/>
        <v>0.5608524957936063</v>
      </c>
      <c r="L36" s="12">
        <f t="shared" si="4"/>
        <v>0.33651149747616382</v>
      </c>
      <c r="M36" s="8" t="s">
        <v>22</v>
      </c>
      <c r="N36" s="8" t="s">
        <v>42</v>
      </c>
    </row>
    <row r="37" spans="1:16" s="8" customFormat="1" x14ac:dyDescent="0.25">
      <c r="C37" s="9">
        <v>80</v>
      </c>
      <c r="D37" s="8" t="s">
        <v>113</v>
      </c>
      <c r="E37" s="9">
        <f t="shared" si="6"/>
        <v>80</v>
      </c>
      <c r="F37" s="8">
        <v>1.05</v>
      </c>
      <c r="G37" s="1">
        <f t="shared" si="1"/>
        <v>84</v>
      </c>
      <c r="H37" s="10">
        <f t="shared" si="8"/>
        <v>4.7111609646662931</v>
      </c>
      <c r="I37" s="8">
        <v>60</v>
      </c>
      <c r="J37" s="8">
        <v>0</v>
      </c>
      <c r="K37" s="12">
        <f t="shared" si="3"/>
        <v>2.8266965787997758</v>
      </c>
      <c r="L37" s="12">
        <f t="shared" si="4"/>
        <v>0</v>
      </c>
      <c r="M37" s="8" t="s">
        <v>40</v>
      </c>
      <c r="N37" s="8" t="s">
        <v>46</v>
      </c>
    </row>
    <row r="38" spans="1:16" s="8" customFormat="1" x14ac:dyDescent="0.25">
      <c r="C38" s="9">
        <v>20</v>
      </c>
      <c r="D38" s="8" t="s">
        <v>113</v>
      </c>
      <c r="E38" s="9">
        <f t="shared" si="6"/>
        <v>20</v>
      </c>
      <c r="F38" s="8">
        <v>1.5</v>
      </c>
      <c r="G38" s="1">
        <f t="shared" si="1"/>
        <v>30</v>
      </c>
      <c r="H38" s="10">
        <f t="shared" si="8"/>
        <v>1.6825574873808189</v>
      </c>
      <c r="I38" s="8">
        <v>304</v>
      </c>
      <c r="J38" s="8">
        <v>84</v>
      </c>
      <c r="K38" s="12">
        <f t="shared" si="3"/>
        <v>5.1149747616376899</v>
      </c>
      <c r="L38" s="12">
        <f t="shared" si="4"/>
        <v>1.4133482893998879</v>
      </c>
      <c r="M38" s="8" t="s">
        <v>29</v>
      </c>
      <c r="N38" s="8" t="s">
        <v>45</v>
      </c>
    </row>
    <row r="39" spans="1:16" s="8" customFormat="1" x14ac:dyDescent="0.25">
      <c r="C39" s="9">
        <v>1200</v>
      </c>
      <c r="D39" s="8" t="s">
        <v>113</v>
      </c>
      <c r="E39" s="9">
        <f t="shared" si="6"/>
        <v>1200</v>
      </c>
      <c r="F39" s="8">
        <v>1</v>
      </c>
      <c r="G39" s="1">
        <f t="shared" si="1"/>
        <v>1200</v>
      </c>
      <c r="H39" s="10">
        <f t="shared" si="8"/>
        <v>67.302299495232759</v>
      </c>
      <c r="I39" s="8">
        <v>10</v>
      </c>
      <c r="J39" s="8">
        <v>0</v>
      </c>
      <c r="K39" s="12">
        <f t="shared" si="3"/>
        <v>6.7302299495232765</v>
      </c>
      <c r="L39" s="12">
        <f t="shared" si="4"/>
        <v>0</v>
      </c>
      <c r="M39" s="8" t="s">
        <v>136</v>
      </c>
    </row>
    <row r="40" spans="1:16" s="8" customFormat="1" x14ac:dyDescent="0.25">
      <c r="C40" s="9"/>
      <c r="E40" s="9">
        <f t="shared" si="6"/>
        <v>0</v>
      </c>
      <c r="G40" s="1">
        <f t="shared" si="1"/>
        <v>0</v>
      </c>
      <c r="H40" s="10">
        <f t="shared" si="8"/>
        <v>0</v>
      </c>
      <c r="I40" s="8">
        <v>0</v>
      </c>
      <c r="J40" s="8">
        <v>0</v>
      </c>
      <c r="K40" s="12">
        <f t="shared" si="3"/>
        <v>0</v>
      </c>
      <c r="L40" s="12">
        <f t="shared" si="4"/>
        <v>0</v>
      </c>
      <c r="M40" s="8" t="s">
        <v>20</v>
      </c>
      <c r="N40" s="8" t="s">
        <v>68</v>
      </c>
    </row>
    <row r="41" spans="1:16" s="8" customFormat="1" x14ac:dyDescent="0.25">
      <c r="C41" s="9">
        <v>175</v>
      </c>
      <c r="D41" s="8" t="s">
        <v>21</v>
      </c>
      <c r="E41" s="9">
        <f t="shared" si="6"/>
        <v>175</v>
      </c>
      <c r="F41" s="8">
        <v>1</v>
      </c>
      <c r="G41" s="1">
        <f t="shared" si="1"/>
        <v>175</v>
      </c>
      <c r="H41" s="10">
        <f t="shared" si="8"/>
        <v>9.8149186763881104</v>
      </c>
      <c r="I41" s="8">
        <v>215</v>
      </c>
      <c r="J41" s="8">
        <v>0</v>
      </c>
      <c r="K41" s="12">
        <f t="shared" si="3"/>
        <v>21.102075154234441</v>
      </c>
      <c r="L41" s="12">
        <f t="shared" si="4"/>
        <v>0</v>
      </c>
      <c r="M41" s="8" t="s">
        <v>41</v>
      </c>
      <c r="N41" s="8" t="s">
        <v>49</v>
      </c>
    </row>
    <row r="42" spans="1:16" s="8" customFormat="1" x14ac:dyDescent="0.25">
      <c r="C42" s="9">
        <v>0</v>
      </c>
      <c r="D42" s="8" t="s">
        <v>68</v>
      </c>
      <c r="E42" s="9">
        <f t="shared" si="6"/>
        <v>0</v>
      </c>
      <c r="G42" s="1">
        <f t="shared" si="1"/>
        <v>0</v>
      </c>
      <c r="H42" s="10">
        <f t="shared" si="8"/>
        <v>0</v>
      </c>
      <c r="I42" s="8">
        <v>23</v>
      </c>
      <c r="J42" s="8">
        <v>3</v>
      </c>
      <c r="K42" s="12">
        <f t="shared" si="3"/>
        <v>0</v>
      </c>
      <c r="L42" s="12">
        <f t="shared" si="4"/>
        <v>0</v>
      </c>
      <c r="M42" s="8" t="s">
        <v>47</v>
      </c>
      <c r="N42" s="8" t="s">
        <v>48</v>
      </c>
    </row>
    <row r="43" spans="1:16" s="8" customFormat="1" x14ac:dyDescent="0.25">
      <c r="C43" s="9"/>
      <c r="D43" s="8" t="s">
        <v>68</v>
      </c>
      <c r="E43" s="9">
        <f t="shared" si="6"/>
        <v>0</v>
      </c>
      <c r="G43" s="1">
        <f t="shared" si="1"/>
        <v>0</v>
      </c>
      <c r="H43" s="10">
        <f t="shared" si="8"/>
        <v>0</v>
      </c>
      <c r="I43" s="8">
        <v>0</v>
      </c>
      <c r="J43" s="8">
        <v>0</v>
      </c>
      <c r="K43" s="12">
        <f t="shared" si="3"/>
        <v>0</v>
      </c>
      <c r="L43" s="12">
        <f t="shared" si="4"/>
        <v>0</v>
      </c>
      <c r="M43" s="8" t="s">
        <v>14</v>
      </c>
      <c r="N43" s="8" t="s">
        <v>68</v>
      </c>
    </row>
    <row r="44" spans="1:16" s="14" customFormat="1" x14ac:dyDescent="0.25">
      <c r="C44" s="15" t="s">
        <v>188</v>
      </c>
      <c r="E44" s="15" t="str">
        <f t="shared" si="6"/>
        <v>тотал</v>
      </c>
      <c r="G44" s="14">
        <v>1783</v>
      </c>
      <c r="H44" s="16"/>
      <c r="K44" s="17">
        <v>91</v>
      </c>
      <c r="L44" s="17">
        <v>10</v>
      </c>
    </row>
    <row r="45" spans="1:16" x14ac:dyDescent="0.25">
      <c r="A45" s="1" t="s">
        <v>31</v>
      </c>
      <c r="B45" s="2" t="s">
        <v>59</v>
      </c>
      <c r="C45" s="3">
        <v>240</v>
      </c>
      <c r="D45" s="4" t="s">
        <v>21</v>
      </c>
      <c r="E45" s="3">
        <f t="shared" si="6"/>
        <v>240</v>
      </c>
      <c r="F45" s="4">
        <v>1</v>
      </c>
      <c r="G45" s="1">
        <f t="shared" si="1"/>
        <v>240</v>
      </c>
      <c r="H45" s="7">
        <f>G45*100/576</f>
        <v>41.666666666666664</v>
      </c>
      <c r="I45" s="4">
        <v>21</v>
      </c>
      <c r="J45" s="4">
        <v>10</v>
      </c>
      <c r="K45" s="12">
        <f t="shared" si="3"/>
        <v>8.75</v>
      </c>
      <c r="L45" s="12">
        <f t="shared" si="4"/>
        <v>4.1666666666666661</v>
      </c>
      <c r="M45" s="4" t="s">
        <v>26</v>
      </c>
      <c r="N45" s="4" t="s">
        <v>60</v>
      </c>
      <c r="O45" s="4" t="s">
        <v>69</v>
      </c>
    </row>
    <row r="46" spans="1:16" x14ac:dyDescent="0.25">
      <c r="C46" s="3">
        <v>90</v>
      </c>
      <c r="D46" s="4" t="s">
        <v>21</v>
      </c>
      <c r="E46" s="3">
        <f t="shared" si="6"/>
        <v>90</v>
      </c>
      <c r="F46" s="4">
        <v>1</v>
      </c>
      <c r="G46" s="1">
        <f t="shared" si="1"/>
        <v>90</v>
      </c>
      <c r="H46" s="7">
        <f t="shared" ref="H46:H55" si="9">G46*100/576</f>
        <v>15.625</v>
      </c>
      <c r="I46" s="4">
        <v>13</v>
      </c>
      <c r="J46" s="4">
        <v>20</v>
      </c>
      <c r="K46" s="12">
        <f t="shared" si="3"/>
        <v>2.03125</v>
      </c>
      <c r="L46" s="12">
        <f t="shared" si="4"/>
        <v>3.125</v>
      </c>
      <c r="M46" s="4" t="s">
        <v>61</v>
      </c>
      <c r="N46" s="4" t="s">
        <v>62</v>
      </c>
    </row>
    <row r="47" spans="1:16" x14ac:dyDescent="0.25">
      <c r="C47" s="3">
        <v>90</v>
      </c>
      <c r="D47" s="4" t="s">
        <v>21</v>
      </c>
      <c r="E47" s="3">
        <f t="shared" si="6"/>
        <v>90</v>
      </c>
      <c r="F47" s="4">
        <v>1</v>
      </c>
      <c r="G47" s="1">
        <f t="shared" si="1"/>
        <v>90</v>
      </c>
      <c r="H47" s="7">
        <f t="shared" si="9"/>
        <v>15.625</v>
      </c>
      <c r="I47" s="4">
        <v>27</v>
      </c>
      <c r="J47" s="4">
        <v>10</v>
      </c>
      <c r="K47" s="12">
        <f t="shared" si="3"/>
        <v>4.21875</v>
      </c>
      <c r="L47" s="12">
        <f t="shared" si="4"/>
        <v>1.5625</v>
      </c>
      <c r="M47" s="4" t="s">
        <v>63</v>
      </c>
      <c r="N47" s="4" t="s">
        <v>64</v>
      </c>
    </row>
    <row r="48" spans="1:16" x14ac:dyDescent="0.25">
      <c r="C48" s="3">
        <v>50</v>
      </c>
      <c r="D48" s="4" t="s">
        <v>21</v>
      </c>
      <c r="E48" s="3">
        <f t="shared" si="6"/>
        <v>50</v>
      </c>
      <c r="F48" s="4">
        <v>1</v>
      </c>
      <c r="G48" s="1">
        <f t="shared" si="1"/>
        <v>50</v>
      </c>
      <c r="H48" s="7">
        <f t="shared" si="9"/>
        <v>8.6805555555555554</v>
      </c>
      <c r="I48" s="4">
        <v>40</v>
      </c>
      <c r="J48" s="4">
        <v>10</v>
      </c>
      <c r="K48" s="12">
        <f t="shared" si="3"/>
        <v>3.4722222222222223</v>
      </c>
      <c r="L48" s="12">
        <f t="shared" si="4"/>
        <v>0.86805555555555558</v>
      </c>
      <c r="M48" s="4" t="s">
        <v>27</v>
      </c>
      <c r="N48" s="4" t="s">
        <v>42</v>
      </c>
    </row>
    <row r="49" spans="1:15" x14ac:dyDescent="0.25">
      <c r="C49" s="3">
        <v>25</v>
      </c>
      <c r="D49" s="4" t="s">
        <v>21</v>
      </c>
      <c r="E49" s="3">
        <f t="shared" si="6"/>
        <v>25</v>
      </c>
      <c r="F49" s="4">
        <v>1</v>
      </c>
      <c r="G49" s="1">
        <f t="shared" si="1"/>
        <v>25</v>
      </c>
      <c r="H49" s="7">
        <f t="shared" si="9"/>
        <v>4.3402777777777777</v>
      </c>
      <c r="I49" s="4">
        <v>200</v>
      </c>
      <c r="J49" s="4">
        <v>100</v>
      </c>
      <c r="K49" s="12">
        <f t="shared" si="3"/>
        <v>8.6805555555555554</v>
      </c>
      <c r="L49" s="12">
        <f t="shared" si="4"/>
        <v>4.3402777777777777</v>
      </c>
      <c r="M49" s="4" t="s">
        <v>65</v>
      </c>
    </row>
    <row r="50" spans="1:15" x14ac:dyDescent="0.25">
      <c r="C50" s="3">
        <v>60</v>
      </c>
      <c r="D50" s="4" t="s">
        <v>113</v>
      </c>
      <c r="E50" s="3">
        <f t="shared" si="6"/>
        <v>60</v>
      </c>
      <c r="F50" s="4">
        <v>1</v>
      </c>
      <c r="G50" s="1">
        <f t="shared" si="1"/>
        <v>60</v>
      </c>
      <c r="H50" s="7">
        <f t="shared" si="9"/>
        <v>10.416666666666666</v>
      </c>
      <c r="I50" s="4">
        <v>0</v>
      </c>
      <c r="J50" s="4">
        <v>0</v>
      </c>
      <c r="K50" s="12">
        <f t="shared" si="3"/>
        <v>0</v>
      </c>
      <c r="L50" s="12">
        <f t="shared" si="4"/>
        <v>0</v>
      </c>
      <c r="M50" s="4" t="s">
        <v>66</v>
      </c>
    </row>
    <row r="51" spans="1:15" x14ac:dyDescent="0.25">
      <c r="C51" s="3">
        <v>1</v>
      </c>
      <c r="D51" s="4" t="s">
        <v>1</v>
      </c>
      <c r="E51" s="3">
        <f t="shared" si="6"/>
        <v>1</v>
      </c>
      <c r="F51" s="4">
        <v>0.85</v>
      </c>
      <c r="G51" s="1">
        <f t="shared" si="1"/>
        <v>0.85</v>
      </c>
      <c r="H51" s="7">
        <f t="shared" si="9"/>
        <v>0.14756944444444445</v>
      </c>
      <c r="I51" s="4">
        <v>884</v>
      </c>
      <c r="J51" s="4">
        <v>0</v>
      </c>
      <c r="K51" s="12">
        <f t="shared" si="3"/>
        <v>1.3045138888888888</v>
      </c>
      <c r="L51" s="12">
        <f t="shared" si="4"/>
        <v>0</v>
      </c>
      <c r="M51" s="4" t="s">
        <v>35</v>
      </c>
    </row>
    <row r="52" spans="1:15" x14ac:dyDescent="0.25">
      <c r="C52" s="3">
        <v>20</v>
      </c>
      <c r="D52" s="4" t="s">
        <v>113</v>
      </c>
      <c r="E52" s="3">
        <f t="shared" si="6"/>
        <v>20</v>
      </c>
      <c r="F52" s="4">
        <v>1</v>
      </c>
      <c r="G52" s="1">
        <f t="shared" si="1"/>
        <v>20</v>
      </c>
      <c r="H52" s="7">
        <f t="shared" si="9"/>
        <v>3.4722222222222223</v>
      </c>
      <c r="I52" s="4">
        <v>21</v>
      </c>
      <c r="J52" s="4">
        <v>0</v>
      </c>
      <c r="K52" s="12">
        <f t="shared" si="3"/>
        <v>0.72916666666666674</v>
      </c>
      <c r="L52" s="12">
        <f t="shared" si="4"/>
        <v>0</v>
      </c>
      <c r="M52" s="4" t="s">
        <v>67</v>
      </c>
    </row>
    <row r="53" spans="1:15" x14ac:dyDescent="0.25">
      <c r="E53" s="3">
        <f t="shared" si="6"/>
        <v>0</v>
      </c>
      <c r="G53" s="1">
        <f t="shared" si="1"/>
        <v>0</v>
      </c>
      <c r="H53" s="7">
        <f t="shared" si="9"/>
        <v>0</v>
      </c>
      <c r="I53" s="1">
        <v>0</v>
      </c>
      <c r="J53" s="1">
        <v>0</v>
      </c>
      <c r="K53" s="12">
        <f t="shared" si="3"/>
        <v>0</v>
      </c>
      <c r="L53" s="12">
        <f t="shared" si="4"/>
        <v>0</v>
      </c>
      <c r="M53" s="4" t="s">
        <v>38</v>
      </c>
      <c r="N53" s="1" t="s">
        <v>68</v>
      </c>
    </row>
    <row r="54" spans="1:15" x14ac:dyDescent="0.25">
      <c r="E54" s="3">
        <f t="shared" si="6"/>
        <v>0</v>
      </c>
      <c r="G54" s="1">
        <f t="shared" si="1"/>
        <v>0</v>
      </c>
      <c r="H54" s="7">
        <f t="shared" si="9"/>
        <v>0</v>
      </c>
      <c r="I54" s="1">
        <v>0</v>
      </c>
      <c r="J54" s="1">
        <v>0</v>
      </c>
      <c r="K54" s="12">
        <f t="shared" si="3"/>
        <v>0</v>
      </c>
      <c r="L54" s="12">
        <f t="shared" si="4"/>
        <v>0</v>
      </c>
      <c r="M54" s="4" t="s">
        <v>14</v>
      </c>
      <c r="N54" s="1" t="s">
        <v>68</v>
      </c>
    </row>
    <row r="55" spans="1:15" x14ac:dyDescent="0.25">
      <c r="E55" s="3">
        <f t="shared" si="6"/>
        <v>0</v>
      </c>
      <c r="G55" s="1">
        <f t="shared" si="1"/>
        <v>0</v>
      </c>
      <c r="H55" s="7">
        <f t="shared" si="9"/>
        <v>0</v>
      </c>
      <c r="I55" s="1">
        <v>0</v>
      </c>
      <c r="J55" s="1">
        <v>0</v>
      </c>
      <c r="K55" s="12">
        <f t="shared" si="3"/>
        <v>0</v>
      </c>
      <c r="L55" s="12">
        <f t="shared" si="4"/>
        <v>0</v>
      </c>
      <c r="M55" s="4" t="s">
        <v>20</v>
      </c>
      <c r="N55" s="1" t="s">
        <v>68</v>
      </c>
    </row>
    <row r="56" spans="1:15" s="14" customFormat="1" x14ac:dyDescent="0.25">
      <c r="C56" s="15"/>
      <c r="E56" s="15">
        <f t="shared" si="6"/>
        <v>0</v>
      </c>
      <c r="G56" s="14">
        <v>576</v>
      </c>
      <c r="H56" s="16"/>
      <c r="K56" s="17">
        <v>29</v>
      </c>
      <c r="L56" s="17">
        <v>14</v>
      </c>
    </row>
    <row r="57" spans="1:15" s="8" customFormat="1" x14ac:dyDescent="0.25">
      <c r="A57" s="8" t="s">
        <v>31</v>
      </c>
      <c r="B57" s="8" t="s">
        <v>70</v>
      </c>
      <c r="C57" s="9">
        <v>500</v>
      </c>
      <c r="D57" s="8" t="s">
        <v>21</v>
      </c>
      <c r="E57" s="9">
        <f t="shared" si="6"/>
        <v>500</v>
      </c>
      <c r="F57" s="8">
        <v>1</v>
      </c>
      <c r="G57" s="1">
        <f t="shared" si="1"/>
        <v>500</v>
      </c>
      <c r="H57" s="10">
        <f>G57*100/2071</f>
        <v>24.142926122646063</v>
      </c>
      <c r="I57" s="8">
        <v>180</v>
      </c>
      <c r="J57" s="8">
        <v>0</v>
      </c>
      <c r="K57" s="12">
        <f t="shared" si="3"/>
        <v>43.457267020762913</v>
      </c>
      <c r="L57" s="12">
        <f t="shared" si="4"/>
        <v>0</v>
      </c>
      <c r="M57" s="8" t="s">
        <v>71</v>
      </c>
      <c r="N57" s="8" t="s">
        <v>72</v>
      </c>
      <c r="O57" s="8" t="s">
        <v>82</v>
      </c>
    </row>
    <row r="58" spans="1:15" s="8" customFormat="1" x14ac:dyDescent="0.25">
      <c r="C58" s="9">
        <v>50</v>
      </c>
      <c r="D58" s="8" t="s">
        <v>73</v>
      </c>
      <c r="E58" s="9">
        <f t="shared" si="6"/>
        <v>50</v>
      </c>
      <c r="F58" s="8">
        <v>1</v>
      </c>
      <c r="G58" s="1">
        <f t="shared" si="1"/>
        <v>50</v>
      </c>
      <c r="H58" s="10">
        <f t="shared" ref="H58:H70" si="10">G58*100/2071</f>
        <v>2.4142926122646067</v>
      </c>
      <c r="I58" s="8">
        <v>40</v>
      </c>
      <c r="J58" s="8">
        <v>10</v>
      </c>
      <c r="K58" s="12">
        <f t="shared" si="3"/>
        <v>0.96571704490584265</v>
      </c>
      <c r="L58" s="12">
        <f t="shared" si="4"/>
        <v>0.24142926122646066</v>
      </c>
      <c r="M58" s="8" t="s">
        <v>27</v>
      </c>
    </row>
    <row r="59" spans="1:15" s="8" customFormat="1" x14ac:dyDescent="0.25">
      <c r="C59" s="9">
        <v>40</v>
      </c>
      <c r="D59" s="8" t="s">
        <v>21</v>
      </c>
      <c r="E59" s="9">
        <f t="shared" si="6"/>
        <v>40</v>
      </c>
      <c r="F59" s="8">
        <v>1</v>
      </c>
      <c r="G59" s="1">
        <f t="shared" si="1"/>
        <v>40</v>
      </c>
      <c r="H59" s="10">
        <f t="shared" si="10"/>
        <v>1.9314340898116851</v>
      </c>
      <c r="I59" s="8">
        <v>364</v>
      </c>
      <c r="J59" s="8">
        <v>70</v>
      </c>
      <c r="K59" s="12">
        <f t="shared" si="3"/>
        <v>7.0304200869145337</v>
      </c>
      <c r="L59" s="12">
        <f t="shared" si="4"/>
        <v>1.3520038628681794</v>
      </c>
      <c r="M59" s="8" t="s">
        <v>74</v>
      </c>
    </row>
    <row r="60" spans="1:15" s="8" customFormat="1" x14ac:dyDescent="0.25">
      <c r="C60" s="9">
        <v>2</v>
      </c>
      <c r="D60" s="8" t="s">
        <v>1</v>
      </c>
      <c r="E60" s="9">
        <f t="shared" si="6"/>
        <v>2</v>
      </c>
      <c r="F60" s="8">
        <v>0.85</v>
      </c>
      <c r="G60" s="1">
        <f t="shared" si="1"/>
        <v>1.7</v>
      </c>
      <c r="H60" s="10">
        <f t="shared" si="10"/>
        <v>8.2085948816996615E-2</v>
      </c>
      <c r="I60" s="8">
        <v>884</v>
      </c>
      <c r="J60" s="8">
        <v>0</v>
      </c>
      <c r="K60" s="12">
        <f t="shared" si="3"/>
        <v>0.72563978754225</v>
      </c>
      <c r="L60" s="12">
        <f t="shared" si="4"/>
        <v>0</v>
      </c>
      <c r="M60" s="8" t="s">
        <v>35</v>
      </c>
    </row>
    <row r="61" spans="1:15" s="8" customFormat="1" x14ac:dyDescent="0.25">
      <c r="C61" s="9">
        <v>300</v>
      </c>
      <c r="D61" s="8" t="s">
        <v>21</v>
      </c>
      <c r="E61" s="9">
        <f t="shared" si="6"/>
        <v>300</v>
      </c>
      <c r="F61" s="8">
        <v>1</v>
      </c>
      <c r="G61" s="1">
        <f t="shared" si="1"/>
        <v>300</v>
      </c>
      <c r="H61" s="10">
        <f t="shared" si="10"/>
        <v>14.485755673587638</v>
      </c>
      <c r="I61" s="8">
        <v>21</v>
      </c>
      <c r="J61" s="8">
        <v>10</v>
      </c>
      <c r="K61" s="12">
        <f t="shared" si="3"/>
        <v>3.0420086914534039</v>
      </c>
      <c r="L61" s="12">
        <f t="shared" si="4"/>
        <v>1.4485755673587639</v>
      </c>
      <c r="M61" s="8" t="s">
        <v>26</v>
      </c>
    </row>
    <row r="62" spans="1:15" s="8" customFormat="1" x14ac:dyDescent="0.25">
      <c r="C62" s="9">
        <v>80</v>
      </c>
      <c r="D62" s="8" t="s">
        <v>113</v>
      </c>
      <c r="E62" s="9">
        <f t="shared" si="6"/>
        <v>80</v>
      </c>
      <c r="F62" s="8">
        <v>1</v>
      </c>
      <c r="G62" s="1">
        <f t="shared" si="1"/>
        <v>80</v>
      </c>
      <c r="H62" s="10">
        <f t="shared" si="10"/>
        <v>3.8628681796233701</v>
      </c>
      <c r="I62" s="8">
        <v>292</v>
      </c>
      <c r="J62" s="8">
        <v>10</v>
      </c>
      <c r="K62" s="12">
        <f t="shared" si="3"/>
        <v>11.279575084500241</v>
      </c>
      <c r="L62" s="12">
        <f t="shared" si="4"/>
        <v>0.38628681796233699</v>
      </c>
      <c r="M62" s="8" t="s">
        <v>75</v>
      </c>
      <c r="N62" s="8" t="s">
        <v>76</v>
      </c>
    </row>
    <row r="63" spans="1:15" s="8" customFormat="1" x14ac:dyDescent="0.25">
      <c r="C63" s="9">
        <v>1</v>
      </c>
      <c r="D63" s="8" t="s">
        <v>7</v>
      </c>
      <c r="E63" s="9">
        <f t="shared" si="6"/>
        <v>1</v>
      </c>
      <c r="F63" s="8">
        <v>100</v>
      </c>
      <c r="G63" s="1">
        <f t="shared" si="1"/>
        <v>100</v>
      </c>
      <c r="H63" s="10">
        <f t="shared" si="10"/>
        <v>4.8285852245292133</v>
      </c>
      <c r="I63" s="8">
        <v>30</v>
      </c>
      <c r="J63" s="8">
        <v>5</v>
      </c>
      <c r="K63" s="12">
        <f t="shared" si="3"/>
        <v>1.4485755673587641</v>
      </c>
      <c r="L63" s="12">
        <f t="shared" si="4"/>
        <v>0.24142926122646066</v>
      </c>
      <c r="M63" s="8" t="s">
        <v>77</v>
      </c>
    </row>
    <row r="64" spans="1:15" s="8" customFormat="1" x14ac:dyDescent="0.25">
      <c r="C64" s="9">
        <v>1</v>
      </c>
      <c r="D64" s="8" t="s">
        <v>79</v>
      </c>
      <c r="E64" s="9">
        <f t="shared" si="6"/>
        <v>1</v>
      </c>
      <c r="F64" s="8">
        <v>0</v>
      </c>
      <c r="G64" s="1">
        <f t="shared" si="1"/>
        <v>0</v>
      </c>
      <c r="H64" s="10">
        <f t="shared" si="10"/>
        <v>0</v>
      </c>
      <c r="I64" s="8">
        <v>21</v>
      </c>
      <c r="J64" s="8">
        <v>8</v>
      </c>
      <c r="K64" s="12">
        <f t="shared" si="3"/>
        <v>0</v>
      </c>
      <c r="L64" s="12">
        <f t="shared" si="4"/>
        <v>0</v>
      </c>
      <c r="M64" s="8" t="s">
        <v>78</v>
      </c>
    </row>
    <row r="65" spans="1:15" s="8" customFormat="1" x14ac:dyDescent="0.25">
      <c r="C65" s="9">
        <v>1</v>
      </c>
      <c r="D65" s="8" t="s">
        <v>7</v>
      </c>
      <c r="E65" s="9">
        <f t="shared" si="6"/>
        <v>1</v>
      </c>
      <c r="F65" s="8">
        <v>0</v>
      </c>
      <c r="G65" s="1">
        <f t="shared" si="1"/>
        <v>0</v>
      </c>
      <c r="H65" s="10">
        <f t="shared" si="10"/>
        <v>0</v>
      </c>
      <c r="I65" s="8">
        <v>0</v>
      </c>
      <c r="J65" s="8">
        <v>0</v>
      </c>
      <c r="K65" s="12">
        <f t="shared" si="3"/>
        <v>0</v>
      </c>
      <c r="L65" s="12">
        <f t="shared" si="4"/>
        <v>0</v>
      </c>
      <c r="M65" s="8" t="s">
        <v>80</v>
      </c>
    </row>
    <row r="66" spans="1:15" s="8" customFormat="1" x14ac:dyDescent="0.25">
      <c r="C66" s="9"/>
      <c r="D66" s="8" t="s">
        <v>81</v>
      </c>
      <c r="E66" s="9">
        <f t="shared" si="6"/>
        <v>0</v>
      </c>
      <c r="F66" s="8">
        <v>0</v>
      </c>
      <c r="G66" s="1">
        <f t="shared" si="1"/>
        <v>0</v>
      </c>
      <c r="H66" s="10">
        <f t="shared" si="10"/>
        <v>0</v>
      </c>
      <c r="I66" s="8">
        <v>0</v>
      </c>
      <c r="J66" s="8">
        <v>0</v>
      </c>
      <c r="K66" s="12">
        <f t="shared" si="3"/>
        <v>0</v>
      </c>
      <c r="L66" s="12">
        <f t="shared" si="4"/>
        <v>0</v>
      </c>
      <c r="M66" s="8" t="s">
        <v>20</v>
      </c>
    </row>
    <row r="67" spans="1:15" s="8" customFormat="1" x14ac:dyDescent="0.25">
      <c r="C67" s="9">
        <v>1</v>
      </c>
      <c r="D67" s="8" t="s">
        <v>36</v>
      </c>
      <c r="E67" s="9">
        <f t="shared" si="6"/>
        <v>1</v>
      </c>
      <c r="F67" s="8">
        <v>0</v>
      </c>
      <c r="G67" s="1">
        <f t="shared" ref="G67:G130" si="11">F67*E67</f>
        <v>0</v>
      </c>
      <c r="H67" s="10">
        <f t="shared" si="10"/>
        <v>0</v>
      </c>
      <c r="I67" s="8">
        <v>98</v>
      </c>
      <c r="J67" s="8">
        <v>10</v>
      </c>
      <c r="K67" s="12">
        <f t="shared" ref="K67:K130" si="12">I67*H67/100</f>
        <v>0</v>
      </c>
      <c r="L67" s="12">
        <f t="shared" ref="L67:L130" si="13">J67*H67/100</f>
        <v>0</v>
      </c>
      <c r="M67" s="8" t="s">
        <v>37</v>
      </c>
    </row>
    <row r="68" spans="1:15" s="8" customFormat="1" x14ac:dyDescent="0.25">
      <c r="C68" s="9"/>
      <c r="E68" s="9">
        <f t="shared" si="6"/>
        <v>0</v>
      </c>
      <c r="F68" s="8">
        <v>0</v>
      </c>
      <c r="G68" s="1">
        <f t="shared" si="11"/>
        <v>0</v>
      </c>
      <c r="H68" s="10">
        <f t="shared" si="10"/>
        <v>0</v>
      </c>
      <c r="I68" s="8">
        <v>0</v>
      </c>
      <c r="J68" s="8">
        <v>0</v>
      </c>
      <c r="K68" s="12">
        <f t="shared" si="12"/>
        <v>0</v>
      </c>
      <c r="L68" s="12">
        <f t="shared" si="13"/>
        <v>0</v>
      </c>
      <c r="M68" s="8" t="s">
        <v>14</v>
      </c>
    </row>
    <row r="69" spans="1:15" s="8" customFormat="1" x14ac:dyDescent="0.25">
      <c r="C69" s="9"/>
      <c r="E69" s="9">
        <f t="shared" si="6"/>
        <v>0</v>
      </c>
      <c r="F69" s="8">
        <v>0</v>
      </c>
      <c r="G69" s="1">
        <f t="shared" si="11"/>
        <v>0</v>
      </c>
      <c r="H69" s="10">
        <f t="shared" si="10"/>
        <v>0</v>
      </c>
      <c r="I69" s="8">
        <v>0</v>
      </c>
      <c r="J69" s="8">
        <v>0</v>
      </c>
      <c r="K69" s="12">
        <f t="shared" si="12"/>
        <v>0</v>
      </c>
      <c r="L69" s="12">
        <f t="shared" si="13"/>
        <v>0</v>
      </c>
      <c r="M69" s="8" t="s">
        <v>20</v>
      </c>
    </row>
    <row r="70" spans="1:15" s="8" customFormat="1" x14ac:dyDescent="0.25">
      <c r="C70" s="9">
        <v>1000</v>
      </c>
      <c r="D70" s="8" t="s">
        <v>113</v>
      </c>
      <c r="E70" s="9">
        <f t="shared" si="6"/>
        <v>1000</v>
      </c>
      <c r="F70" s="8">
        <v>1</v>
      </c>
      <c r="G70" s="1">
        <f t="shared" si="11"/>
        <v>1000</v>
      </c>
      <c r="H70" s="10">
        <f t="shared" si="10"/>
        <v>48.285852245292126</v>
      </c>
      <c r="I70" s="8">
        <v>0</v>
      </c>
      <c r="J70" s="8">
        <v>0</v>
      </c>
      <c r="K70" s="12">
        <f t="shared" si="12"/>
        <v>0</v>
      </c>
      <c r="L70" s="12">
        <f t="shared" si="13"/>
        <v>0</v>
      </c>
      <c r="M70" s="8" t="s">
        <v>66</v>
      </c>
    </row>
    <row r="71" spans="1:15" s="14" customFormat="1" x14ac:dyDescent="0.25">
      <c r="C71" s="15"/>
      <c r="E71" s="15"/>
      <c r="G71" s="14">
        <v>2071</v>
      </c>
      <c r="H71" s="16"/>
      <c r="K71" s="17">
        <v>68</v>
      </c>
      <c r="L71" s="17">
        <v>4</v>
      </c>
    </row>
    <row r="72" spans="1:15" x14ac:dyDescent="0.25">
      <c r="A72" s="1" t="s">
        <v>83</v>
      </c>
      <c r="B72" s="2" t="s">
        <v>84</v>
      </c>
      <c r="C72" s="3">
        <v>500</v>
      </c>
      <c r="D72" s="4" t="s">
        <v>21</v>
      </c>
      <c r="E72" s="3">
        <f t="shared" si="6"/>
        <v>500</v>
      </c>
      <c r="F72" s="4">
        <v>1</v>
      </c>
      <c r="G72" s="1">
        <f t="shared" si="11"/>
        <v>500</v>
      </c>
      <c r="H72" s="7">
        <f>G72*100/1027</f>
        <v>48.685491723466406</v>
      </c>
      <c r="I72" s="4">
        <v>21</v>
      </c>
      <c r="J72" s="4">
        <v>10</v>
      </c>
      <c r="K72" s="12">
        <f t="shared" si="12"/>
        <v>10.223953261927946</v>
      </c>
      <c r="L72" s="12">
        <f t="shared" si="13"/>
        <v>4.8685491723466408</v>
      </c>
      <c r="M72" s="4" t="s">
        <v>26</v>
      </c>
      <c r="O72" s="1" t="s">
        <v>92</v>
      </c>
    </row>
    <row r="73" spans="1:15" x14ac:dyDescent="0.25">
      <c r="C73" s="3">
        <v>50</v>
      </c>
      <c r="D73" s="4" t="s">
        <v>21</v>
      </c>
      <c r="E73" s="3">
        <f t="shared" si="6"/>
        <v>50</v>
      </c>
      <c r="F73" s="4">
        <v>1</v>
      </c>
      <c r="G73" s="1">
        <f t="shared" si="11"/>
        <v>50</v>
      </c>
      <c r="H73" s="7">
        <f t="shared" ref="H73:H84" si="14">G73*100/1027</f>
        <v>4.8685491723466408</v>
      </c>
      <c r="I73" s="4">
        <v>40</v>
      </c>
      <c r="J73" s="4">
        <v>10</v>
      </c>
      <c r="K73" s="12">
        <f t="shared" si="12"/>
        <v>1.9474196689386563</v>
      </c>
      <c r="L73" s="12">
        <f t="shared" si="13"/>
        <v>0.48685491723466406</v>
      </c>
      <c r="M73" s="4" t="s">
        <v>27</v>
      </c>
    </row>
    <row r="74" spans="1:15" x14ac:dyDescent="0.25">
      <c r="C74" s="3">
        <v>1</v>
      </c>
      <c r="D74" s="4" t="s">
        <v>36</v>
      </c>
      <c r="E74" s="3">
        <f t="shared" si="6"/>
        <v>1</v>
      </c>
      <c r="F74" s="4">
        <v>0</v>
      </c>
      <c r="G74" s="1">
        <f t="shared" si="11"/>
        <v>0</v>
      </c>
      <c r="H74" s="7">
        <f t="shared" si="14"/>
        <v>0</v>
      </c>
      <c r="I74" s="4">
        <v>98</v>
      </c>
      <c r="J74" s="4">
        <v>10</v>
      </c>
      <c r="K74" s="12">
        <f t="shared" si="12"/>
        <v>0</v>
      </c>
      <c r="L74" s="12">
        <f t="shared" si="13"/>
        <v>0</v>
      </c>
      <c r="M74" s="4" t="s">
        <v>37</v>
      </c>
      <c r="N74" s="1" t="s">
        <v>42</v>
      </c>
    </row>
    <row r="75" spans="1:15" x14ac:dyDescent="0.25">
      <c r="C75" s="3">
        <v>50</v>
      </c>
      <c r="D75" s="4" t="s">
        <v>21</v>
      </c>
      <c r="E75" s="3">
        <f t="shared" si="6"/>
        <v>50</v>
      </c>
      <c r="F75" s="4">
        <v>1</v>
      </c>
      <c r="G75" s="1">
        <f t="shared" si="11"/>
        <v>50</v>
      </c>
      <c r="H75" s="7">
        <f t="shared" si="14"/>
        <v>4.8685491723466408</v>
      </c>
      <c r="I75" s="4">
        <v>43</v>
      </c>
      <c r="J75" s="4">
        <v>35</v>
      </c>
      <c r="K75" s="12">
        <f t="shared" si="12"/>
        <v>2.0934761441090557</v>
      </c>
      <c r="L75" s="12">
        <f t="shared" si="13"/>
        <v>1.7039922103213243</v>
      </c>
      <c r="M75" s="4" t="s">
        <v>85</v>
      </c>
    </row>
    <row r="76" spans="1:15" x14ac:dyDescent="0.25">
      <c r="C76" s="3">
        <v>200</v>
      </c>
      <c r="D76" s="4" t="s">
        <v>21</v>
      </c>
      <c r="E76" s="3">
        <f t="shared" si="6"/>
        <v>200</v>
      </c>
      <c r="F76" s="4">
        <v>1</v>
      </c>
      <c r="G76" s="1">
        <f t="shared" si="11"/>
        <v>200</v>
      </c>
      <c r="H76" s="7">
        <f t="shared" si="14"/>
        <v>19.474196689386563</v>
      </c>
      <c r="I76" s="4">
        <v>21</v>
      </c>
      <c r="J76" s="4">
        <v>8</v>
      </c>
      <c r="K76" s="12">
        <f t="shared" si="12"/>
        <v>4.089581304771178</v>
      </c>
      <c r="L76" s="12">
        <f t="shared" si="13"/>
        <v>1.5579357351509251</v>
      </c>
      <c r="M76" s="4" t="s">
        <v>191</v>
      </c>
      <c r="N76" s="1" t="s">
        <v>86</v>
      </c>
    </row>
    <row r="77" spans="1:15" x14ac:dyDescent="0.25">
      <c r="D77" s="4" t="s">
        <v>87</v>
      </c>
      <c r="E77" s="3">
        <f t="shared" si="6"/>
        <v>0</v>
      </c>
      <c r="F77" s="4">
        <v>0</v>
      </c>
      <c r="G77" s="1">
        <f t="shared" si="11"/>
        <v>0</v>
      </c>
      <c r="H77" s="7">
        <f t="shared" si="14"/>
        <v>0</v>
      </c>
      <c r="I77" s="4">
        <v>0</v>
      </c>
      <c r="J77" s="4">
        <v>0</v>
      </c>
      <c r="K77" s="12">
        <f t="shared" si="12"/>
        <v>0</v>
      </c>
      <c r="L77" s="12">
        <f t="shared" si="13"/>
        <v>0</v>
      </c>
      <c r="M77" s="4" t="s">
        <v>88</v>
      </c>
    </row>
    <row r="78" spans="1:15" x14ac:dyDescent="0.25">
      <c r="D78" s="4"/>
      <c r="E78" s="3">
        <f t="shared" si="6"/>
        <v>0</v>
      </c>
      <c r="F78" s="4">
        <v>0</v>
      </c>
      <c r="G78" s="1">
        <f t="shared" si="11"/>
        <v>0</v>
      </c>
      <c r="H78" s="7">
        <f t="shared" si="14"/>
        <v>0</v>
      </c>
      <c r="I78" s="4">
        <v>0</v>
      </c>
      <c r="J78" s="4">
        <v>0</v>
      </c>
      <c r="K78" s="12">
        <f t="shared" si="12"/>
        <v>0</v>
      </c>
      <c r="L78" s="12">
        <f t="shared" si="13"/>
        <v>0</v>
      </c>
      <c r="M78" s="4" t="s">
        <v>17</v>
      </c>
      <c r="N78" s="1" t="s">
        <v>89</v>
      </c>
    </row>
    <row r="79" spans="1:15" x14ac:dyDescent="0.25">
      <c r="C79" s="3">
        <v>10</v>
      </c>
      <c r="D79" s="4" t="s">
        <v>21</v>
      </c>
      <c r="E79" s="3">
        <f t="shared" si="6"/>
        <v>10</v>
      </c>
      <c r="F79" s="4">
        <v>1</v>
      </c>
      <c r="G79" s="1">
        <f t="shared" si="11"/>
        <v>10</v>
      </c>
      <c r="H79" s="7">
        <f t="shared" si="14"/>
        <v>0.97370983446932813</v>
      </c>
      <c r="I79" s="4">
        <v>364</v>
      </c>
      <c r="J79" s="4">
        <v>70</v>
      </c>
      <c r="K79" s="12">
        <f t="shared" si="12"/>
        <v>3.5443037974683547</v>
      </c>
      <c r="L79" s="12">
        <f t="shared" si="13"/>
        <v>0.6815968841285297</v>
      </c>
      <c r="M79" s="4" t="s">
        <v>74</v>
      </c>
    </row>
    <row r="80" spans="1:15" x14ac:dyDescent="0.25">
      <c r="C80" s="3">
        <v>20</v>
      </c>
      <c r="D80" s="4" t="s">
        <v>113</v>
      </c>
      <c r="E80" s="3">
        <f t="shared" si="6"/>
        <v>20</v>
      </c>
      <c r="F80" s="4">
        <v>0.85</v>
      </c>
      <c r="G80" s="1">
        <f t="shared" si="11"/>
        <v>17</v>
      </c>
      <c r="H80" s="7">
        <f t="shared" si="14"/>
        <v>1.6553067185978578</v>
      </c>
      <c r="I80" s="4">
        <v>884</v>
      </c>
      <c r="J80" s="4">
        <v>0</v>
      </c>
      <c r="K80" s="12">
        <f t="shared" si="12"/>
        <v>14.632911392405063</v>
      </c>
      <c r="L80" s="12">
        <f t="shared" si="13"/>
        <v>0</v>
      </c>
      <c r="M80" s="4" t="s">
        <v>35</v>
      </c>
    </row>
    <row r="81" spans="1:15" x14ac:dyDescent="0.25">
      <c r="C81" s="3">
        <v>200</v>
      </c>
      <c r="D81" s="4" t="s">
        <v>113</v>
      </c>
      <c r="E81" s="3">
        <f t="shared" si="6"/>
        <v>200</v>
      </c>
      <c r="F81" s="4">
        <v>1</v>
      </c>
      <c r="G81" s="1">
        <f t="shared" si="11"/>
        <v>200</v>
      </c>
      <c r="H81" s="7">
        <f t="shared" si="14"/>
        <v>19.474196689386563</v>
      </c>
      <c r="I81" s="4">
        <v>10</v>
      </c>
      <c r="J81" s="4">
        <v>0</v>
      </c>
      <c r="K81" s="12">
        <f t="shared" si="12"/>
        <v>1.9474196689386563</v>
      </c>
      <c r="L81" s="12">
        <f t="shared" si="13"/>
        <v>0</v>
      </c>
      <c r="M81" s="4" t="s">
        <v>90</v>
      </c>
    </row>
    <row r="82" spans="1:15" x14ac:dyDescent="0.25">
      <c r="E82" s="3">
        <f t="shared" si="6"/>
        <v>0</v>
      </c>
      <c r="G82" s="1">
        <f t="shared" si="11"/>
        <v>0</v>
      </c>
      <c r="H82" s="7">
        <f t="shared" si="14"/>
        <v>0</v>
      </c>
      <c r="I82" s="1">
        <v>0</v>
      </c>
      <c r="J82" s="1">
        <v>0</v>
      </c>
      <c r="K82" s="12">
        <f t="shared" si="12"/>
        <v>0</v>
      </c>
      <c r="L82" s="12">
        <f t="shared" si="13"/>
        <v>0</v>
      </c>
      <c r="M82" s="4" t="s">
        <v>14</v>
      </c>
      <c r="N82" s="1" t="s">
        <v>68</v>
      </c>
    </row>
    <row r="83" spans="1:15" x14ac:dyDescent="0.25">
      <c r="E83" s="3">
        <f t="shared" si="6"/>
        <v>0</v>
      </c>
      <c r="G83" s="1">
        <f t="shared" si="11"/>
        <v>0</v>
      </c>
      <c r="H83" s="7">
        <f t="shared" si="14"/>
        <v>0</v>
      </c>
      <c r="I83" s="1">
        <v>0</v>
      </c>
      <c r="J83" s="1">
        <v>0</v>
      </c>
      <c r="K83" s="12">
        <f t="shared" si="12"/>
        <v>0</v>
      </c>
      <c r="L83" s="12">
        <f t="shared" si="13"/>
        <v>0</v>
      </c>
      <c r="M83" s="4" t="s">
        <v>91</v>
      </c>
      <c r="N83" s="1" t="s">
        <v>68</v>
      </c>
    </row>
    <row r="84" spans="1:15" x14ac:dyDescent="0.25">
      <c r="E84" s="3">
        <f t="shared" si="6"/>
        <v>0</v>
      </c>
      <c r="G84" s="1">
        <f t="shared" si="11"/>
        <v>0</v>
      </c>
      <c r="H84" s="7">
        <f t="shared" si="14"/>
        <v>0</v>
      </c>
      <c r="K84" s="12">
        <f t="shared" si="12"/>
        <v>0</v>
      </c>
      <c r="L84" s="12">
        <f t="shared" si="13"/>
        <v>0</v>
      </c>
    </row>
    <row r="85" spans="1:15" s="14" customFormat="1" x14ac:dyDescent="0.25">
      <c r="C85" s="15"/>
      <c r="E85" s="15">
        <f t="shared" si="6"/>
        <v>0</v>
      </c>
      <c r="G85" s="14">
        <v>1027</v>
      </c>
      <c r="H85" s="16"/>
      <c r="K85" s="17">
        <v>38</v>
      </c>
      <c r="L85" s="17">
        <v>9</v>
      </c>
    </row>
    <row r="86" spans="1:15" s="8" customFormat="1" x14ac:dyDescent="0.25">
      <c r="A86" s="8" t="s">
        <v>93</v>
      </c>
      <c r="B86" s="8" t="s">
        <v>94</v>
      </c>
      <c r="C86" s="9">
        <v>1000</v>
      </c>
      <c r="D86" s="8" t="s">
        <v>21</v>
      </c>
      <c r="E86" s="9">
        <f t="shared" si="6"/>
        <v>1000</v>
      </c>
      <c r="F86" s="8">
        <v>1</v>
      </c>
      <c r="G86" s="1">
        <f t="shared" si="11"/>
        <v>1000</v>
      </c>
      <c r="H86" s="10">
        <f>G86*100/1450</f>
        <v>68.965517241379317</v>
      </c>
      <c r="I86" s="8">
        <v>21</v>
      </c>
      <c r="J86" s="8">
        <v>10</v>
      </c>
      <c r="K86" s="12">
        <f t="shared" si="12"/>
        <v>14.482758620689657</v>
      </c>
      <c r="L86" s="12">
        <f t="shared" si="13"/>
        <v>6.8965517241379315</v>
      </c>
      <c r="M86" s="8" t="s">
        <v>26</v>
      </c>
      <c r="O86" s="8" t="s">
        <v>98</v>
      </c>
    </row>
    <row r="87" spans="1:15" s="8" customFormat="1" x14ac:dyDescent="0.25">
      <c r="C87" s="9">
        <v>100</v>
      </c>
      <c r="D87" s="8" t="s">
        <v>21</v>
      </c>
      <c r="E87" s="9">
        <f t="shared" si="6"/>
        <v>100</v>
      </c>
      <c r="F87" s="8">
        <v>1</v>
      </c>
      <c r="G87" s="1">
        <f t="shared" si="11"/>
        <v>100</v>
      </c>
      <c r="H87" s="10">
        <f t="shared" ref="H87:H92" si="15">G87*100/1450</f>
        <v>6.8965517241379306</v>
      </c>
      <c r="I87" s="8">
        <v>40</v>
      </c>
      <c r="J87" s="8">
        <v>10</v>
      </c>
      <c r="K87" s="12">
        <f t="shared" si="12"/>
        <v>2.7586206896551722</v>
      </c>
      <c r="L87" s="12">
        <f t="shared" si="13"/>
        <v>0.68965517241379304</v>
      </c>
      <c r="M87" s="8" t="s">
        <v>27</v>
      </c>
    </row>
    <row r="88" spans="1:15" s="8" customFormat="1" x14ac:dyDescent="0.25">
      <c r="C88" s="9">
        <v>30</v>
      </c>
      <c r="D88" s="8" t="s">
        <v>21</v>
      </c>
      <c r="E88" s="9">
        <f t="shared" ref="E88:E151" si="16">C88</f>
        <v>30</v>
      </c>
      <c r="F88" s="8">
        <v>1</v>
      </c>
      <c r="G88" s="1">
        <f t="shared" si="11"/>
        <v>30</v>
      </c>
      <c r="H88" s="10">
        <f t="shared" si="15"/>
        <v>2.0689655172413794</v>
      </c>
      <c r="I88" s="8">
        <v>27</v>
      </c>
      <c r="J88" s="8">
        <v>12</v>
      </c>
      <c r="K88" s="12">
        <f t="shared" si="12"/>
        <v>0.55862068965517242</v>
      </c>
      <c r="L88" s="12">
        <f t="shared" si="13"/>
        <v>0.24827586206896554</v>
      </c>
      <c r="M88" s="8" t="s">
        <v>95</v>
      </c>
    </row>
    <row r="89" spans="1:15" s="8" customFormat="1" x14ac:dyDescent="0.25">
      <c r="C89" s="9">
        <v>120</v>
      </c>
      <c r="D89" s="8" t="s">
        <v>21</v>
      </c>
      <c r="E89" s="9">
        <f t="shared" si="16"/>
        <v>120</v>
      </c>
      <c r="F89" s="8">
        <v>1</v>
      </c>
      <c r="G89" s="1">
        <f t="shared" si="11"/>
        <v>120</v>
      </c>
      <c r="H89" s="10">
        <f t="shared" si="15"/>
        <v>8.2758620689655178</v>
      </c>
      <c r="I89" s="8">
        <v>25</v>
      </c>
      <c r="J89" s="8">
        <v>10</v>
      </c>
      <c r="K89" s="12">
        <f t="shared" si="12"/>
        <v>2.0689655172413794</v>
      </c>
      <c r="L89" s="12">
        <f t="shared" si="13"/>
        <v>0.82758620689655171</v>
      </c>
      <c r="M89" s="8" t="s">
        <v>96</v>
      </c>
    </row>
    <row r="90" spans="1:15" s="8" customFormat="1" x14ac:dyDescent="0.25">
      <c r="C90" s="9">
        <v>200</v>
      </c>
      <c r="D90" s="8" t="s">
        <v>21</v>
      </c>
      <c r="E90" s="9">
        <f t="shared" si="16"/>
        <v>200</v>
      </c>
      <c r="F90" s="8">
        <v>1</v>
      </c>
      <c r="G90" s="1">
        <f t="shared" si="11"/>
        <v>200</v>
      </c>
      <c r="H90" s="10">
        <f t="shared" si="15"/>
        <v>13.793103448275861</v>
      </c>
      <c r="I90" s="8">
        <v>14</v>
      </c>
      <c r="J90" s="8">
        <v>15</v>
      </c>
      <c r="K90" s="12">
        <f t="shared" si="12"/>
        <v>1.9310344827586206</v>
      </c>
      <c r="L90" s="12">
        <f t="shared" si="13"/>
        <v>2.068965517241379</v>
      </c>
      <c r="M90" s="8" t="s">
        <v>97</v>
      </c>
    </row>
    <row r="91" spans="1:15" s="8" customFormat="1" x14ac:dyDescent="0.25">
      <c r="C91" s="9">
        <v>1</v>
      </c>
      <c r="D91" s="8" t="s">
        <v>36</v>
      </c>
      <c r="E91" s="9">
        <f t="shared" si="16"/>
        <v>1</v>
      </c>
      <c r="F91" s="8">
        <v>0</v>
      </c>
      <c r="G91" s="1">
        <f t="shared" si="11"/>
        <v>0</v>
      </c>
      <c r="H91" s="10">
        <f t="shared" si="15"/>
        <v>0</v>
      </c>
      <c r="I91" s="8">
        <v>98</v>
      </c>
      <c r="J91" s="8">
        <v>10</v>
      </c>
      <c r="K91" s="12">
        <f t="shared" si="12"/>
        <v>0</v>
      </c>
      <c r="L91" s="12">
        <f t="shared" si="13"/>
        <v>0</v>
      </c>
      <c r="M91" s="8" t="s">
        <v>37</v>
      </c>
    </row>
    <row r="92" spans="1:15" s="8" customFormat="1" x14ac:dyDescent="0.25">
      <c r="C92" s="9"/>
      <c r="E92" s="9">
        <f t="shared" si="16"/>
        <v>0</v>
      </c>
      <c r="G92" s="1">
        <f t="shared" si="11"/>
        <v>0</v>
      </c>
      <c r="H92" s="10">
        <f t="shared" si="15"/>
        <v>0</v>
      </c>
      <c r="I92" s="8">
        <v>0</v>
      </c>
      <c r="J92" s="8">
        <v>0</v>
      </c>
      <c r="K92" s="12">
        <f t="shared" si="12"/>
        <v>0</v>
      </c>
      <c r="L92" s="12">
        <f t="shared" si="13"/>
        <v>0</v>
      </c>
      <c r="M92" s="8" t="s">
        <v>14</v>
      </c>
    </row>
    <row r="93" spans="1:15" s="14" customFormat="1" x14ac:dyDescent="0.25">
      <c r="C93" s="15"/>
      <c r="E93" s="15">
        <f t="shared" si="16"/>
        <v>0</v>
      </c>
      <c r="G93" s="14">
        <f t="shared" si="11"/>
        <v>0</v>
      </c>
      <c r="H93" s="16"/>
      <c r="K93" s="17">
        <v>22</v>
      </c>
      <c r="L93" s="17">
        <v>11</v>
      </c>
      <c r="M93" s="14" t="s">
        <v>20</v>
      </c>
    </row>
    <row r="94" spans="1:15" ht="15.75" x14ac:dyDescent="0.25">
      <c r="A94" s="1" t="s">
        <v>83</v>
      </c>
      <c r="B94" s="5" t="s">
        <v>99</v>
      </c>
      <c r="C94" s="3">
        <v>40</v>
      </c>
      <c r="D94" s="4" t="s">
        <v>21</v>
      </c>
      <c r="E94" s="3">
        <f t="shared" si="16"/>
        <v>40</v>
      </c>
      <c r="F94" s="4">
        <v>0.7</v>
      </c>
      <c r="G94" s="1">
        <f t="shared" si="11"/>
        <v>28</v>
      </c>
      <c r="H94" s="7">
        <f>G94*100/103</f>
        <v>27.184466019417474</v>
      </c>
      <c r="I94" s="4">
        <v>850</v>
      </c>
      <c r="J94" s="4">
        <v>0</v>
      </c>
      <c r="K94" s="12">
        <f t="shared" si="12"/>
        <v>231.06796116504856</v>
      </c>
      <c r="L94" s="12">
        <f t="shared" si="13"/>
        <v>0</v>
      </c>
      <c r="M94" s="4" t="s">
        <v>2</v>
      </c>
      <c r="O94" s="5" t="s">
        <v>100</v>
      </c>
    </row>
    <row r="95" spans="1:15" ht="15.75" x14ac:dyDescent="0.25">
      <c r="C95" s="3">
        <v>30</v>
      </c>
      <c r="D95" s="4" t="s">
        <v>21</v>
      </c>
      <c r="E95" s="3">
        <f t="shared" si="16"/>
        <v>30</v>
      </c>
      <c r="F95" s="4">
        <v>1</v>
      </c>
      <c r="G95" s="1">
        <f t="shared" si="11"/>
        <v>30</v>
      </c>
      <c r="H95" s="7">
        <f t="shared" ref="H95:H103" si="17">G95*100/103</f>
        <v>29.126213592233011</v>
      </c>
      <c r="I95" s="4">
        <v>364</v>
      </c>
      <c r="J95" s="4">
        <v>70</v>
      </c>
      <c r="K95" s="12">
        <f t="shared" si="12"/>
        <v>106.01941747572818</v>
      </c>
      <c r="L95" s="12">
        <f t="shared" si="13"/>
        <v>20.388349514563107</v>
      </c>
      <c r="M95" s="4" t="s">
        <v>74</v>
      </c>
      <c r="O95" s="5"/>
    </row>
    <row r="96" spans="1:15" x14ac:dyDescent="0.25">
      <c r="C96" s="3">
        <v>1</v>
      </c>
      <c r="D96" s="1" t="s">
        <v>7</v>
      </c>
      <c r="E96" s="3">
        <f t="shared" si="16"/>
        <v>1</v>
      </c>
      <c r="F96" s="1">
        <v>20</v>
      </c>
      <c r="G96" s="1">
        <f t="shared" si="11"/>
        <v>20</v>
      </c>
      <c r="H96" s="7">
        <f t="shared" si="17"/>
        <v>19.417475728155338</v>
      </c>
      <c r="I96" s="1">
        <v>55</v>
      </c>
      <c r="J96" s="1">
        <v>0</v>
      </c>
      <c r="K96" s="12">
        <f t="shared" si="12"/>
        <v>10.679611650485436</v>
      </c>
      <c r="L96" s="12">
        <f t="shared" si="13"/>
        <v>0</v>
      </c>
      <c r="M96" s="4" t="s">
        <v>101</v>
      </c>
    </row>
    <row r="97" spans="1:15" x14ac:dyDescent="0.25">
      <c r="E97" s="3">
        <f t="shared" si="16"/>
        <v>0</v>
      </c>
      <c r="G97" s="1">
        <f t="shared" si="11"/>
        <v>0</v>
      </c>
      <c r="H97" s="7">
        <f t="shared" si="17"/>
        <v>0</v>
      </c>
      <c r="I97" s="1">
        <v>0</v>
      </c>
      <c r="J97" s="1">
        <v>0</v>
      </c>
      <c r="K97" s="12">
        <f t="shared" si="12"/>
        <v>0</v>
      </c>
      <c r="L97" s="12">
        <f t="shared" si="13"/>
        <v>0</v>
      </c>
      <c r="M97" s="4" t="s">
        <v>102</v>
      </c>
    </row>
    <row r="98" spans="1:15" x14ac:dyDescent="0.25">
      <c r="C98" s="3">
        <v>10</v>
      </c>
      <c r="D98" s="1" t="s">
        <v>113</v>
      </c>
      <c r="E98" s="3">
        <f t="shared" si="16"/>
        <v>10</v>
      </c>
      <c r="F98" s="1">
        <v>1</v>
      </c>
      <c r="G98" s="1">
        <f t="shared" si="11"/>
        <v>10</v>
      </c>
      <c r="H98" s="7">
        <f t="shared" si="17"/>
        <v>9.7087378640776691</v>
      </c>
      <c r="I98" s="1">
        <v>21</v>
      </c>
      <c r="J98" s="1">
        <v>0</v>
      </c>
      <c r="K98" s="12">
        <f t="shared" si="12"/>
        <v>2.0388349514563107</v>
      </c>
      <c r="L98" s="12">
        <f t="shared" si="13"/>
        <v>0</v>
      </c>
      <c r="M98" s="4" t="s">
        <v>67</v>
      </c>
    </row>
    <row r="99" spans="1:15" x14ac:dyDescent="0.25">
      <c r="C99" s="3">
        <v>10</v>
      </c>
      <c r="E99" s="3">
        <f t="shared" si="16"/>
        <v>10</v>
      </c>
      <c r="F99" s="1">
        <v>1.5</v>
      </c>
      <c r="G99" s="1">
        <f t="shared" si="11"/>
        <v>15</v>
      </c>
      <c r="H99" s="7">
        <f t="shared" si="17"/>
        <v>14.563106796116505</v>
      </c>
      <c r="I99" s="1">
        <v>304</v>
      </c>
      <c r="J99" s="1">
        <v>84</v>
      </c>
      <c r="K99" s="12">
        <f t="shared" si="12"/>
        <v>44.271844660194176</v>
      </c>
      <c r="L99" s="12">
        <f t="shared" si="13"/>
        <v>12.233009708737864</v>
      </c>
      <c r="M99" s="4" t="s">
        <v>29</v>
      </c>
    </row>
    <row r="100" spans="1:15" x14ac:dyDescent="0.25">
      <c r="C100" s="3">
        <v>1</v>
      </c>
      <c r="D100" s="1" t="s">
        <v>36</v>
      </c>
      <c r="E100" s="3">
        <f t="shared" si="16"/>
        <v>1</v>
      </c>
      <c r="F100" s="1">
        <v>0</v>
      </c>
      <c r="G100" s="1">
        <f t="shared" si="11"/>
        <v>0</v>
      </c>
      <c r="H100" s="7">
        <f t="shared" si="17"/>
        <v>0</v>
      </c>
      <c r="I100" s="1">
        <v>0</v>
      </c>
      <c r="J100" s="1">
        <v>0</v>
      </c>
      <c r="K100" s="12">
        <f t="shared" si="12"/>
        <v>0</v>
      </c>
      <c r="L100" s="12">
        <f t="shared" si="13"/>
        <v>0</v>
      </c>
      <c r="M100" s="4" t="s">
        <v>37</v>
      </c>
    </row>
    <row r="101" spans="1:15" x14ac:dyDescent="0.25">
      <c r="E101" s="3">
        <f t="shared" si="16"/>
        <v>0</v>
      </c>
      <c r="G101" s="1">
        <f t="shared" si="11"/>
        <v>0</v>
      </c>
      <c r="H101" s="7">
        <f t="shared" si="17"/>
        <v>0</v>
      </c>
      <c r="I101" s="1">
        <v>0</v>
      </c>
      <c r="J101" s="1">
        <v>0</v>
      </c>
      <c r="K101" s="12">
        <f t="shared" si="12"/>
        <v>0</v>
      </c>
      <c r="L101" s="12">
        <f t="shared" si="13"/>
        <v>0</v>
      </c>
      <c r="M101" s="4" t="s">
        <v>20</v>
      </c>
    </row>
    <row r="102" spans="1:15" x14ac:dyDescent="0.25">
      <c r="E102" s="3">
        <f t="shared" si="16"/>
        <v>0</v>
      </c>
      <c r="G102" s="1">
        <f t="shared" si="11"/>
        <v>0</v>
      </c>
      <c r="H102" s="7">
        <f t="shared" si="17"/>
        <v>0</v>
      </c>
      <c r="I102" s="1">
        <v>0</v>
      </c>
      <c r="J102" s="1">
        <v>0</v>
      </c>
      <c r="K102" s="12">
        <f t="shared" si="12"/>
        <v>0</v>
      </c>
      <c r="L102" s="12">
        <f t="shared" si="13"/>
        <v>0</v>
      </c>
      <c r="M102" s="4" t="s">
        <v>14</v>
      </c>
    </row>
    <row r="103" spans="1:15" x14ac:dyDescent="0.25">
      <c r="E103" s="3">
        <f t="shared" si="16"/>
        <v>0</v>
      </c>
      <c r="F103" s="1">
        <v>1</v>
      </c>
      <c r="G103" s="1">
        <f t="shared" si="11"/>
        <v>0</v>
      </c>
      <c r="H103" s="7">
        <f t="shared" si="17"/>
        <v>0</v>
      </c>
      <c r="I103" s="1">
        <v>0</v>
      </c>
      <c r="J103" s="1">
        <v>0</v>
      </c>
      <c r="K103" s="12">
        <f t="shared" si="12"/>
        <v>0</v>
      </c>
      <c r="L103" s="12">
        <f t="shared" si="13"/>
        <v>0</v>
      </c>
      <c r="M103" s="4" t="s">
        <v>103</v>
      </c>
    </row>
    <row r="104" spans="1:15" s="14" customFormat="1" x14ac:dyDescent="0.25">
      <c r="C104" s="15"/>
      <c r="E104" s="15">
        <f t="shared" si="16"/>
        <v>0</v>
      </c>
      <c r="F104" s="14">
        <v>1</v>
      </c>
      <c r="G104" s="14">
        <f t="shared" si="11"/>
        <v>0</v>
      </c>
      <c r="H104" s="16"/>
      <c r="K104" s="17">
        <v>394</v>
      </c>
      <c r="L104" s="17">
        <v>33</v>
      </c>
    </row>
    <row r="105" spans="1:15" s="8" customFormat="1" ht="15.75" x14ac:dyDescent="0.25">
      <c r="A105" s="11" t="s">
        <v>104</v>
      </c>
      <c r="B105" s="11" t="s">
        <v>105</v>
      </c>
      <c r="C105" s="9">
        <v>20</v>
      </c>
      <c r="D105" s="8" t="s">
        <v>113</v>
      </c>
      <c r="E105" s="9">
        <f t="shared" si="16"/>
        <v>20</v>
      </c>
      <c r="F105" s="8">
        <v>0.85</v>
      </c>
      <c r="G105" s="1">
        <f t="shared" si="11"/>
        <v>17</v>
      </c>
      <c r="H105" s="10">
        <f>G105*100/1236</f>
        <v>1.3754045307443366</v>
      </c>
      <c r="I105" s="8">
        <v>884</v>
      </c>
      <c r="J105" s="8">
        <v>0</v>
      </c>
      <c r="K105" s="12">
        <f t="shared" si="12"/>
        <v>12.158576051779935</v>
      </c>
      <c r="L105" s="12">
        <f t="shared" si="13"/>
        <v>0</v>
      </c>
      <c r="M105" s="8" t="s">
        <v>35</v>
      </c>
      <c r="O105" s="11" t="s">
        <v>120</v>
      </c>
    </row>
    <row r="106" spans="1:15" s="8" customFormat="1" x14ac:dyDescent="0.25">
      <c r="C106" s="9">
        <v>50</v>
      </c>
      <c r="D106" s="8" t="s">
        <v>73</v>
      </c>
      <c r="E106" s="9">
        <f t="shared" si="16"/>
        <v>50</v>
      </c>
      <c r="F106" s="8">
        <v>1</v>
      </c>
      <c r="G106" s="1">
        <f t="shared" si="11"/>
        <v>50</v>
      </c>
      <c r="H106" s="10">
        <f t="shared" ref="H106:H122" si="18">G106*100/1236</f>
        <v>4.0453074433656955</v>
      </c>
      <c r="I106" s="8">
        <v>40</v>
      </c>
      <c r="J106" s="8">
        <v>10</v>
      </c>
      <c r="K106" s="12">
        <f t="shared" si="12"/>
        <v>1.618122977346278</v>
      </c>
      <c r="L106" s="12">
        <f t="shared" si="13"/>
        <v>0.40453074433656949</v>
      </c>
      <c r="M106" s="8" t="s">
        <v>3</v>
      </c>
    </row>
    <row r="107" spans="1:15" s="8" customFormat="1" x14ac:dyDescent="0.25">
      <c r="C107" s="9">
        <v>1</v>
      </c>
      <c r="D107" s="8" t="s">
        <v>36</v>
      </c>
      <c r="E107" s="9">
        <f t="shared" si="16"/>
        <v>1</v>
      </c>
      <c r="F107" s="8">
        <v>0</v>
      </c>
      <c r="G107" s="1">
        <f t="shared" si="11"/>
        <v>0</v>
      </c>
      <c r="H107" s="10">
        <f t="shared" si="18"/>
        <v>0</v>
      </c>
      <c r="I107" s="8">
        <v>98</v>
      </c>
      <c r="J107" s="8">
        <v>10</v>
      </c>
      <c r="K107" s="12">
        <f t="shared" si="12"/>
        <v>0</v>
      </c>
      <c r="L107" s="12">
        <f t="shared" si="13"/>
        <v>0</v>
      </c>
      <c r="M107" s="8" t="s">
        <v>37</v>
      </c>
    </row>
    <row r="108" spans="1:15" s="8" customFormat="1" x14ac:dyDescent="0.25">
      <c r="C108" s="9">
        <v>4</v>
      </c>
      <c r="D108" s="8" t="s">
        <v>81</v>
      </c>
      <c r="E108" s="9">
        <f t="shared" si="16"/>
        <v>4</v>
      </c>
      <c r="F108" s="8">
        <v>0</v>
      </c>
      <c r="G108" s="1">
        <f t="shared" si="11"/>
        <v>0</v>
      </c>
      <c r="H108" s="10">
        <f t="shared" si="18"/>
        <v>0</v>
      </c>
      <c r="I108" s="8">
        <v>0</v>
      </c>
      <c r="J108" s="8">
        <v>0</v>
      </c>
      <c r="K108" s="12">
        <f t="shared" si="12"/>
        <v>0</v>
      </c>
      <c r="L108" s="12">
        <f t="shared" si="13"/>
        <v>0</v>
      </c>
      <c r="M108" s="8" t="s">
        <v>107</v>
      </c>
    </row>
    <row r="109" spans="1:15" s="8" customFormat="1" x14ac:dyDescent="0.25">
      <c r="C109" s="9">
        <v>2</v>
      </c>
      <c r="D109" s="8" t="s">
        <v>108</v>
      </c>
      <c r="E109" s="9">
        <f t="shared" si="16"/>
        <v>2</v>
      </c>
      <c r="F109" s="8">
        <v>0</v>
      </c>
      <c r="G109" s="1">
        <f t="shared" si="11"/>
        <v>0</v>
      </c>
      <c r="H109" s="10">
        <f t="shared" si="18"/>
        <v>0</v>
      </c>
      <c r="I109" s="8">
        <v>0</v>
      </c>
      <c r="J109" s="8">
        <v>0</v>
      </c>
      <c r="K109" s="12">
        <f t="shared" si="12"/>
        <v>0</v>
      </c>
      <c r="L109" s="12">
        <f t="shared" si="13"/>
        <v>0</v>
      </c>
      <c r="M109" s="8" t="s">
        <v>109</v>
      </c>
      <c r="N109" s="8" t="s">
        <v>110</v>
      </c>
    </row>
    <row r="110" spans="1:15" s="8" customFormat="1" x14ac:dyDescent="0.25">
      <c r="C110" s="9">
        <v>3</v>
      </c>
      <c r="D110" s="8" t="s">
        <v>81</v>
      </c>
      <c r="E110" s="9">
        <f t="shared" si="16"/>
        <v>3</v>
      </c>
      <c r="F110" s="8">
        <v>0</v>
      </c>
      <c r="G110" s="1">
        <f t="shared" si="11"/>
        <v>0</v>
      </c>
      <c r="H110" s="10">
        <f t="shared" si="18"/>
        <v>0</v>
      </c>
      <c r="I110" s="8">
        <v>0</v>
      </c>
      <c r="J110" s="8">
        <v>0</v>
      </c>
      <c r="K110" s="12">
        <f t="shared" si="12"/>
        <v>0</v>
      </c>
      <c r="L110" s="12">
        <f t="shared" si="13"/>
        <v>0</v>
      </c>
      <c r="M110" s="8" t="s">
        <v>106</v>
      </c>
    </row>
    <row r="111" spans="1:15" s="8" customFormat="1" x14ac:dyDescent="0.25">
      <c r="C111" s="9">
        <v>0.5</v>
      </c>
      <c r="D111" s="8" t="s">
        <v>16</v>
      </c>
      <c r="E111" s="9">
        <f t="shared" si="16"/>
        <v>0.5</v>
      </c>
      <c r="F111" s="8">
        <v>1</v>
      </c>
      <c r="G111" s="1">
        <f t="shared" si="11"/>
        <v>0.5</v>
      </c>
      <c r="H111" s="10">
        <f t="shared" si="18"/>
        <v>4.0453074433656956E-2</v>
      </c>
      <c r="I111" s="8">
        <v>255</v>
      </c>
      <c r="J111" s="8">
        <v>65</v>
      </c>
      <c r="K111" s="12">
        <f t="shared" si="12"/>
        <v>0.10315533980582524</v>
      </c>
      <c r="L111" s="12">
        <f t="shared" si="13"/>
        <v>2.6294498381877019E-2</v>
      </c>
      <c r="M111" s="8" t="s">
        <v>20</v>
      </c>
    </row>
    <row r="112" spans="1:15" s="8" customFormat="1" x14ac:dyDescent="0.25">
      <c r="C112" s="9">
        <v>3</v>
      </c>
      <c r="D112" s="8" t="s">
        <v>21</v>
      </c>
      <c r="E112" s="9">
        <f t="shared" si="16"/>
        <v>3</v>
      </c>
      <c r="F112" s="8">
        <v>1</v>
      </c>
      <c r="G112" s="1">
        <f t="shared" si="11"/>
        <v>3</v>
      </c>
      <c r="H112" s="10">
        <f t="shared" si="18"/>
        <v>0.24271844660194175</v>
      </c>
      <c r="I112" s="8">
        <v>354</v>
      </c>
      <c r="J112" s="8">
        <v>50</v>
      </c>
      <c r="K112" s="12">
        <f t="shared" si="12"/>
        <v>0.85922330097087385</v>
      </c>
      <c r="L112" s="12">
        <f t="shared" si="13"/>
        <v>0.12135922330097088</v>
      </c>
      <c r="M112" s="8" t="s">
        <v>111</v>
      </c>
    </row>
    <row r="113" spans="1:15" s="8" customFormat="1" x14ac:dyDescent="0.25">
      <c r="C113" s="9">
        <v>225</v>
      </c>
      <c r="D113" s="8" t="s">
        <v>21</v>
      </c>
      <c r="E113" s="9">
        <f t="shared" si="16"/>
        <v>225</v>
      </c>
      <c r="F113" s="8">
        <v>1</v>
      </c>
      <c r="G113" s="1">
        <f t="shared" si="11"/>
        <v>225</v>
      </c>
      <c r="H113" s="10">
        <f t="shared" si="18"/>
        <v>18.203883495145632</v>
      </c>
      <c r="I113" s="8">
        <v>365</v>
      </c>
      <c r="J113" s="8">
        <v>60</v>
      </c>
      <c r="K113" s="12">
        <f t="shared" si="12"/>
        <v>66.444174757281559</v>
      </c>
      <c r="L113" s="12">
        <f t="shared" si="13"/>
        <v>10.922330097087379</v>
      </c>
      <c r="M113" s="8" t="s">
        <v>112</v>
      </c>
      <c r="N113" s="8" t="s">
        <v>115</v>
      </c>
    </row>
    <row r="114" spans="1:15" s="8" customFormat="1" x14ac:dyDescent="0.25">
      <c r="C114" s="9">
        <v>500</v>
      </c>
      <c r="D114" s="8" t="s">
        <v>113</v>
      </c>
      <c r="E114" s="9">
        <f t="shared" si="16"/>
        <v>500</v>
      </c>
      <c r="F114" s="8">
        <v>1</v>
      </c>
      <c r="G114" s="1">
        <f t="shared" si="11"/>
        <v>500</v>
      </c>
      <c r="H114" s="10">
        <f t="shared" si="18"/>
        <v>40.453074433656958</v>
      </c>
      <c r="I114" s="8">
        <v>10</v>
      </c>
      <c r="J114" s="8">
        <v>5</v>
      </c>
      <c r="K114" s="12">
        <f t="shared" si="12"/>
        <v>4.0453074433656955</v>
      </c>
      <c r="L114" s="12">
        <f t="shared" si="13"/>
        <v>2.0226537216828477</v>
      </c>
      <c r="M114" s="8" t="s">
        <v>114</v>
      </c>
    </row>
    <row r="115" spans="1:15" s="8" customFormat="1" x14ac:dyDescent="0.25">
      <c r="C115" s="9">
        <v>20</v>
      </c>
      <c r="D115" s="8" t="s">
        <v>21</v>
      </c>
      <c r="E115" s="9">
        <f t="shared" si="16"/>
        <v>20</v>
      </c>
      <c r="F115" s="8">
        <v>1</v>
      </c>
      <c r="G115" s="1">
        <f t="shared" si="11"/>
        <v>20</v>
      </c>
      <c r="H115" s="10">
        <f t="shared" si="18"/>
        <v>1.6181229773462784</v>
      </c>
      <c r="I115" s="8">
        <v>36</v>
      </c>
      <c r="J115" s="8">
        <v>6</v>
      </c>
      <c r="K115" s="12">
        <f t="shared" si="12"/>
        <v>0.58252427184466027</v>
      </c>
      <c r="L115" s="12">
        <f t="shared" si="13"/>
        <v>9.7087378640776711E-2</v>
      </c>
      <c r="M115" s="8" t="s">
        <v>17</v>
      </c>
      <c r="N115" s="8" t="s">
        <v>42</v>
      </c>
    </row>
    <row r="116" spans="1:15" s="8" customFormat="1" x14ac:dyDescent="0.25">
      <c r="C116" s="9">
        <v>20</v>
      </c>
      <c r="D116" s="8" t="s">
        <v>21</v>
      </c>
      <c r="E116" s="9">
        <f t="shared" si="16"/>
        <v>20</v>
      </c>
      <c r="F116" s="8">
        <v>1</v>
      </c>
      <c r="G116" s="1">
        <f t="shared" si="11"/>
        <v>20</v>
      </c>
      <c r="H116" s="10">
        <f t="shared" si="18"/>
        <v>1.6181229773462784</v>
      </c>
      <c r="I116" s="8">
        <v>23</v>
      </c>
      <c r="J116" s="8">
        <v>3</v>
      </c>
      <c r="K116" s="12">
        <f t="shared" si="12"/>
        <v>0.37216828478964403</v>
      </c>
      <c r="L116" s="12">
        <f t="shared" si="13"/>
        <v>4.8543689320388356E-2</v>
      </c>
      <c r="M116" s="8" t="s">
        <v>47</v>
      </c>
      <c r="N116" s="8" t="s">
        <v>42</v>
      </c>
    </row>
    <row r="117" spans="1:15" s="8" customFormat="1" x14ac:dyDescent="0.25">
      <c r="C117" s="9">
        <v>5</v>
      </c>
      <c r="D117" s="8" t="s">
        <v>7</v>
      </c>
      <c r="E117" s="9">
        <v>20</v>
      </c>
      <c r="F117" s="8">
        <v>1</v>
      </c>
      <c r="G117" s="1">
        <f t="shared" si="11"/>
        <v>20</v>
      </c>
      <c r="H117" s="10">
        <f t="shared" si="18"/>
        <v>1.6181229773462784</v>
      </c>
      <c r="I117" s="8">
        <v>25</v>
      </c>
      <c r="J117" s="8">
        <v>15</v>
      </c>
      <c r="K117" s="12">
        <f t="shared" si="12"/>
        <v>0.4045307443365696</v>
      </c>
      <c r="L117" s="12">
        <f t="shared" si="13"/>
        <v>0.24271844660194175</v>
      </c>
      <c r="M117" s="8" t="s">
        <v>22</v>
      </c>
      <c r="N117" s="8" t="s">
        <v>42</v>
      </c>
    </row>
    <row r="118" spans="1:15" s="8" customFormat="1" x14ac:dyDescent="0.25">
      <c r="C118" s="9">
        <v>100</v>
      </c>
      <c r="D118" s="8" t="s">
        <v>21</v>
      </c>
      <c r="E118" s="9">
        <f t="shared" si="16"/>
        <v>100</v>
      </c>
      <c r="F118" s="8">
        <v>1</v>
      </c>
      <c r="G118" s="1">
        <f t="shared" si="11"/>
        <v>100</v>
      </c>
      <c r="H118" s="10">
        <f t="shared" si="18"/>
        <v>8.090614886731391</v>
      </c>
      <c r="I118" s="8">
        <v>23</v>
      </c>
      <c r="J118" s="8">
        <v>4</v>
      </c>
      <c r="K118" s="12">
        <f t="shared" si="12"/>
        <v>1.8608414239482198</v>
      </c>
      <c r="L118" s="12">
        <f t="shared" si="13"/>
        <v>0.32362459546925565</v>
      </c>
      <c r="M118" s="8" t="s">
        <v>116</v>
      </c>
      <c r="N118" s="8" t="s">
        <v>42</v>
      </c>
    </row>
    <row r="119" spans="1:15" s="8" customFormat="1" x14ac:dyDescent="0.25">
      <c r="C119" s="9">
        <v>200</v>
      </c>
      <c r="D119" s="8" t="s">
        <v>21</v>
      </c>
      <c r="E119" s="9">
        <f t="shared" si="16"/>
        <v>200</v>
      </c>
      <c r="F119" s="8">
        <v>1</v>
      </c>
      <c r="G119" s="1">
        <f t="shared" si="11"/>
        <v>200</v>
      </c>
      <c r="H119" s="10">
        <f t="shared" si="18"/>
        <v>16.181229773462782</v>
      </c>
      <c r="I119" s="8">
        <v>22</v>
      </c>
      <c r="J119" s="8">
        <v>15</v>
      </c>
      <c r="K119" s="12">
        <f t="shared" si="12"/>
        <v>3.5598705501618122</v>
      </c>
      <c r="L119" s="12">
        <f t="shared" si="13"/>
        <v>2.4271844660194173</v>
      </c>
      <c r="M119" s="8" t="s">
        <v>4</v>
      </c>
    </row>
    <row r="120" spans="1:15" s="8" customFormat="1" x14ac:dyDescent="0.25">
      <c r="C120" s="9">
        <v>40</v>
      </c>
      <c r="D120" s="8" t="s">
        <v>21</v>
      </c>
      <c r="E120" s="9">
        <f t="shared" si="16"/>
        <v>40</v>
      </c>
      <c r="F120" s="8">
        <v>1</v>
      </c>
      <c r="G120" s="1">
        <f t="shared" si="11"/>
        <v>40</v>
      </c>
      <c r="H120" s="10">
        <f t="shared" si="18"/>
        <v>3.2362459546925568</v>
      </c>
      <c r="I120" s="8">
        <v>580</v>
      </c>
      <c r="J120" s="8">
        <v>20</v>
      </c>
      <c r="K120" s="12">
        <f t="shared" si="12"/>
        <v>18.770226537216828</v>
      </c>
      <c r="L120" s="12">
        <f t="shared" si="13"/>
        <v>0.64724919093851141</v>
      </c>
      <c r="M120" s="8" t="s">
        <v>118</v>
      </c>
      <c r="N120" s="8" t="s">
        <v>117</v>
      </c>
    </row>
    <row r="121" spans="1:15" s="8" customFormat="1" x14ac:dyDescent="0.25">
      <c r="C121" s="9">
        <v>40</v>
      </c>
      <c r="D121" s="8" t="s">
        <v>21</v>
      </c>
      <c r="E121" s="9">
        <f t="shared" si="16"/>
        <v>40</v>
      </c>
      <c r="F121" s="8">
        <v>1</v>
      </c>
      <c r="G121" s="1">
        <f t="shared" si="11"/>
        <v>40</v>
      </c>
      <c r="H121" s="10">
        <f t="shared" si="18"/>
        <v>3.2362459546925568</v>
      </c>
      <c r="I121" s="8">
        <v>250</v>
      </c>
      <c r="J121" s="8">
        <v>70</v>
      </c>
      <c r="K121" s="12">
        <f t="shared" si="12"/>
        <v>8.0906148867313927</v>
      </c>
      <c r="L121" s="12">
        <f t="shared" si="13"/>
        <v>2.2653721682847898</v>
      </c>
      <c r="M121" s="8" t="s">
        <v>119</v>
      </c>
    </row>
    <row r="122" spans="1:15" s="8" customFormat="1" x14ac:dyDescent="0.25">
      <c r="C122" s="9"/>
      <c r="E122" s="9">
        <f t="shared" si="16"/>
        <v>0</v>
      </c>
      <c r="F122" s="8">
        <v>1</v>
      </c>
      <c r="G122" s="1">
        <f t="shared" si="11"/>
        <v>0</v>
      </c>
      <c r="H122" s="10">
        <f t="shared" si="18"/>
        <v>0</v>
      </c>
      <c r="I122" s="8">
        <v>0</v>
      </c>
      <c r="J122" s="8">
        <v>0</v>
      </c>
      <c r="K122" s="12">
        <f t="shared" si="12"/>
        <v>0</v>
      </c>
      <c r="L122" s="12">
        <f t="shared" si="13"/>
        <v>0</v>
      </c>
      <c r="M122" s="8" t="s">
        <v>14</v>
      </c>
    </row>
    <row r="123" spans="1:15" s="8" customFormat="1" x14ac:dyDescent="0.25">
      <c r="C123" s="9"/>
      <c r="E123" s="9">
        <f t="shared" si="16"/>
        <v>0</v>
      </c>
      <c r="G123" s="1">
        <v>1236</v>
      </c>
      <c r="H123" s="10"/>
      <c r="K123" s="12">
        <v>119</v>
      </c>
      <c r="L123" s="12">
        <v>20</v>
      </c>
    </row>
    <row r="124" spans="1:15" ht="15.75" x14ac:dyDescent="0.25">
      <c r="A124" s="1" t="s">
        <v>121</v>
      </c>
      <c r="B124" s="5" t="s">
        <v>122</v>
      </c>
      <c r="C124" s="3">
        <v>700</v>
      </c>
      <c r="D124" s="4" t="s">
        <v>21</v>
      </c>
      <c r="E124" s="3">
        <f t="shared" si="16"/>
        <v>700</v>
      </c>
      <c r="F124" s="4">
        <v>1</v>
      </c>
      <c r="G124" s="1">
        <f t="shared" si="11"/>
        <v>700</v>
      </c>
      <c r="H124" s="7">
        <f>G124*100/1589</f>
        <v>44.052863436123346</v>
      </c>
      <c r="I124" s="4">
        <v>180</v>
      </c>
      <c r="J124" s="4">
        <v>0</v>
      </c>
      <c r="K124" s="12">
        <f t="shared" si="12"/>
        <v>79.295154185022014</v>
      </c>
      <c r="L124" s="12">
        <f t="shared" si="13"/>
        <v>0</v>
      </c>
      <c r="M124" s="4" t="s">
        <v>71</v>
      </c>
      <c r="N124" s="4" t="s">
        <v>123</v>
      </c>
      <c r="O124" s="5" t="s">
        <v>127</v>
      </c>
    </row>
    <row r="125" spans="1:15" x14ac:dyDescent="0.25">
      <c r="C125" s="3">
        <v>100</v>
      </c>
      <c r="D125" s="1" t="s">
        <v>113</v>
      </c>
      <c r="E125" s="3">
        <f t="shared" si="16"/>
        <v>100</v>
      </c>
      <c r="F125" s="4">
        <v>0.7</v>
      </c>
      <c r="G125" s="1">
        <f t="shared" si="11"/>
        <v>70</v>
      </c>
      <c r="H125" s="7">
        <f t="shared" ref="H125:H135" si="19">G125*100/1589</f>
        <v>4.4052863436123344</v>
      </c>
      <c r="I125" s="1">
        <v>850</v>
      </c>
      <c r="J125" s="1">
        <v>0</v>
      </c>
      <c r="K125" s="12">
        <f t="shared" si="12"/>
        <v>37.444933920704841</v>
      </c>
      <c r="L125" s="12">
        <f t="shared" si="13"/>
        <v>0</v>
      </c>
      <c r="M125" s="4" t="s">
        <v>2</v>
      </c>
    </row>
    <row r="126" spans="1:15" x14ac:dyDescent="0.25">
      <c r="C126" s="3">
        <v>100</v>
      </c>
      <c r="D126" s="1" t="s">
        <v>21</v>
      </c>
      <c r="E126" s="3">
        <f t="shared" si="16"/>
        <v>100</v>
      </c>
      <c r="F126" s="4">
        <v>1</v>
      </c>
      <c r="G126" s="1">
        <f t="shared" si="11"/>
        <v>100</v>
      </c>
      <c r="H126" s="7">
        <f t="shared" si="19"/>
        <v>6.293266205160478</v>
      </c>
      <c r="I126" s="1">
        <v>40</v>
      </c>
      <c r="J126" s="1">
        <v>10</v>
      </c>
      <c r="K126" s="12">
        <f t="shared" si="12"/>
        <v>2.5173064820641913</v>
      </c>
      <c r="L126" s="12">
        <f t="shared" si="13"/>
        <v>0.62932662051604782</v>
      </c>
      <c r="M126" s="4" t="s">
        <v>27</v>
      </c>
    </row>
    <row r="127" spans="1:15" x14ac:dyDescent="0.25">
      <c r="C127" s="3">
        <v>30</v>
      </c>
      <c r="D127" s="1" t="s">
        <v>21</v>
      </c>
      <c r="E127" s="3">
        <f t="shared" si="16"/>
        <v>30</v>
      </c>
      <c r="F127" s="4">
        <v>1</v>
      </c>
      <c r="G127" s="1">
        <f t="shared" si="11"/>
        <v>30</v>
      </c>
      <c r="H127" s="7">
        <f t="shared" si="19"/>
        <v>1.8879798615481436</v>
      </c>
      <c r="I127" s="1">
        <v>98</v>
      </c>
      <c r="J127" s="1">
        <v>10</v>
      </c>
      <c r="K127" s="12">
        <f t="shared" si="12"/>
        <v>1.8502202643171808</v>
      </c>
      <c r="L127" s="12">
        <f t="shared" si="13"/>
        <v>0.18879798615481433</v>
      </c>
      <c r="M127" s="4" t="s">
        <v>37</v>
      </c>
    </row>
    <row r="128" spans="1:15" x14ac:dyDescent="0.25">
      <c r="C128" s="3">
        <v>3</v>
      </c>
      <c r="D128" s="1" t="s">
        <v>21</v>
      </c>
      <c r="E128" s="3">
        <f t="shared" si="16"/>
        <v>3</v>
      </c>
      <c r="F128" s="4">
        <v>1</v>
      </c>
      <c r="G128" s="1">
        <f t="shared" si="11"/>
        <v>3</v>
      </c>
      <c r="H128" s="7">
        <f t="shared" si="19"/>
        <v>0.18879798615481436</v>
      </c>
      <c r="I128" s="1">
        <v>23</v>
      </c>
      <c r="J128" s="1">
        <v>3</v>
      </c>
      <c r="K128" s="12">
        <f t="shared" si="12"/>
        <v>4.342353681560731E-2</v>
      </c>
      <c r="L128" s="12">
        <f t="shared" si="13"/>
        <v>5.6639395846444307E-3</v>
      </c>
      <c r="M128" s="4" t="s">
        <v>47</v>
      </c>
      <c r="N128" s="1" t="s">
        <v>53</v>
      </c>
    </row>
    <row r="129" spans="1:15" x14ac:dyDescent="0.25">
      <c r="C129" s="3">
        <v>3</v>
      </c>
      <c r="D129" s="1" t="s">
        <v>21</v>
      </c>
      <c r="E129" s="3">
        <f t="shared" si="16"/>
        <v>3</v>
      </c>
      <c r="F129" s="4">
        <v>1</v>
      </c>
      <c r="G129" s="1">
        <f t="shared" si="11"/>
        <v>3</v>
      </c>
      <c r="H129" s="7">
        <f t="shared" si="19"/>
        <v>0.18879798615481436</v>
      </c>
      <c r="I129" s="1">
        <v>354</v>
      </c>
      <c r="J129" s="1">
        <v>50</v>
      </c>
      <c r="K129" s="12">
        <f t="shared" si="12"/>
        <v>0.66834487098804285</v>
      </c>
      <c r="L129" s="12">
        <f t="shared" si="13"/>
        <v>9.4398993077407164E-2</v>
      </c>
      <c r="M129" s="4" t="s">
        <v>111</v>
      </c>
    </row>
    <row r="130" spans="1:15" x14ac:dyDescent="0.25">
      <c r="C130" s="3">
        <v>5</v>
      </c>
      <c r="D130" s="1" t="s">
        <v>21</v>
      </c>
      <c r="E130" s="3">
        <f t="shared" si="16"/>
        <v>5</v>
      </c>
      <c r="F130" s="4">
        <v>1</v>
      </c>
      <c r="G130" s="1">
        <f t="shared" si="11"/>
        <v>5</v>
      </c>
      <c r="H130" s="7">
        <f t="shared" si="19"/>
        <v>0.31466331025802391</v>
      </c>
      <c r="I130" s="1">
        <v>0</v>
      </c>
      <c r="J130" s="1">
        <v>0</v>
      </c>
      <c r="K130" s="12">
        <f t="shared" si="12"/>
        <v>0</v>
      </c>
      <c r="L130" s="12">
        <f t="shared" si="13"/>
        <v>0</v>
      </c>
      <c r="M130" s="4" t="s">
        <v>38</v>
      </c>
    </row>
    <row r="131" spans="1:15" x14ac:dyDescent="0.25">
      <c r="C131" s="3">
        <v>3</v>
      </c>
      <c r="D131" s="1" t="s">
        <v>21</v>
      </c>
      <c r="E131" s="3">
        <f t="shared" si="16"/>
        <v>3</v>
      </c>
      <c r="F131" s="4">
        <v>1</v>
      </c>
      <c r="G131" s="1">
        <f t="shared" ref="G131:G194" si="20">F131*E131</f>
        <v>3</v>
      </c>
      <c r="H131" s="7">
        <f t="shared" si="19"/>
        <v>0.18879798615481436</v>
      </c>
      <c r="I131" s="1">
        <v>347</v>
      </c>
      <c r="J131" s="1">
        <v>50</v>
      </c>
      <c r="K131" s="12">
        <f t="shared" ref="K131:K194" si="21">I131*H131/100</f>
        <v>0.65512901195720585</v>
      </c>
      <c r="L131" s="12">
        <f t="shared" ref="L131:L194" si="22">J131*H131/100</f>
        <v>9.4398993077407164E-2</v>
      </c>
      <c r="M131" s="4" t="s">
        <v>43</v>
      </c>
      <c r="N131" s="1" t="s">
        <v>125</v>
      </c>
    </row>
    <row r="132" spans="1:15" x14ac:dyDescent="0.25">
      <c r="C132" s="3">
        <v>300</v>
      </c>
      <c r="D132" s="1" t="s">
        <v>21</v>
      </c>
      <c r="E132" s="3">
        <f t="shared" si="16"/>
        <v>300</v>
      </c>
      <c r="F132" s="4">
        <v>1</v>
      </c>
      <c r="G132" s="1">
        <f t="shared" si="20"/>
        <v>300</v>
      </c>
      <c r="H132" s="7">
        <f t="shared" si="19"/>
        <v>18.879798615481434</v>
      </c>
      <c r="I132" s="1">
        <v>21</v>
      </c>
      <c r="J132" s="1">
        <v>10</v>
      </c>
      <c r="K132" s="12">
        <f t="shared" si="21"/>
        <v>3.964757709251101</v>
      </c>
      <c r="L132" s="12">
        <f t="shared" si="22"/>
        <v>1.8879798615481433</v>
      </c>
      <c r="M132" s="4" t="s">
        <v>26</v>
      </c>
    </row>
    <row r="133" spans="1:15" x14ac:dyDescent="0.25">
      <c r="C133" s="3">
        <v>225</v>
      </c>
      <c r="D133" s="1" t="s">
        <v>21</v>
      </c>
      <c r="E133" s="3">
        <f t="shared" si="16"/>
        <v>225</v>
      </c>
      <c r="F133" s="4">
        <v>1</v>
      </c>
      <c r="G133" s="1">
        <f t="shared" si="20"/>
        <v>225</v>
      </c>
      <c r="H133" s="7">
        <f t="shared" si="19"/>
        <v>14.159848961611075</v>
      </c>
      <c r="I133" s="1">
        <v>22</v>
      </c>
      <c r="J133" s="1">
        <v>15</v>
      </c>
      <c r="K133" s="12">
        <f t="shared" si="21"/>
        <v>3.1151667715544362</v>
      </c>
      <c r="L133" s="12">
        <f t="shared" si="22"/>
        <v>2.123977344241661</v>
      </c>
      <c r="M133" s="4" t="s">
        <v>4</v>
      </c>
    </row>
    <row r="134" spans="1:15" x14ac:dyDescent="0.25">
      <c r="E134" s="3">
        <f t="shared" si="16"/>
        <v>0</v>
      </c>
      <c r="F134" s="4">
        <v>1</v>
      </c>
      <c r="G134" s="1">
        <f t="shared" si="20"/>
        <v>0</v>
      </c>
      <c r="H134" s="7">
        <f t="shared" si="19"/>
        <v>0</v>
      </c>
      <c r="I134" s="1">
        <v>0</v>
      </c>
      <c r="J134" s="1">
        <v>0</v>
      </c>
      <c r="K134" s="12">
        <f t="shared" si="21"/>
        <v>0</v>
      </c>
      <c r="L134" s="12">
        <f t="shared" si="22"/>
        <v>0</v>
      </c>
      <c r="M134" s="4" t="s">
        <v>20</v>
      </c>
    </row>
    <row r="135" spans="1:15" x14ac:dyDescent="0.25">
      <c r="C135" s="3">
        <v>150</v>
      </c>
      <c r="D135" s="1" t="s">
        <v>113</v>
      </c>
      <c r="E135" s="3">
        <f t="shared" si="16"/>
        <v>150</v>
      </c>
      <c r="F135" s="4">
        <v>1</v>
      </c>
      <c r="G135" s="1">
        <f t="shared" si="20"/>
        <v>150</v>
      </c>
      <c r="H135" s="7">
        <f t="shared" si="19"/>
        <v>9.4398993077407169</v>
      </c>
      <c r="I135" s="1">
        <v>47</v>
      </c>
      <c r="J135" s="1">
        <v>34</v>
      </c>
      <c r="K135" s="12">
        <f t="shared" si="21"/>
        <v>4.4367526746381376</v>
      </c>
      <c r="L135" s="12">
        <f t="shared" si="22"/>
        <v>3.2095657646318436</v>
      </c>
      <c r="M135" s="4" t="s">
        <v>126</v>
      </c>
      <c r="N135" s="1" t="s">
        <v>55</v>
      </c>
    </row>
    <row r="136" spans="1:15" x14ac:dyDescent="0.25">
      <c r="E136" s="3">
        <f t="shared" si="16"/>
        <v>0</v>
      </c>
      <c r="G136" s="1">
        <f t="shared" si="20"/>
        <v>0</v>
      </c>
      <c r="K136" s="12">
        <f t="shared" si="21"/>
        <v>0</v>
      </c>
      <c r="L136" s="12">
        <f t="shared" si="22"/>
        <v>0</v>
      </c>
      <c r="M136" s="4" t="s">
        <v>14</v>
      </c>
    </row>
    <row r="137" spans="1:15" s="14" customFormat="1" x14ac:dyDescent="0.25">
      <c r="C137" s="15"/>
      <c r="E137" s="15">
        <f t="shared" si="16"/>
        <v>0</v>
      </c>
      <c r="G137" s="14">
        <v>1589</v>
      </c>
      <c r="H137" s="16"/>
      <c r="K137" s="17">
        <v>134</v>
      </c>
      <c r="L137" s="17">
        <v>8</v>
      </c>
    </row>
    <row r="138" spans="1:15" s="8" customFormat="1" ht="15.75" x14ac:dyDescent="0.25">
      <c r="A138" s="11" t="s">
        <v>128</v>
      </c>
      <c r="B138" s="11" t="s">
        <v>129</v>
      </c>
      <c r="C138" s="9">
        <v>1200</v>
      </c>
      <c r="D138" s="8" t="s">
        <v>21</v>
      </c>
      <c r="E138" s="9">
        <f t="shared" si="16"/>
        <v>1200</v>
      </c>
      <c r="F138" s="8">
        <v>1</v>
      </c>
      <c r="G138" s="1">
        <f t="shared" si="20"/>
        <v>1200</v>
      </c>
      <c r="H138" s="10">
        <f>G138*100/2777</f>
        <v>43.212099387828594</v>
      </c>
      <c r="I138" s="8">
        <v>110</v>
      </c>
      <c r="J138" s="8">
        <v>0</v>
      </c>
      <c r="K138" s="12">
        <f t="shared" si="21"/>
        <v>47.533309326611452</v>
      </c>
      <c r="L138" s="12">
        <f t="shared" si="22"/>
        <v>0</v>
      </c>
      <c r="M138" s="8" t="s">
        <v>130</v>
      </c>
      <c r="N138" s="8" t="s">
        <v>131</v>
      </c>
      <c r="O138" s="11" t="s">
        <v>141</v>
      </c>
    </row>
    <row r="139" spans="1:15" s="8" customFormat="1" ht="15.75" x14ac:dyDescent="0.25">
      <c r="A139" s="11"/>
      <c r="C139" s="9">
        <v>20</v>
      </c>
      <c r="D139" s="8" t="s">
        <v>1</v>
      </c>
      <c r="E139" s="9">
        <f t="shared" si="16"/>
        <v>20</v>
      </c>
      <c r="F139" s="8">
        <v>0.85</v>
      </c>
      <c r="G139" s="1">
        <f t="shared" si="20"/>
        <v>17</v>
      </c>
      <c r="H139" s="10">
        <f t="shared" ref="H139:H148" si="23">G139*100/2777</f>
        <v>0.61217140799423841</v>
      </c>
      <c r="I139" s="8">
        <v>884</v>
      </c>
      <c r="J139" s="8">
        <v>0</v>
      </c>
      <c r="K139" s="12">
        <f t="shared" si="21"/>
        <v>5.4115952466690684</v>
      </c>
      <c r="L139" s="12">
        <f t="shared" si="22"/>
        <v>0</v>
      </c>
      <c r="M139" s="8" t="s">
        <v>35</v>
      </c>
    </row>
    <row r="140" spans="1:15" s="8" customFormat="1" x14ac:dyDescent="0.25">
      <c r="C140" s="9">
        <v>50</v>
      </c>
      <c r="D140" s="8" t="s">
        <v>73</v>
      </c>
      <c r="E140" s="9">
        <f t="shared" si="16"/>
        <v>50</v>
      </c>
      <c r="F140" s="8">
        <v>1</v>
      </c>
      <c r="G140" s="1">
        <f t="shared" si="20"/>
        <v>50</v>
      </c>
      <c r="H140" s="10">
        <f t="shared" si="23"/>
        <v>1.8005041411595246</v>
      </c>
      <c r="I140" s="8">
        <v>40</v>
      </c>
      <c r="J140" s="8">
        <v>10</v>
      </c>
      <c r="K140" s="12">
        <f t="shared" si="21"/>
        <v>0.72020165646380985</v>
      </c>
      <c r="L140" s="12">
        <f t="shared" si="22"/>
        <v>0.18005041411595246</v>
      </c>
      <c r="M140" s="8" t="s">
        <v>27</v>
      </c>
    </row>
    <row r="141" spans="1:15" s="8" customFormat="1" x14ac:dyDescent="0.25">
      <c r="C141" s="9">
        <v>225</v>
      </c>
      <c r="D141" s="8" t="s">
        <v>21</v>
      </c>
      <c r="E141" s="9">
        <f t="shared" si="16"/>
        <v>225</v>
      </c>
      <c r="F141" s="8">
        <v>1</v>
      </c>
      <c r="G141" s="1">
        <f t="shared" si="20"/>
        <v>225</v>
      </c>
      <c r="H141" s="10">
        <f t="shared" si="23"/>
        <v>8.102268635217861</v>
      </c>
      <c r="I141" s="8">
        <v>43</v>
      </c>
      <c r="J141" s="8">
        <v>35</v>
      </c>
      <c r="K141" s="12">
        <f t="shared" si="21"/>
        <v>3.48397551314368</v>
      </c>
      <c r="L141" s="12">
        <f t="shared" si="22"/>
        <v>2.835794022326251</v>
      </c>
      <c r="M141" s="8" t="s">
        <v>132</v>
      </c>
    </row>
    <row r="142" spans="1:15" s="8" customFormat="1" x14ac:dyDescent="0.25">
      <c r="C142" s="9">
        <v>4</v>
      </c>
      <c r="D142" s="8" t="s">
        <v>39</v>
      </c>
      <c r="E142" s="9">
        <v>0</v>
      </c>
      <c r="F142" s="8">
        <v>1</v>
      </c>
      <c r="G142" s="1">
        <f t="shared" si="20"/>
        <v>0</v>
      </c>
      <c r="H142" s="10">
        <f t="shared" si="23"/>
        <v>0</v>
      </c>
      <c r="I142" s="8">
        <v>21</v>
      </c>
      <c r="J142" s="8">
        <v>8</v>
      </c>
      <c r="K142" s="12">
        <f t="shared" si="21"/>
        <v>0</v>
      </c>
      <c r="L142" s="12">
        <f t="shared" si="22"/>
        <v>0</v>
      </c>
      <c r="M142" s="8" t="s">
        <v>78</v>
      </c>
    </row>
    <row r="143" spans="1:15" s="8" customFormat="1" x14ac:dyDescent="0.25">
      <c r="C143" s="9">
        <v>350</v>
      </c>
      <c r="D143" s="8" t="s">
        <v>21</v>
      </c>
      <c r="E143" s="9">
        <f t="shared" si="16"/>
        <v>350</v>
      </c>
      <c r="F143" s="8">
        <v>1</v>
      </c>
      <c r="G143" s="1">
        <f t="shared" si="20"/>
        <v>350</v>
      </c>
      <c r="H143" s="10">
        <f t="shared" si="23"/>
        <v>12.603528988116672</v>
      </c>
      <c r="I143" s="8">
        <v>77</v>
      </c>
      <c r="J143" s="8">
        <v>74</v>
      </c>
      <c r="K143" s="12">
        <f t="shared" si="21"/>
        <v>9.7047173208498378</v>
      </c>
      <c r="L143" s="12">
        <f t="shared" si="22"/>
        <v>9.3266114512063378</v>
      </c>
      <c r="M143" s="8" t="s">
        <v>133</v>
      </c>
      <c r="N143" s="8" t="s">
        <v>134</v>
      </c>
    </row>
    <row r="144" spans="1:15" s="8" customFormat="1" x14ac:dyDescent="0.25">
      <c r="C144" s="9">
        <v>2</v>
      </c>
      <c r="D144" s="8" t="s">
        <v>124</v>
      </c>
      <c r="E144" s="9">
        <v>0</v>
      </c>
      <c r="F144" s="8">
        <v>1</v>
      </c>
      <c r="G144" s="1">
        <f t="shared" si="20"/>
        <v>0</v>
      </c>
      <c r="H144" s="10">
        <f t="shared" si="23"/>
        <v>0</v>
      </c>
      <c r="I144" s="8">
        <v>98</v>
      </c>
      <c r="J144" s="8">
        <v>10</v>
      </c>
      <c r="K144" s="12">
        <f t="shared" si="21"/>
        <v>0</v>
      </c>
      <c r="L144" s="12">
        <f t="shared" si="22"/>
        <v>0</v>
      </c>
      <c r="M144" s="8" t="s">
        <v>37</v>
      </c>
      <c r="N144" s="8" t="s">
        <v>135</v>
      </c>
    </row>
    <row r="145" spans="1:15" s="8" customFormat="1" x14ac:dyDescent="0.25">
      <c r="C145" s="9">
        <v>600</v>
      </c>
      <c r="D145" s="8" t="s">
        <v>113</v>
      </c>
      <c r="E145" s="9">
        <f t="shared" si="16"/>
        <v>600</v>
      </c>
      <c r="F145" s="8">
        <v>1</v>
      </c>
      <c r="G145" s="1">
        <f t="shared" si="20"/>
        <v>600</v>
      </c>
      <c r="H145" s="10">
        <f t="shared" si="23"/>
        <v>21.606049693914297</v>
      </c>
      <c r="I145" s="8">
        <v>10</v>
      </c>
      <c r="J145" s="8">
        <v>0</v>
      </c>
      <c r="K145" s="12">
        <f t="shared" si="21"/>
        <v>2.16060496939143</v>
      </c>
      <c r="L145" s="12">
        <f t="shared" si="22"/>
        <v>0</v>
      </c>
      <c r="M145" s="8" t="s">
        <v>136</v>
      </c>
    </row>
    <row r="146" spans="1:15" s="8" customFormat="1" x14ac:dyDescent="0.25">
      <c r="C146" s="9">
        <v>40</v>
      </c>
      <c r="D146" s="8" t="s">
        <v>113</v>
      </c>
      <c r="E146" s="9">
        <f t="shared" si="16"/>
        <v>40</v>
      </c>
      <c r="F146" s="8">
        <v>1.5</v>
      </c>
      <c r="G146" s="1">
        <f t="shared" si="20"/>
        <v>60</v>
      </c>
      <c r="H146" s="10">
        <f t="shared" si="23"/>
        <v>2.1606049693914295</v>
      </c>
      <c r="I146" s="8">
        <v>38</v>
      </c>
      <c r="J146" s="8">
        <v>50</v>
      </c>
      <c r="K146" s="12">
        <f t="shared" si="21"/>
        <v>0.82102988836874313</v>
      </c>
      <c r="L146" s="12">
        <f t="shared" si="22"/>
        <v>1.0803024846957148</v>
      </c>
      <c r="M146" s="8" t="s">
        <v>137</v>
      </c>
    </row>
    <row r="147" spans="1:15" s="8" customFormat="1" x14ac:dyDescent="0.25">
      <c r="C147" s="9">
        <v>175</v>
      </c>
      <c r="D147" s="8" t="s">
        <v>21</v>
      </c>
      <c r="E147" s="9">
        <f t="shared" si="16"/>
        <v>175</v>
      </c>
      <c r="F147" s="8">
        <v>1</v>
      </c>
      <c r="G147" s="1">
        <f t="shared" si="20"/>
        <v>175</v>
      </c>
      <c r="H147" s="10">
        <f t="shared" si="23"/>
        <v>6.3017644940583359</v>
      </c>
      <c r="I147" s="8">
        <v>25</v>
      </c>
      <c r="J147" s="8">
        <v>10</v>
      </c>
      <c r="K147" s="12">
        <f t="shared" si="21"/>
        <v>1.575441123514584</v>
      </c>
      <c r="L147" s="12">
        <f t="shared" si="22"/>
        <v>0.63017644940583362</v>
      </c>
      <c r="M147" s="8" t="s">
        <v>96</v>
      </c>
    </row>
    <row r="148" spans="1:15" s="8" customFormat="1" x14ac:dyDescent="0.25">
      <c r="C148" s="9">
        <v>100</v>
      </c>
      <c r="D148" s="8" t="s">
        <v>138</v>
      </c>
      <c r="E148" s="9">
        <f t="shared" si="16"/>
        <v>100</v>
      </c>
      <c r="F148" s="8">
        <v>1</v>
      </c>
      <c r="G148" s="1">
        <f t="shared" si="20"/>
        <v>100</v>
      </c>
      <c r="H148" s="10">
        <f t="shared" si="23"/>
        <v>3.6010082823190492</v>
      </c>
      <c r="I148" s="8">
        <v>31</v>
      </c>
      <c r="J148" s="8">
        <v>32</v>
      </c>
      <c r="K148" s="12">
        <f t="shared" si="21"/>
        <v>1.1163125675189054</v>
      </c>
      <c r="L148" s="12">
        <f t="shared" si="22"/>
        <v>1.1523226503420958</v>
      </c>
      <c r="M148" s="8" t="s">
        <v>139</v>
      </c>
      <c r="N148" s="8" t="s">
        <v>140</v>
      </c>
    </row>
    <row r="149" spans="1:15" s="8" customFormat="1" x14ac:dyDescent="0.25">
      <c r="C149" s="9"/>
      <c r="E149" s="9">
        <f t="shared" si="16"/>
        <v>0</v>
      </c>
      <c r="F149" s="8">
        <v>1</v>
      </c>
      <c r="G149" s="1">
        <f t="shared" si="20"/>
        <v>0</v>
      </c>
      <c r="H149" s="10"/>
      <c r="I149" s="8">
        <v>0</v>
      </c>
      <c r="J149" s="8">
        <v>0</v>
      </c>
      <c r="K149" s="12">
        <f t="shared" si="21"/>
        <v>0</v>
      </c>
      <c r="L149" s="12">
        <f t="shared" si="22"/>
        <v>0</v>
      </c>
      <c r="M149" s="8" t="s">
        <v>14</v>
      </c>
    </row>
    <row r="150" spans="1:15" s="8" customFormat="1" x14ac:dyDescent="0.25">
      <c r="C150" s="9"/>
      <c r="E150" s="9">
        <f t="shared" si="16"/>
        <v>0</v>
      </c>
      <c r="F150" s="8">
        <v>1</v>
      </c>
      <c r="G150" s="1">
        <f t="shared" si="20"/>
        <v>0</v>
      </c>
      <c r="H150" s="10"/>
      <c r="I150" s="8">
        <v>0</v>
      </c>
      <c r="J150" s="8">
        <v>0</v>
      </c>
      <c r="K150" s="12">
        <f t="shared" si="21"/>
        <v>0</v>
      </c>
      <c r="L150" s="12">
        <f t="shared" si="22"/>
        <v>0</v>
      </c>
      <c r="M150" s="8" t="s">
        <v>20</v>
      </c>
    </row>
    <row r="151" spans="1:15" s="14" customFormat="1" x14ac:dyDescent="0.25">
      <c r="C151" s="15"/>
      <c r="E151" s="15">
        <f t="shared" si="16"/>
        <v>0</v>
      </c>
      <c r="G151" s="14">
        <v>2777</v>
      </c>
      <c r="H151" s="16"/>
      <c r="K151" s="17">
        <v>73</v>
      </c>
      <c r="L151" s="17">
        <v>15</v>
      </c>
    </row>
    <row r="152" spans="1:15" ht="15.75" x14ac:dyDescent="0.25">
      <c r="A152" s="1" t="s">
        <v>142</v>
      </c>
      <c r="B152" s="5" t="s">
        <v>143</v>
      </c>
      <c r="C152" s="3">
        <v>40</v>
      </c>
      <c r="D152" s="4" t="s">
        <v>21</v>
      </c>
      <c r="E152" s="3">
        <f t="shared" ref="E152:E201" si="24">C152</f>
        <v>40</v>
      </c>
      <c r="F152" s="4">
        <v>1</v>
      </c>
      <c r="G152" s="1">
        <f t="shared" si="20"/>
        <v>40</v>
      </c>
      <c r="H152" s="7">
        <f>G152*100/657</f>
        <v>6.0882800608828003</v>
      </c>
      <c r="I152" s="4">
        <v>364</v>
      </c>
      <c r="J152" s="4">
        <v>70</v>
      </c>
      <c r="K152" s="12">
        <f t="shared" si="21"/>
        <v>22.161339421613391</v>
      </c>
      <c r="L152" s="12">
        <f t="shared" si="22"/>
        <v>4.2617960426179602</v>
      </c>
      <c r="M152" s="4" t="s">
        <v>74</v>
      </c>
      <c r="O152" s="5" t="s">
        <v>149</v>
      </c>
    </row>
    <row r="153" spans="1:15" x14ac:dyDescent="0.25">
      <c r="C153" s="3">
        <v>0.5</v>
      </c>
      <c r="D153" s="4" t="s">
        <v>16</v>
      </c>
      <c r="E153" s="3">
        <f t="shared" si="24"/>
        <v>0.5</v>
      </c>
      <c r="F153" s="4">
        <v>0</v>
      </c>
      <c r="G153" s="1">
        <f t="shared" si="20"/>
        <v>0</v>
      </c>
      <c r="H153" s="7">
        <f t="shared" ref="H153:H161" si="25">G153*100/657</f>
        <v>0</v>
      </c>
      <c r="I153" s="4">
        <v>0</v>
      </c>
      <c r="J153" s="4">
        <v>0</v>
      </c>
      <c r="K153" s="12">
        <f t="shared" si="21"/>
        <v>0</v>
      </c>
      <c r="L153" s="12">
        <f t="shared" si="22"/>
        <v>0</v>
      </c>
      <c r="M153" s="4" t="s">
        <v>14</v>
      </c>
    </row>
    <row r="154" spans="1:15" x14ac:dyDescent="0.25">
      <c r="C154" s="3">
        <v>3</v>
      </c>
      <c r="D154" s="4" t="s">
        <v>21</v>
      </c>
      <c r="E154" s="3">
        <f t="shared" si="24"/>
        <v>3</v>
      </c>
      <c r="F154" s="4">
        <v>1</v>
      </c>
      <c r="G154" s="1">
        <f t="shared" si="20"/>
        <v>3</v>
      </c>
      <c r="H154" s="7">
        <f t="shared" si="25"/>
        <v>0.45662100456621002</v>
      </c>
      <c r="I154" s="4">
        <v>0</v>
      </c>
      <c r="J154" s="4">
        <v>0</v>
      </c>
      <c r="K154" s="12">
        <f t="shared" si="21"/>
        <v>0</v>
      </c>
      <c r="L154" s="12">
        <f t="shared" si="22"/>
        <v>0</v>
      </c>
      <c r="M154" s="4" t="s">
        <v>20</v>
      </c>
    </row>
    <row r="155" spans="1:15" x14ac:dyDescent="0.25">
      <c r="C155" s="3">
        <v>450</v>
      </c>
      <c r="D155" s="4" t="s">
        <v>21</v>
      </c>
      <c r="E155" s="3">
        <f t="shared" si="24"/>
        <v>450</v>
      </c>
      <c r="F155" s="4">
        <v>1</v>
      </c>
      <c r="G155" s="1">
        <f t="shared" si="20"/>
        <v>450</v>
      </c>
      <c r="H155" s="7">
        <f t="shared" si="25"/>
        <v>68.493150684931507</v>
      </c>
      <c r="I155" s="4">
        <v>110</v>
      </c>
      <c r="J155" s="4">
        <v>0</v>
      </c>
      <c r="K155" s="12">
        <f t="shared" si="21"/>
        <v>75.342465753424662</v>
      </c>
      <c r="L155" s="12">
        <f t="shared" si="22"/>
        <v>0</v>
      </c>
      <c r="M155" s="4" t="s">
        <v>144</v>
      </c>
      <c r="N155" s="1" t="s">
        <v>145</v>
      </c>
    </row>
    <row r="156" spans="1:15" x14ac:dyDescent="0.25">
      <c r="C156" s="3">
        <v>100</v>
      </c>
      <c r="D156" s="4" t="s">
        <v>113</v>
      </c>
      <c r="E156" s="3">
        <f t="shared" si="24"/>
        <v>100</v>
      </c>
      <c r="F156" s="4">
        <v>1</v>
      </c>
      <c r="G156" s="1">
        <f t="shared" si="20"/>
        <v>100</v>
      </c>
      <c r="H156" s="7">
        <f t="shared" si="25"/>
        <v>15.220700152207002</v>
      </c>
      <c r="I156" s="4">
        <v>10</v>
      </c>
      <c r="J156" s="4">
        <v>0</v>
      </c>
      <c r="K156" s="12">
        <f t="shared" si="21"/>
        <v>1.5220700152207001</v>
      </c>
      <c r="L156" s="12">
        <f t="shared" si="22"/>
        <v>0</v>
      </c>
      <c r="M156" s="4" t="s">
        <v>136</v>
      </c>
      <c r="N156" s="1" t="s">
        <v>146</v>
      </c>
    </row>
    <row r="157" spans="1:15" x14ac:dyDescent="0.25">
      <c r="C157" s="3">
        <v>20</v>
      </c>
      <c r="D157" s="4" t="s">
        <v>113</v>
      </c>
      <c r="E157" s="3">
        <f t="shared" si="24"/>
        <v>20</v>
      </c>
      <c r="F157" s="4">
        <v>1</v>
      </c>
      <c r="G157" s="1">
        <f t="shared" si="20"/>
        <v>20</v>
      </c>
      <c r="H157" s="7">
        <f t="shared" si="25"/>
        <v>3.0441400304414001</v>
      </c>
      <c r="I157" s="4">
        <v>25</v>
      </c>
      <c r="J157" s="4">
        <v>20</v>
      </c>
      <c r="K157" s="12">
        <f t="shared" si="21"/>
        <v>0.76103500761035003</v>
      </c>
      <c r="L157" s="12">
        <f t="shared" si="22"/>
        <v>0.60882800608828003</v>
      </c>
      <c r="M157" s="4" t="s">
        <v>15</v>
      </c>
    </row>
    <row r="158" spans="1:15" x14ac:dyDescent="0.25">
      <c r="C158" s="3">
        <v>30</v>
      </c>
      <c r="D158" s="4" t="s">
        <v>21</v>
      </c>
      <c r="E158" s="3">
        <f t="shared" si="24"/>
        <v>30</v>
      </c>
      <c r="F158" s="4">
        <v>1</v>
      </c>
      <c r="G158" s="1">
        <f t="shared" si="20"/>
        <v>30</v>
      </c>
      <c r="H158" s="7">
        <f t="shared" si="25"/>
        <v>4.5662100456621006</v>
      </c>
      <c r="I158" s="4">
        <v>36</v>
      </c>
      <c r="J158" s="4">
        <v>6</v>
      </c>
      <c r="K158" s="12">
        <f t="shared" si="21"/>
        <v>1.6438356164383563</v>
      </c>
      <c r="L158" s="12">
        <f t="shared" si="22"/>
        <v>0.27397260273972607</v>
      </c>
      <c r="M158" s="4" t="s">
        <v>17</v>
      </c>
      <c r="N158" s="1" t="s">
        <v>42</v>
      </c>
    </row>
    <row r="159" spans="1:15" x14ac:dyDescent="0.25">
      <c r="C159" s="3">
        <v>0.5</v>
      </c>
      <c r="D159" s="4" t="s">
        <v>16</v>
      </c>
      <c r="E159" s="3">
        <f t="shared" si="24"/>
        <v>0.5</v>
      </c>
      <c r="F159" s="4">
        <v>0</v>
      </c>
      <c r="G159" s="1">
        <f t="shared" si="20"/>
        <v>0</v>
      </c>
      <c r="H159" s="7">
        <f t="shared" si="25"/>
        <v>0</v>
      </c>
      <c r="I159" s="4">
        <v>0</v>
      </c>
      <c r="J159" s="4">
        <v>0</v>
      </c>
      <c r="K159" s="12">
        <f t="shared" si="21"/>
        <v>0</v>
      </c>
      <c r="L159" s="12">
        <f t="shared" si="22"/>
        <v>0</v>
      </c>
      <c r="M159" s="4" t="s">
        <v>147</v>
      </c>
      <c r="N159" s="1" t="s">
        <v>148</v>
      </c>
    </row>
    <row r="160" spans="1:15" x14ac:dyDescent="0.25">
      <c r="C160" s="3">
        <v>20</v>
      </c>
      <c r="D160" s="4" t="s">
        <v>113</v>
      </c>
      <c r="E160" s="3">
        <f t="shared" si="24"/>
        <v>20</v>
      </c>
      <c r="F160" s="4">
        <v>0.7</v>
      </c>
      <c r="G160" s="1">
        <f t="shared" si="20"/>
        <v>14</v>
      </c>
      <c r="H160" s="7">
        <f t="shared" si="25"/>
        <v>2.1308980213089801</v>
      </c>
      <c r="I160" s="4">
        <v>850</v>
      </c>
      <c r="J160" s="4">
        <v>0</v>
      </c>
      <c r="K160" s="12">
        <f t="shared" si="21"/>
        <v>18.112633181126331</v>
      </c>
      <c r="L160" s="12">
        <f t="shared" si="22"/>
        <v>0</v>
      </c>
      <c r="M160" s="4" t="s">
        <v>2</v>
      </c>
    </row>
    <row r="161" spans="1:15" x14ac:dyDescent="0.25">
      <c r="C161" s="3">
        <v>2</v>
      </c>
      <c r="D161" s="4" t="s">
        <v>124</v>
      </c>
      <c r="E161" s="3">
        <f t="shared" si="24"/>
        <v>2</v>
      </c>
      <c r="F161" s="4">
        <v>0</v>
      </c>
      <c r="G161" s="1">
        <f t="shared" si="20"/>
        <v>0</v>
      </c>
      <c r="H161" s="7">
        <f t="shared" si="25"/>
        <v>0</v>
      </c>
      <c r="I161" s="4">
        <v>98</v>
      </c>
      <c r="J161" s="4">
        <v>10</v>
      </c>
      <c r="K161" s="12">
        <f t="shared" si="21"/>
        <v>0</v>
      </c>
      <c r="L161" s="12">
        <f t="shared" si="22"/>
        <v>0</v>
      </c>
      <c r="M161" s="4" t="s">
        <v>37</v>
      </c>
      <c r="N161" s="1" t="s">
        <v>135</v>
      </c>
    </row>
    <row r="162" spans="1:15" s="14" customFormat="1" x14ac:dyDescent="0.25">
      <c r="C162" s="15"/>
      <c r="E162" s="15">
        <f t="shared" si="24"/>
        <v>0</v>
      </c>
      <c r="G162" s="14">
        <v>657</v>
      </c>
      <c r="H162" s="16"/>
      <c r="K162" s="17">
        <v>120</v>
      </c>
      <c r="L162" s="17">
        <v>6</v>
      </c>
    </row>
    <row r="163" spans="1:15" ht="15.75" x14ac:dyDescent="0.25">
      <c r="A163" s="1" t="s">
        <v>142</v>
      </c>
      <c r="B163" s="5" t="s">
        <v>150</v>
      </c>
      <c r="C163" s="3">
        <v>15</v>
      </c>
      <c r="D163" s="4" t="s">
        <v>21</v>
      </c>
      <c r="E163" s="3">
        <f t="shared" si="24"/>
        <v>15</v>
      </c>
      <c r="F163" s="4">
        <v>1</v>
      </c>
      <c r="G163" s="1">
        <f t="shared" si="20"/>
        <v>15</v>
      </c>
      <c r="H163" s="7">
        <f>E163*100/1564</f>
        <v>0.95907928388746799</v>
      </c>
      <c r="I163" s="4">
        <v>290</v>
      </c>
      <c r="J163" s="4">
        <v>50</v>
      </c>
      <c r="K163" s="12">
        <f t="shared" si="21"/>
        <v>2.7813299232736575</v>
      </c>
      <c r="L163" s="12">
        <f t="shared" si="22"/>
        <v>0.479539641943734</v>
      </c>
      <c r="M163" s="4" t="s">
        <v>91</v>
      </c>
      <c r="O163" s="5" t="s">
        <v>151</v>
      </c>
    </row>
    <row r="164" spans="1:15" x14ac:dyDescent="0.25">
      <c r="C164" s="3">
        <v>20</v>
      </c>
      <c r="D164" s="4" t="s">
        <v>21</v>
      </c>
      <c r="E164" s="3">
        <f t="shared" si="24"/>
        <v>20</v>
      </c>
      <c r="F164" s="4">
        <v>1</v>
      </c>
      <c r="G164" s="1">
        <f t="shared" si="20"/>
        <v>20</v>
      </c>
      <c r="H164" s="7">
        <f t="shared" ref="H164:H172" si="26">E164*100/1564</f>
        <v>1.2787723785166241</v>
      </c>
      <c r="I164" s="4">
        <v>0</v>
      </c>
      <c r="J164" s="4">
        <v>0</v>
      </c>
      <c r="K164" s="12">
        <f t="shared" si="21"/>
        <v>0</v>
      </c>
      <c r="L164" s="12">
        <f t="shared" si="22"/>
        <v>0</v>
      </c>
      <c r="M164" s="4" t="s">
        <v>152</v>
      </c>
      <c r="N164" s="1" t="s">
        <v>153</v>
      </c>
    </row>
    <row r="165" spans="1:15" x14ac:dyDescent="0.25">
      <c r="C165" s="3">
        <v>3</v>
      </c>
      <c r="D165" s="4" t="s">
        <v>21</v>
      </c>
      <c r="E165" s="3">
        <f t="shared" si="24"/>
        <v>3</v>
      </c>
      <c r="F165" s="4">
        <v>1</v>
      </c>
      <c r="G165" s="1">
        <f t="shared" si="20"/>
        <v>3</v>
      </c>
      <c r="H165" s="7">
        <f t="shared" si="26"/>
        <v>0.1918158567774936</v>
      </c>
      <c r="I165" s="4">
        <v>0</v>
      </c>
      <c r="J165" s="4">
        <v>0</v>
      </c>
      <c r="K165" s="12">
        <f t="shared" si="21"/>
        <v>0</v>
      </c>
      <c r="L165" s="12">
        <f t="shared" si="22"/>
        <v>0</v>
      </c>
      <c r="M165" s="4" t="s">
        <v>14</v>
      </c>
    </row>
    <row r="166" spans="1:15" x14ac:dyDescent="0.25">
      <c r="C166" s="3">
        <v>3</v>
      </c>
      <c r="D166" s="4" t="s">
        <v>21</v>
      </c>
      <c r="E166" s="3">
        <f t="shared" si="24"/>
        <v>3</v>
      </c>
      <c r="F166" s="4">
        <v>1</v>
      </c>
      <c r="G166" s="1">
        <f t="shared" si="20"/>
        <v>3</v>
      </c>
      <c r="H166" s="7">
        <f t="shared" si="26"/>
        <v>0.1918158567774936</v>
      </c>
      <c r="I166" s="4">
        <v>0</v>
      </c>
      <c r="J166" s="4">
        <v>0</v>
      </c>
      <c r="K166" s="12">
        <f t="shared" si="21"/>
        <v>0</v>
      </c>
      <c r="L166" s="12">
        <f t="shared" si="22"/>
        <v>0</v>
      </c>
      <c r="M166" s="4" t="s">
        <v>20</v>
      </c>
    </row>
    <row r="167" spans="1:15" x14ac:dyDescent="0.25">
      <c r="C167" s="3">
        <v>3</v>
      </c>
      <c r="D167" s="4" t="s">
        <v>21</v>
      </c>
      <c r="E167" s="3">
        <f t="shared" si="24"/>
        <v>3</v>
      </c>
      <c r="F167" s="4">
        <v>1</v>
      </c>
      <c r="G167" s="1">
        <f t="shared" si="20"/>
        <v>3</v>
      </c>
      <c r="H167" s="7">
        <f t="shared" si="26"/>
        <v>0.1918158567774936</v>
      </c>
      <c r="I167" s="4">
        <v>23</v>
      </c>
      <c r="J167" s="4">
        <v>5</v>
      </c>
      <c r="K167" s="12">
        <f t="shared" si="21"/>
        <v>4.4117647058823532E-2</v>
      </c>
      <c r="L167" s="12">
        <f t="shared" si="22"/>
        <v>9.5907928388746806E-3</v>
      </c>
      <c r="M167" s="4" t="s">
        <v>154</v>
      </c>
      <c r="N167" s="1" t="s">
        <v>53</v>
      </c>
    </row>
    <row r="168" spans="1:15" x14ac:dyDescent="0.25">
      <c r="C168" s="3">
        <v>800</v>
      </c>
      <c r="D168" s="4" t="s">
        <v>21</v>
      </c>
      <c r="E168" s="3">
        <f t="shared" si="24"/>
        <v>800</v>
      </c>
      <c r="F168" s="4">
        <v>1</v>
      </c>
      <c r="G168" s="1">
        <f t="shared" si="20"/>
        <v>800</v>
      </c>
      <c r="H168" s="7">
        <f t="shared" si="26"/>
        <v>51.150895140664964</v>
      </c>
      <c r="I168" s="4">
        <v>260</v>
      </c>
      <c r="J168" s="4">
        <v>0</v>
      </c>
      <c r="K168" s="12">
        <f t="shared" si="21"/>
        <v>132.9923273657289</v>
      </c>
      <c r="L168" s="12">
        <f t="shared" si="22"/>
        <v>0</v>
      </c>
      <c r="M168" s="4" t="s">
        <v>155</v>
      </c>
      <c r="N168" s="1" t="s">
        <v>156</v>
      </c>
    </row>
    <row r="169" spans="1:15" x14ac:dyDescent="0.25">
      <c r="C169" s="3">
        <v>500</v>
      </c>
      <c r="D169" s="4" t="s">
        <v>21</v>
      </c>
      <c r="E169" s="3">
        <f t="shared" si="24"/>
        <v>500</v>
      </c>
      <c r="F169" s="4">
        <v>1</v>
      </c>
      <c r="G169" s="1">
        <f t="shared" si="20"/>
        <v>500</v>
      </c>
      <c r="H169" s="7">
        <f t="shared" si="26"/>
        <v>31.9693094629156</v>
      </c>
      <c r="I169" s="4">
        <v>59</v>
      </c>
      <c r="J169" s="4">
        <v>35</v>
      </c>
      <c r="K169" s="12">
        <f t="shared" si="21"/>
        <v>18.861892583120206</v>
      </c>
      <c r="L169" s="12">
        <f t="shared" si="22"/>
        <v>11.189258312020462</v>
      </c>
      <c r="M169" s="4" t="s">
        <v>157</v>
      </c>
    </row>
    <row r="170" spans="1:15" x14ac:dyDescent="0.25">
      <c r="C170" s="3">
        <v>100</v>
      </c>
      <c r="D170" s="4" t="s">
        <v>21</v>
      </c>
      <c r="E170" s="3">
        <f t="shared" si="24"/>
        <v>100</v>
      </c>
      <c r="F170" s="4">
        <v>1</v>
      </c>
      <c r="G170" s="1">
        <f t="shared" si="20"/>
        <v>100</v>
      </c>
      <c r="H170" s="7">
        <f t="shared" si="26"/>
        <v>6.3938618925831205</v>
      </c>
      <c r="I170" s="4">
        <v>40</v>
      </c>
      <c r="J170" s="4">
        <v>10</v>
      </c>
      <c r="K170" s="12">
        <f t="shared" si="21"/>
        <v>2.5575447570332481</v>
      </c>
      <c r="L170" s="12">
        <f t="shared" si="22"/>
        <v>0.63938618925831203</v>
      </c>
      <c r="M170" s="4" t="s">
        <v>27</v>
      </c>
      <c r="N170" s="1" t="s">
        <v>42</v>
      </c>
    </row>
    <row r="171" spans="1:15" x14ac:dyDescent="0.25">
      <c r="C171" s="3">
        <v>100</v>
      </c>
      <c r="D171" s="4" t="s">
        <v>113</v>
      </c>
      <c r="E171" s="3">
        <f t="shared" si="24"/>
        <v>100</v>
      </c>
      <c r="F171" s="4">
        <v>1</v>
      </c>
      <c r="G171" s="1">
        <f t="shared" si="20"/>
        <v>100</v>
      </c>
      <c r="H171" s="7">
        <f t="shared" si="26"/>
        <v>6.3938618925831205</v>
      </c>
      <c r="I171" s="4">
        <v>50</v>
      </c>
      <c r="J171" s="4">
        <v>40</v>
      </c>
      <c r="K171" s="12">
        <f t="shared" si="21"/>
        <v>3.1969309462915603</v>
      </c>
      <c r="L171" s="12">
        <f t="shared" si="22"/>
        <v>2.5575447570332481</v>
      </c>
      <c r="M171" s="4" t="s">
        <v>158</v>
      </c>
      <c r="N171" s="1" t="s">
        <v>159</v>
      </c>
    </row>
    <row r="172" spans="1:15" x14ac:dyDescent="0.25">
      <c r="C172" s="3">
        <v>20</v>
      </c>
      <c r="D172" s="4" t="s">
        <v>16</v>
      </c>
      <c r="E172" s="3">
        <f t="shared" si="24"/>
        <v>20</v>
      </c>
      <c r="F172" s="4">
        <v>1</v>
      </c>
      <c r="G172" s="1">
        <f t="shared" si="20"/>
        <v>20</v>
      </c>
      <c r="H172" s="7">
        <f t="shared" si="26"/>
        <v>1.2787723785166241</v>
      </c>
      <c r="I172" s="4"/>
      <c r="J172" s="4"/>
      <c r="K172" s="12">
        <f t="shared" si="21"/>
        <v>0</v>
      </c>
      <c r="L172" s="12">
        <f t="shared" si="22"/>
        <v>0</v>
      </c>
      <c r="M172" s="4" t="s">
        <v>160</v>
      </c>
    </row>
    <row r="173" spans="1:15" s="14" customFormat="1" x14ac:dyDescent="0.25">
      <c r="C173" s="15"/>
      <c r="E173" s="15">
        <f t="shared" si="24"/>
        <v>0</v>
      </c>
      <c r="G173" s="14">
        <v>1564</v>
      </c>
      <c r="H173" s="16"/>
      <c r="K173" s="17">
        <v>160</v>
      </c>
      <c r="L173" s="17">
        <v>15</v>
      </c>
    </row>
    <row r="174" spans="1:15" s="8" customFormat="1" ht="15.75" x14ac:dyDescent="0.25">
      <c r="A174" s="8" t="s">
        <v>161</v>
      </c>
      <c r="B174" s="11" t="s">
        <v>162</v>
      </c>
      <c r="C174" s="9">
        <v>225</v>
      </c>
      <c r="D174" s="8" t="s">
        <v>138</v>
      </c>
      <c r="E174" s="9">
        <f t="shared" si="24"/>
        <v>225</v>
      </c>
      <c r="F174" s="8">
        <v>1</v>
      </c>
      <c r="G174" s="1">
        <f t="shared" si="20"/>
        <v>225</v>
      </c>
      <c r="H174" s="10">
        <f>G174*100/1036</f>
        <v>21.71814671814672</v>
      </c>
      <c r="I174" s="8">
        <v>250</v>
      </c>
      <c r="J174" s="8">
        <v>70</v>
      </c>
      <c r="K174" s="12">
        <f t="shared" si="21"/>
        <v>54.295366795366796</v>
      </c>
      <c r="L174" s="12">
        <f t="shared" si="22"/>
        <v>15.202702702702704</v>
      </c>
      <c r="M174" s="8" t="s">
        <v>119</v>
      </c>
      <c r="O174" s="11" t="s">
        <v>163</v>
      </c>
    </row>
    <row r="175" spans="1:15" s="8" customFormat="1" ht="15.75" x14ac:dyDescent="0.25">
      <c r="C175" s="9">
        <v>75</v>
      </c>
      <c r="D175" s="8" t="s">
        <v>138</v>
      </c>
      <c r="E175" s="9">
        <f t="shared" si="24"/>
        <v>75</v>
      </c>
      <c r="F175" s="8">
        <v>1.5</v>
      </c>
      <c r="G175" s="1">
        <f t="shared" si="20"/>
        <v>112.5</v>
      </c>
      <c r="H175" s="10">
        <f t="shared" ref="H175:H182" si="27">G175*100/1036</f>
        <v>10.85907335907336</v>
      </c>
      <c r="I175" s="8">
        <v>304</v>
      </c>
      <c r="J175" s="8">
        <v>84</v>
      </c>
      <c r="K175" s="12">
        <f t="shared" si="21"/>
        <v>33.011583011583014</v>
      </c>
      <c r="L175" s="12">
        <f t="shared" si="22"/>
        <v>9.121621621621621</v>
      </c>
      <c r="M175" s="8" t="s">
        <v>29</v>
      </c>
      <c r="O175" s="11"/>
    </row>
    <row r="176" spans="1:15" s="8" customFormat="1" x14ac:dyDescent="0.25">
      <c r="C176" s="9">
        <v>300</v>
      </c>
      <c r="D176" s="8" t="s">
        <v>113</v>
      </c>
      <c r="E176" s="9">
        <f t="shared" si="24"/>
        <v>300</v>
      </c>
      <c r="F176" s="8">
        <v>1</v>
      </c>
      <c r="G176" s="1">
        <f t="shared" si="20"/>
        <v>300</v>
      </c>
      <c r="H176" s="10">
        <f t="shared" si="27"/>
        <v>28.957528957528957</v>
      </c>
      <c r="I176" s="8">
        <v>0</v>
      </c>
      <c r="J176" s="8">
        <v>0</v>
      </c>
      <c r="K176" s="12">
        <f t="shared" si="21"/>
        <v>0</v>
      </c>
      <c r="L176" s="12">
        <f t="shared" si="22"/>
        <v>0</v>
      </c>
      <c r="M176" s="8" t="s">
        <v>164</v>
      </c>
      <c r="N176" s="8" t="s">
        <v>165</v>
      </c>
    </row>
    <row r="177" spans="1:15" s="8" customFormat="1" x14ac:dyDescent="0.25">
      <c r="C177" s="9">
        <v>2</v>
      </c>
      <c r="D177" s="8" t="s">
        <v>7</v>
      </c>
      <c r="E177" s="9">
        <f t="shared" si="24"/>
        <v>2</v>
      </c>
      <c r="F177" s="8">
        <v>60</v>
      </c>
      <c r="G177" s="1">
        <f t="shared" si="20"/>
        <v>120</v>
      </c>
      <c r="H177" s="10">
        <f t="shared" si="27"/>
        <v>11.583011583011583</v>
      </c>
      <c r="I177" s="8">
        <v>84</v>
      </c>
      <c r="J177" s="8">
        <v>0</v>
      </c>
      <c r="K177" s="12">
        <f t="shared" si="21"/>
        <v>9.7297297297297298</v>
      </c>
      <c r="L177" s="12">
        <f t="shared" si="22"/>
        <v>0</v>
      </c>
      <c r="M177" s="8" t="s">
        <v>8</v>
      </c>
      <c r="N177" s="8" t="s">
        <v>166</v>
      </c>
    </row>
    <row r="178" spans="1:15" s="8" customFormat="1" x14ac:dyDescent="0.25">
      <c r="C178" s="9">
        <v>275</v>
      </c>
      <c r="D178" s="8" t="s">
        <v>138</v>
      </c>
      <c r="E178" s="9">
        <f t="shared" si="24"/>
        <v>275</v>
      </c>
      <c r="F178" s="8">
        <v>1</v>
      </c>
      <c r="G178" s="1">
        <f t="shared" si="20"/>
        <v>275</v>
      </c>
      <c r="H178" s="10">
        <f t="shared" si="27"/>
        <v>26.544401544401545</v>
      </c>
      <c r="I178" s="8">
        <v>364</v>
      </c>
      <c r="J178" s="8">
        <v>70</v>
      </c>
      <c r="K178" s="12">
        <f t="shared" si="21"/>
        <v>96.621621621621614</v>
      </c>
      <c r="L178" s="12">
        <f t="shared" si="22"/>
        <v>18.581081081081081</v>
      </c>
      <c r="M178" s="8" t="s">
        <v>74</v>
      </c>
    </row>
    <row r="179" spans="1:15" s="8" customFormat="1" x14ac:dyDescent="0.25">
      <c r="C179" s="9">
        <v>3</v>
      </c>
      <c r="D179" s="8" t="s">
        <v>16</v>
      </c>
      <c r="E179" s="9">
        <f t="shared" si="24"/>
        <v>3</v>
      </c>
      <c r="F179" s="8">
        <v>1</v>
      </c>
      <c r="G179" s="1">
        <f t="shared" si="20"/>
        <v>3</v>
      </c>
      <c r="H179" s="10">
        <f t="shared" si="27"/>
        <v>0.28957528957528955</v>
      </c>
      <c r="K179" s="12">
        <f t="shared" si="21"/>
        <v>0</v>
      </c>
      <c r="L179" s="12">
        <f t="shared" si="22"/>
        <v>0</v>
      </c>
      <c r="M179" s="8" t="s">
        <v>6</v>
      </c>
      <c r="N179" s="8" t="s">
        <v>50</v>
      </c>
    </row>
    <row r="180" spans="1:15" s="8" customFormat="1" x14ac:dyDescent="0.25">
      <c r="C180" s="9">
        <v>2</v>
      </c>
      <c r="D180" s="8" t="s">
        <v>16</v>
      </c>
      <c r="E180" s="9">
        <f t="shared" si="24"/>
        <v>2</v>
      </c>
      <c r="F180" s="8">
        <v>0</v>
      </c>
      <c r="G180" s="1">
        <f t="shared" si="20"/>
        <v>0</v>
      </c>
      <c r="H180" s="10">
        <f t="shared" si="27"/>
        <v>0</v>
      </c>
      <c r="K180" s="12">
        <f t="shared" si="21"/>
        <v>0</v>
      </c>
      <c r="L180" s="12">
        <f t="shared" si="22"/>
        <v>0</v>
      </c>
      <c r="M180" s="8" t="s">
        <v>167</v>
      </c>
    </row>
    <row r="181" spans="1:15" s="8" customFormat="1" x14ac:dyDescent="0.25">
      <c r="C181" s="9"/>
      <c r="E181" s="9">
        <f t="shared" si="24"/>
        <v>0</v>
      </c>
      <c r="F181" s="8">
        <v>0.7</v>
      </c>
      <c r="G181" s="1">
        <f t="shared" si="20"/>
        <v>0</v>
      </c>
      <c r="H181" s="10">
        <f t="shared" si="27"/>
        <v>0</v>
      </c>
      <c r="K181" s="12">
        <f t="shared" si="21"/>
        <v>0</v>
      </c>
      <c r="L181" s="12">
        <f t="shared" si="22"/>
        <v>0</v>
      </c>
      <c r="M181" s="8" t="s">
        <v>2</v>
      </c>
    </row>
    <row r="182" spans="1:15" s="8" customFormat="1" x14ac:dyDescent="0.25">
      <c r="C182" s="9"/>
      <c r="E182" s="9">
        <f t="shared" si="24"/>
        <v>0</v>
      </c>
      <c r="F182" s="8">
        <v>1</v>
      </c>
      <c r="G182" s="1">
        <f t="shared" si="20"/>
        <v>0</v>
      </c>
      <c r="H182" s="10">
        <f t="shared" si="27"/>
        <v>0</v>
      </c>
      <c r="K182" s="12">
        <f t="shared" si="21"/>
        <v>0</v>
      </c>
      <c r="L182" s="12">
        <f t="shared" si="22"/>
        <v>0</v>
      </c>
      <c r="M182" s="8" t="s">
        <v>74</v>
      </c>
      <c r="N182" s="8" t="s">
        <v>168</v>
      </c>
    </row>
    <row r="183" spans="1:15" s="14" customFormat="1" x14ac:dyDescent="0.25">
      <c r="C183" s="15"/>
      <c r="E183" s="15">
        <f t="shared" si="24"/>
        <v>0</v>
      </c>
      <c r="G183" s="14">
        <v>1036</v>
      </c>
      <c r="H183" s="16"/>
      <c r="K183" s="17">
        <v>194</v>
      </c>
      <c r="L183" s="17">
        <v>43</v>
      </c>
    </row>
    <row r="184" spans="1:15" ht="15.75" x14ac:dyDescent="0.25">
      <c r="A184" s="1" t="s">
        <v>161</v>
      </c>
      <c r="B184" s="2" t="s">
        <v>170</v>
      </c>
      <c r="C184" s="3">
        <v>250</v>
      </c>
      <c r="D184" s="4" t="s">
        <v>21</v>
      </c>
      <c r="E184" s="3">
        <f t="shared" si="24"/>
        <v>250</v>
      </c>
      <c r="F184" s="4">
        <v>1</v>
      </c>
      <c r="G184" s="1">
        <f t="shared" si="20"/>
        <v>250</v>
      </c>
      <c r="H184" s="7">
        <f>G184*100/662</f>
        <v>37.764350453172206</v>
      </c>
      <c r="I184" s="4">
        <v>250</v>
      </c>
      <c r="J184" s="4">
        <v>70</v>
      </c>
      <c r="K184" s="12">
        <f t="shared" si="21"/>
        <v>94.410876132930511</v>
      </c>
      <c r="L184" s="12">
        <f t="shared" si="22"/>
        <v>26.435045317220542</v>
      </c>
      <c r="M184" s="4" t="s">
        <v>171</v>
      </c>
      <c r="O184" s="5" t="s">
        <v>169</v>
      </c>
    </row>
    <row r="185" spans="1:15" ht="15.75" x14ac:dyDescent="0.25">
      <c r="C185" s="3">
        <v>1</v>
      </c>
      <c r="D185" s="4" t="s">
        <v>7</v>
      </c>
      <c r="E185" s="3">
        <f t="shared" si="24"/>
        <v>1</v>
      </c>
      <c r="F185" s="4">
        <v>250</v>
      </c>
      <c r="G185" s="1">
        <f t="shared" si="20"/>
        <v>250</v>
      </c>
      <c r="H185" s="7">
        <f>G185*100/662</f>
        <v>37.764350453172206</v>
      </c>
      <c r="I185" s="4">
        <v>47</v>
      </c>
      <c r="J185" s="4">
        <v>40</v>
      </c>
      <c r="K185" s="12">
        <f t="shared" si="21"/>
        <v>17.749244712990937</v>
      </c>
      <c r="L185" s="12">
        <f t="shared" si="22"/>
        <v>15.105740181268882</v>
      </c>
      <c r="M185" s="4" t="s">
        <v>172</v>
      </c>
      <c r="O185" s="5"/>
    </row>
    <row r="186" spans="1:15" x14ac:dyDescent="0.25">
      <c r="E186" s="3">
        <f t="shared" si="24"/>
        <v>0</v>
      </c>
      <c r="G186" s="1">
        <f t="shared" si="20"/>
        <v>0</v>
      </c>
      <c r="H186" s="7">
        <f>G186*100/662</f>
        <v>0</v>
      </c>
      <c r="I186" s="1">
        <v>0</v>
      </c>
      <c r="J186" s="1">
        <v>0</v>
      </c>
      <c r="K186" s="12">
        <f t="shared" si="21"/>
        <v>0</v>
      </c>
      <c r="L186" s="12">
        <f t="shared" si="22"/>
        <v>0</v>
      </c>
      <c r="M186" s="4" t="s">
        <v>173</v>
      </c>
    </row>
    <row r="187" spans="1:15" x14ac:dyDescent="0.25">
      <c r="C187" s="3">
        <v>60</v>
      </c>
      <c r="D187" s="1" t="s">
        <v>21</v>
      </c>
      <c r="E187" s="3">
        <f t="shared" si="24"/>
        <v>60</v>
      </c>
      <c r="F187" s="4">
        <v>1</v>
      </c>
      <c r="G187" s="1">
        <f t="shared" si="20"/>
        <v>60</v>
      </c>
      <c r="H187" s="7">
        <f>G187*100/662</f>
        <v>9.0634441087613293</v>
      </c>
      <c r="I187" s="1">
        <v>145</v>
      </c>
      <c r="J187" s="1">
        <v>10</v>
      </c>
      <c r="K187" s="12">
        <f t="shared" si="21"/>
        <v>13.141993957703928</v>
      </c>
      <c r="L187" s="12">
        <f t="shared" si="22"/>
        <v>0.90634441087613293</v>
      </c>
      <c r="M187" s="4" t="s">
        <v>174</v>
      </c>
      <c r="N187" s="1" t="s">
        <v>175</v>
      </c>
    </row>
    <row r="188" spans="1:15" x14ac:dyDescent="0.25">
      <c r="C188" s="3">
        <v>85</v>
      </c>
      <c r="D188" s="1" t="s">
        <v>113</v>
      </c>
      <c r="E188" s="3">
        <f t="shared" si="24"/>
        <v>85</v>
      </c>
      <c r="F188" s="1">
        <v>1.2</v>
      </c>
      <c r="G188" s="1">
        <f t="shared" si="20"/>
        <v>102</v>
      </c>
      <c r="H188" s="7">
        <f>G188*100/662</f>
        <v>15.407854984894259</v>
      </c>
      <c r="I188" s="1">
        <v>37</v>
      </c>
      <c r="J188" s="1">
        <v>14</v>
      </c>
      <c r="K188" s="12">
        <f t="shared" si="21"/>
        <v>5.7009063444108756</v>
      </c>
      <c r="L188" s="12">
        <f t="shared" si="22"/>
        <v>2.1570996978851964</v>
      </c>
      <c r="M188" s="4" t="s">
        <v>18</v>
      </c>
      <c r="N188" s="1" t="s">
        <v>55</v>
      </c>
    </row>
    <row r="189" spans="1:15" s="14" customFormat="1" x14ac:dyDescent="0.25">
      <c r="C189" s="15"/>
      <c r="E189" s="15">
        <f t="shared" si="24"/>
        <v>0</v>
      </c>
      <c r="G189" s="14">
        <v>662</v>
      </c>
      <c r="H189" s="16"/>
      <c r="K189" s="17">
        <v>131</v>
      </c>
      <c r="L189" s="17">
        <v>45</v>
      </c>
    </row>
    <row r="190" spans="1:15" s="8" customFormat="1" ht="15.75" x14ac:dyDescent="0.25">
      <c r="A190" s="8" t="s">
        <v>176</v>
      </c>
      <c r="B190" s="11" t="s">
        <v>177</v>
      </c>
      <c r="C190" s="9">
        <v>1</v>
      </c>
      <c r="D190" s="8" t="s">
        <v>7</v>
      </c>
      <c r="E190" s="9">
        <f t="shared" si="24"/>
        <v>1</v>
      </c>
      <c r="F190" s="8">
        <v>80</v>
      </c>
      <c r="G190" s="1">
        <f t="shared" si="20"/>
        <v>80</v>
      </c>
      <c r="H190" s="10">
        <f t="shared" ref="H190:H195" si="28">G190*100/1350</f>
        <v>5.9259259259259256</v>
      </c>
      <c r="I190" s="8">
        <v>29</v>
      </c>
      <c r="J190" s="8">
        <v>20</v>
      </c>
      <c r="K190" s="12">
        <f t="shared" si="21"/>
        <v>1.7185185185185186</v>
      </c>
      <c r="L190" s="12">
        <f t="shared" si="22"/>
        <v>1.1851851851851851</v>
      </c>
      <c r="M190" s="8" t="s">
        <v>179</v>
      </c>
      <c r="O190" s="11" t="s">
        <v>178</v>
      </c>
    </row>
    <row r="191" spans="1:15" s="8" customFormat="1" x14ac:dyDescent="0.25">
      <c r="C191" s="9">
        <v>12</v>
      </c>
      <c r="D191" s="8" t="s">
        <v>81</v>
      </c>
      <c r="E191" s="9">
        <f t="shared" si="24"/>
        <v>12</v>
      </c>
      <c r="F191" s="8">
        <v>0</v>
      </c>
      <c r="G191" s="1">
        <f t="shared" si="20"/>
        <v>0</v>
      </c>
      <c r="H191" s="10">
        <f t="shared" si="28"/>
        <v>0</v>
      </c>
      <c r="I191" s="8">
        <v>0</v>
      </c>
      <c r="J191" s="8">
        <v>0</v>
      </c>
      <c r="K191" s="12">
        <f t="shared" si="21"/>
        <v>0</v>
      </c>
      <c r="L191" s="12">
        <f t="shared" si="22"/>
        <v>0</v>
      </c>
      <c r="M191" s="8" t="s">
        <v>106</v>
      </c>
    </row>
    <row r="192" spans="1:15" s="8" customFormat="1" x14ac:dyDescent="0.25">
      <c r="C192" s="9">
        <v>80</v>
      </c>
      <c r="D192" s="8" t="s">
        <v>113</v>
      </c>
      <c r="E192" s="9">
        <f t="shared" si="24"/>
        <v>80</v>
      </c>
      <c r="F192" s="8">
        <v>1.5</v>
      </c>
      <c r="G192" s="1">
        <f t="shared" si="20"/>
        <v>120</v>
      </c>
      <c r="H192" s="10">
        <f t="shared" si="28"/>
        <v>8.8888888888888893</v>
      </c>
      <c r="I192" s="8">
        <v>304</v>
      </c>
      <c r="J192" s="8">
        <v>84</v>
      </c>
      <c r="K192" s="12">
        <f t="shared" si="21"/>
        <v>27.022222222222222</v>
      </c>
      <c r="L192" s="12">
        <f t="shared" si="22"/>
        <v>7.4666666666666677</v>
      </c>
      <c r="M192" s="8" t="s">
        <v>29</v>
      </c>
    </row>
    <row r="193" spans="1:15" s="8" customFormat="1" x14ac:dyDescent="0.25">
      <c r="C193" s="9">
        <v>1</v>
      </c>
      <c r="D193" s="8" t="s">
        <v>110</v>
      </c>
      <c r="E193" s="9">
        <f t="shared" si="24"/>
        <v>1</v>
      </c>
      <c r="F193" s="8">
        <v>0</v>
      </c>
      <c r="G193" s="1">
        <f t="shared" si="20"/>
        <v>0</v>
      </c>
      <c r="H193" s="10">
        <f t="shared" si="28"/>
        <v>0</v>
      </c>
      <c r="I193" s="8">
        <v>0</v>
      </c>
      <c r="J193" s="8">
        <v>0</v>
      </c>
      <c r="K193" s="12">
        <f t="shared" si="21"/>
        <v>0</v>
      </c>
      <c r="L193" s="12">
        <f t="shared" si="22"/>
        <v>0</v>
      </c>
      <c r="M193" s="8" t="s">
        <v>109</v>
      </c>
    </row>
    <row r="194" spans="1:15" s="8" customFormat="1" x14ac:dyDescent="0.25">
      <c r="C194" s="9">
        <v>3</v>
      </c>
      <c r="D194" s="8" t="s">
        <v>81</v>
      </c>
      <c r="E194" s="9">
        <f t="shared" si="24"/>
        <v>3</v>
      </c>
      <c r="F194" s="8">
        <v>0</v>
      </c>
      <c r="G194" s="1">
        <f t="shared" si="20"/>
        <v>0</v>
      </c>
      <c r="H194" s="10">
        <f t="shared" si="28"/>
        <v>0</v>
      </c>
      <c r="I194" s="8">
        <v>0</v>
      </c>
      <c r="J194" s="8">
        <v>0</v>
      </c>
      <c r="K194" s="12">
        <f t="shared" si="21"/>
        <v>0</v>
      </c>
      <c r="L194" s="12">
        <f t="shared" si="22"/>
        <v>0</v>
      </c>
      <c r="M194" s="8" t="s">
        <v>107</v>
      </c>
    </row>
    <row r="195" spans="1:15" s="8" customFormat="1" x14ac:dyDescent="0.25">
      <c r="C195" s="9">
        <v>1150</v>
      </c>
      <c r="D195" s="8" t="s">
        <v>113</v>
      </c>
      <c r="E195" s="9">
        <f t="shared" si="24"/>
        <v>1150</v>
      </c>
      <c r="F195" s="8">
        <v>1</v>
      </c>
      <c r="G195" s="1">
        <f t="shared" ref="G195:G221" si="29">F195*E195</f>
        <v>1150</v>
      </c>
      <c r="H195" s="10">
        <f t="shared" si="28"/>
        <v>85.18518518518519</v>
      </c>
      <c r="I195" s="8">
        <v>50</v>
      </c>
      <c r="J195" s="8">
        <v>40</v>
      </c>
      <c r="K195" s="12">
        <f t="shared" ref="K195:K222" si="30">I195*H195/100</f>
        <v>42.592592592592588</v>
      </c>
      <c r="L195" s="12">
        <f t="shared" ref="L195:L222" si="31">J195*H195/100</f>
        <v>34.074074074074076</v>
      </c>
      <c r="M195" s="8" t="s">
        <v>158</v>
      </c>
    </row>
    <row r="196" spans="1:15" s="14" customFormat="1" x14ac:dyDescent="0.25">
      <c r="C196" s="15"/>
      <c r="E196" s="15">
        <f t="shared" si="24"/>
        <v>0</v>
      </c>
      <c r="G196" s="14">
        <v>1350</v>
      </c>
      <c r="H196" s="16"/>
      <c r="K196" s="17">
        <v>71</v>
      </c>
      <c r="L196" s="17">
        <v>43</v>
      </c>
    </row>
    <row r="197" spans="1:15" ht="15.75" x14ac:dyDescent="0.25">
      <c r="A197" s="1" t="s">
        <v>176</v>
      </c>
      <c r="B197" s="5" t="s">
        <v>180</v>
      </c>
      <c r="C197" s="3">
        <v>600</v>
      </c>
      <c r="D197" s="4" t="s">
        <v>113</v>
      </c>
      <c r="E197" s="3">
        <f t="shared" si="24"/>
        <v>600</v>
      </c>
      <c r="F197" s="4">
        <v>1</v>
      </c>
      <c r="G197" s="1">
        <f t="shared" si="29"/>
        <v>600</v>
      </c>
      <c r="H197" s="7">
        <f>G197*100/820</f>
        <v>73.170731707317074</v>
      </c>
      <c r="I197" s="4">
        <v>47</v>
      </c>
      <c r="J197" s="4">
        <v>15</v>
      </c>
      <c r="K197" s="12">
        <f t="shared" si="30"/>
        <v>34.390243902439025</v>
      </c>
      <c r="L197" s="12">
        <f t="shared" si="31"/>
        <v>10.97560975609756</v>
      </c>
      <c r="M197" s="4" t="s">
        <v>193</v>
      </c>
      <c r="O197" s="5" t="s">
        <v>181</v>
      </c>
    </row>
    <row r="198" spans="1:15" x14ac:dyDescent="0.25">
      <c r="B198" s="14" t="s">
        <v>194</v>
      </c>
      <c r="C198" s="3">
        <v>10</v>
      </c>
      <c r="D198" s="4" t="s">
        <v>21</v>
      </c>
      <c r="E198" s="3">
        <f t="shared" si="24"/>
        <v>10</v>
      </c>
      <c r="F198" s="4">
        <v>1</v>
      </c>
      <c r="G198" s="1">
        <f t="shared" si="29"/>
        <v>10</v>
      </c>
      <c r="H198" s="7">
        <f>G198*100/820</f>
        <v>1.2195121951219512</v>
      </c>
      <c r="I198" s="4">
        <v>23</v>
      </c>
      <c r="J198" s="4">
        <v>5</v>
      </c>
      <c r="K198" s="12">
        <f t="shared" si="30"/>
        <v>0.28048780487804875</v>
      </c>
      <c r="L198" s="12">
        <f t="shared" si="31"/>
        <v>6.097560975609756E-2</v>
      </c>
      <c r="M198" s="4" t="s">
        <v>154</v>
      </c>
      <c r="N198" s="1" t="s">
        <v>53</v>
      </c>
    </row>
    <row r="199" spans="1:15" x14ac:dyDescent="0.25">
      <c r="C199" s="3">
        <v>100</v>
      </c>
      <c r="D199" s="4" t="s">
        <v>21</v>
      </c>
      <c r="E199" s="3">
        <f t="shared" si="24"/>
        <v>100</v>
      </c>
      <c r="F199" s="4">
        <v>1</v>
      </c>
      <c r="G199" s="1">
        <f t="shared" si="29"/>
        <v>100</v>
      </c>
      <c r="H199" s="7">
        <f>G199*100/820</f>
        <v>12.195121951219512</v>
      </c>
      <c r="I199" s="4">
        <v>484</v>
      </c>
      <c r="J199" s="4">
        <v>25</v>
      </c>
      <c r="K199" s="12">
        <f t="shared" si="30"/>
        <v>59.024390243902445</v>
      </c>
      <c r="L199" s="12">
        <f t="shared" si="31"/>
        <v>3.0487804878048781</v>
      </c>
      <c r="M199" s="4" t="s">
        <v>192</v>
      </c>
    </row>
    <row r="200" spans="1:15" x14ac:dyDescent="0.25">
      <c r="C200" s="3">
        <v>1</v>
      </c>
      <c r="D200" s="4" t="s">
        <v>110</v>
      </c>
      <c r="E200" s="3">
        <f t="shared" si="24"/>
        <v>1</v>
      </c>
      <c r="F200" s="4">
        <v>0</v>
      </c>
      <c r="G200" s="1">
        <f t="shared" si="29"/>
        <v>0</v>
      </c>
      <c r="H200" s="7">
        <f>G200*100/820</f>
        <v>0</v>
      </c>
      <c r="I200" s="4"/>
      <c r="J200" s="4"/>
      <c r="K200" s="12">
        <f t="shared" si="30"/>
        <v>0</v>
      </c>
      <c r="L200" s="12">
        <f t="shared" si="31"/>
        <v>0</v>
      </c>
      <c r="M200" s="4" t="s">
        <v>109</v>
      </c>
    </row>
    <row r="201" spans="1:15" x14ac:dyDescent="0.25">
      <c r="C201" s="3">
        <v>100</v>
      </c>
      <c r="D201" s="4" t="s">
        <v>113</v>
      </c>
      <c r="E201" s="3">
        <f t="shared" si="24"/>
        <v>100</v>
      </c>
      <c r="F201" s="4">
        <v>1.1000000000000001</v>
      </c>
      <c r="G201" s="1">
        <f t="shared" si="29"/>
        <v>110.00000000000001</v>
      </c>
      <c r="H201" s="7">
        <f>G201*100/820</f>
        <v>13.414634146341466</v>
      </c>
      <c r="I201" s="4">
        <v>292</v>
      </c>
      <c r="J201" s="4">
        <v>10</v>
      </c>
      <c r="K201" s="12">
        <f t="shared" si="30"/>
        <v>39.170731707317081</v>
      </c>
      <c r="L201" s="12">
        <f t="shared" si="31"/>
        <v>1.3414634146341466</v>
      </c>
      <c r="M201" s="4" t="s">
        <v>5</v>
      </c>
    </row>
    <row r="202" spans="1:15" s="14" customFormat="1" x14ac:dyDescent="0.25">
      <c r="C202" s="15"/>
      <c r="G202" s="14">
        <v>820</v>
      </c>
      <c r="H202" s="16"/>
      <c r="K202" s="17">
        <v>133</v>
      </c>
      <c r="L202" s="17">
        <v>15</v>
      </c>
    </row>
    <row r="203" spans="1:15" x14ac:dyDescent="0.25">
      <c r="G203" s="1">
        <f t="shared" si="29"/>
        <v>0</v>
      </c>
      <c r="K203" s="12">
        <f t="shared" si="30"/>
        <v>0</v>
      </c>
      <c r="L203" s="12">
        <f t="shared" si="31"/>
        <v>0</v>
      </c>
    </row>
    <row r="204" spans="1:15" x14ac:dyDescent="0.25">
      <c r="G204" s="1">
        <f t="shared" si="29"/>
        <v>0</v>
      </c>
      <c r="K204" s="12">
        <f t="shared" si="30"/>
        <v>0</v>
      </c>
      <c r="L204" s="12">
        <f t="shared" si="31"/>
        <v>0</v>
      </c>
    </row>
    <row r="205" spans="1:15" x14ac:dyDescent="0.25">
      <c r="G205" s="1">
        <f t="shared" si="29"/>
        <v>0</v>
      </c>
      <c r="K205" s="12">
        <f t="shared" si="30"/>
        <v>0</v>
      </c>
      <c r="L205" s="12">
        <f t="shared" si="31"/>
        <v>0</v>
      </c>
    </row>
    <row r="206" spans="1:15" x14ac:dyDescent="0.25">
      <c r="G206" s="1">
        <f t="shared" si="29"/>
        <v>0</v>
      </c>
      <c r="K206" s="12">
        <f t="shared" si="30"/>
        <v>0</v>
      </c>
      <c r="L206" s="12">
        <f t="shared" si="31"/>
        <v>0</v>
      </c>
    </row>
    <row r="207" spans="1:15" x14ac:dyDescent="0.25">
      <c r="G207" s="1">
        <f t="shared" si="29"/>
        <v>0</v>
      </c>
      <c r="K207" s="12">
        <f t="shared" si="30"/>
        <v>0</v>
      </c>
      <c r="L207" s="12">
        <f t="shared" si="31"/>
        <v>0</v>
      </c>
    </row>
    <row r="208" spans="1:15" x14ac:dyDescent="0.25">
      <c r="G208" s="1">
        <f t="shared" si="29"/>
        <v>0</v>
      </c>
      <c r="K208" s="12">
        <f t="shared" si="30"/>
        <v>0</v>
      </c>
      <c r="L208" s="12">
        <f t="shared" si="31"/>
        <v>0</v>
      </c>
    </row>
    <row r="209" spans="7:12" x14ac:dyDescent="0.25">
      <c r="G209" s="1">
        <f t="shared" si="29"/>
        <v>0</v>
      </c>
      <c r="K209" s="12">
        <f t="shared" si="30"/>
        <v>0</v>
      </c>
      <c r="L209" s="12">
        <f t="shared" si="31"/>
        <v>0</v>
      </c>
    </row>
    <row r="210" spans="7:12" x14ac:dyDescent="0.25">
      <c r="G210" s="1">
        <f t="shared" si="29"/>
        <v>0</v>
      </c>
      <c r="K210" s="12">
        <f t="shared" si="30"/>
        <v>0</v>
      </c>
      <c r="L210" s="12">
        <f t="shared" si="31"/>
        <v>0</v>
      </c>
    </row>
    <row r="211" spans="7:12" x14ac:dyDescent="0.25">
      <c r="G211" s="1">
        <f t="shared" si="29"/>
        <v>0</v>
      </c>
      <c r="K211" s="12">
        <f t="shared" si="30"/>
        <v>0</v>
      </c>
      <c r="L211" s="12">
        <f t="shared" si="31"/>
        <v>0</v>
      </c>
    </row>
    <row r="212" spans="7:12" x14ac:dyDescent="0.25">
      <c r="G212" s="1">
        <f t="shared" si="29"/>
        <v>0</v>
      </c>
      <c r="K212" s="12">
        <f t="shared" si="30"/>
        <v>0</v>
      </c>
      <c r="L212" s="12">
        <f t="shared" si="31"/>
        <v>0</v>
      </c>
    </row>
    <row r="213" spans="7:12" x14ac:dyDescent="0.25">
      <c r="G213" s="1">
        <f t="shared" si="29"/>
        <v>0</v>
      </c>
      <c r="K213" s="12">
        <f t="shared" si="30"/>
        <v>0</v>
      </c>
      <c r="L213" s="12">
        <f t="shared" si="31"/>
        <v>0</v>
      </c>
    </row>
    <row r="214" spans="7:12" x14ac:dyDescent="0.25">
      <c r="G214" s="1">
        <f t="shared" si="29"/>
        <v>0</v>
      </c>
      <c r="K214" s="12">
        <f t="shared" si="30"/>
        <v>0</v>
      </c>
      <c r="L214" s="12">
        <f t="shared" si="31"/>
        <v>0</v>
      </c>
    </row>
    <row r="215" spans="7:12" x14ac:dyDescent="0.25">
      <c r="G215" s="1">
        <f t="shared" si="29"/>
        <v>0</v>
      </c>
      <c r="K215" s="12">
        <f t="shared" si="30"/>
        <v>0</v>
      </c>
      <c r="L215" s="12">
        <f t="shared" si="31"/>
        <v>0</v>
      </c>
    </row>
    <row r="216" spans="7:12" x14ac:dyDescent="0.25">
      <c r="G216" s="1">
        <f t="shared" si="29"/>
        <v>0</v>
      </c>
      <c r="K216" s="12">
        <f t="shared" si="30"/>
        <v>0</v>
      </c>
      <c r="L216" s="12">
        <f t="shared" si="31"/>
        <v>0</v>
      </c>
    </row>
    <row r="217" spans="7:12" x14ac:dyDescent="0.25">
      <c r="G217" s="1">
        <f t="shared" si="29"/>
        <v>0</v>
      </c>
      <c r="K217" s="12">
        <f t="shared" si="30"/>
        <v>0</v>
      </c>
      <c r="L217" s="12">
        <f t="shared" si="31"/>
        <v>0</v>
      </c>
    </row>
    <row r="218" spans="7:12" x14ac:dyDescent="0.25">
      <c r="G218" s="1">
        <f t="shared" si="29"/>
        <v>0</v>
      </c>
      <c r="K218" s="12">
        <f t="shared" si="30"/>
        <v>0</v>
      </c>
      <c r="L218" s="12">
        <f t="shared" si="31"/>
        <v>0</v>
      </c>
    </row>
    <row r="219" spans="7:12" x14ac:dyDescent="0.25">
      <c r="G219" s="1">
        <f t="shared" si="29"/>
        <v>0</v>
      </c>
      <c r="K219" s="12">
        <f t="shared" si="30"/>
        <v>0</v>
      </c>
      <c r="L219" s="12">
        <f t="shared" si="31"/>
        <v>0</v>
      </c>
    </row>
    <row r="220" spans="7:12" x14ac:dyDescent="0.25">
      <c r="G220" s="1">
        <f t="shared" si="29"/>
        <v>0</v>
      </c>
      <c r="K220" s="12">
        <f t="shared" si="30"/>
        <v>0</v>
      </c>
      <c r="L220" s="12">
        <f t="shared" si="31"/>
        <v>0</v>
      </c>
    </row>
    <row r="221" spans="7:12" x14ac:dyDescent="0.25">
      <c r="G221" s="1">
        <f t="shared" si="29"/>
        <v>0</v>
      </c>
      <c r="K221" s="12">
        <f t="shared" si="30"/>
        <v>0</v>
      </c>
      <c r="L221" s="12">
        <f t="shared" si="31"/>
        <v>0</v>
      </c>
    </row>
    <row r="222" spans="7:12" x14ac:dyDescent="0.25">
      <c r="K222" s="12">
        <f t="shared" si="30"/>
        <v>0</v>
      </c>
      <c r="L222" s="12">
        <f t="shared" si="3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2015-07-19T14:38:31Z</dcterms:created>
  <dcterms:modified xsi:type="dcterms:W3CDTF">2015-08-04T18:59:49Z</dcterms:modified>
</cp:coreProperties>
</file>